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wre\Documents\My Web Sites\kedigh\public_html\baseball\"/>
    </mc:Choice>
  </mc:AlternateContent>
  <xr:revisionPtr revIDLastSave="0" documentId="8_{C4D71F6E-AC27-4BF0-B84B-6F240B878A19}" xr6:coauthVersionLast="47" xr6:coauthVersionMax="47" xr10:uidLastSave="{00000000-0000-0000-0000-000000000000}"/>
  <bookViews>
    <workbookView xWindow="29805" yWindow="1035" windowWidth="24000" windowHeight="14415" tabRatio="810" activeTab="1" xr2:uid="{D9A0B749-A93F-4118-BB7A-404D14E7B546}"/>
  </bookViews>
  <sheets>
    <sheet name="1967-AL" sheetId="6" r:id="rId1"/>
    <sheet name="Batting" sheetId="1" r:id="rId2"/>
    <sheet name="Pitching" sheetId="2" r:id="rId3"/>
    <sheet name="Fielding" sheetId="28" r:id="rId4"/>
    <sheet name="6701-BAL" sheetId="10" r:id="rId5"/>
    <sheet name="6702-KCA" sheetId="5" r:id="rId6"/>
    <sheet name="6703-MIN" sheetId="11" r:id="rId7"/>
    <sheet name="6704-CLE" sheetId="12" r:id="rId8"/>
    <sheet name="6705-DET" sheetId="13" r:id="rId9"/>
    <sheet name="Cleveland" sheetId="26" r:id="rId10"/>
    <sheet name="California" sheetId="27" r:id="rId11"/>
    <sheet name="6706-CAA" sheetId="14" r:id="rId12"/>
    <sheet name="6707-NYY" sheetId="15" r:id="rId13"/>
    <sheet name="6708-PHI" sheetId="8" r:id="rId14"/>
    <sheet name="6709-PIT" sheetId="16" r:id="rId15"/>
    <sheet name="6710-CWS" sheetId="17" r:id="rId16"/>
    <sheet name="Master" sheetId="9" r:id="rId17"/>
  </sheets>
  <definedNames>
    <definedName name="a">'1967-AL'!$J$11</definedName>
    <definedName name="age_b60">'6701-BAL'!$B$2:$B$51</definedName>
    <definedName name="b">'1967-AL'!$J$12</definedName>
    <definedName name="batLimit1">'1967-AL'!$K$16</definedName>
    <definedName name="batLimit2">'1967-AL'!$K$17</definedName>
    <definedName name="batLimit3">'1967-AL'!$K$18</definedName>
    <definedName name="batLimit4">'1967-AL'!$K$19</definedName>
    <definedName name="batLimit5">'1967-AL'!$K$20</definedName>
    <definedName name="batLimit6">'1967-AL'!$K$21</definedName>
    <definedName name="batLimit7">'1967-AL'!$K$22</definedName>
    <definedName name="dddddddddddd">'1967-AL'!$J$13</definedName>
    <definedName name="eralimit1">'1967-AL'!$J$4</definedName>
    <definedName name="eralimit2">'1967-AL'!$J$5</definedName>
    <definedName name="eralimit3">'1967-AL'!$J$6</definedName>
    <definedName name="eralimit4">'1967-AL'!$J$7</definedName>
    <definedName name="hashtag">'1967-AL'!$H$18</definedName>
    <definedName name="hrLimit">'1967-AL'!$K$24</definedName>
    <definedName name="HRLimit1">#REF!</definedName>
    <definedName name="kperinningLimit">'1967-AL'!$J$10</definedName>
    <definedName name="maxBat">'1967-AL'!$J$11</definedName>
    <definedName name="maxFielding">'1967-AL'!$J$13</definedName>
    <definedName name="maxPA">'1967-AL'!$K$28</definedName>
    <definedName name="maxPitch">'1967-AL'!$J$12</definedName>
    <definedName name="slgLimit">'1967-AL'!$K$26</definedName>
    <definedName name="star">'1967-AL'!$H$17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82" i="2" l="1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R4" i="2"/>
  <c r="AR3" i="2"/>
  <c r="AR2" i="2"/>
  <c r="V105" i="5"/>
  <c r="J125" i="10"/>
  <c r="J124" i="10"/>
  <c r="J123" i="10"/>
  <c r="J122" i="10"/>
  <c r="J121" i="10"/>
  <c r="J120" i="10"/>
  <c r="J119" i="10"/>
  <c r="J118" i="10"/>
  <c r="J117" i="10"/>
  <c r="J116" i="10"/>
  <c r="F126" i="5"/>
  <c r="G126" i="5" s="1"/>
  <c r="H126" i="5" s="1"/>
  <c r="E126" i="5"/>
  <c r="T100" i="5"/>
  <c r="Z100" i="5" s="1"/>
  <c r="T88" i="5"/>
  <c r="Z87" i="5"/>
  <c r="Z99" i="5"/>
  <c r="Z98" i="5"/>
  <c r="Z97" i="5"/>
  <c r="Z96" i="5"/>
  <c r="Z95" i="5"/>
  <c r="Z94" i="5"/>
  <c r="Z93" i="5"/>
  <c r="X113" i="5"/>
  <c r="X112" i="5"/>
  <c r="X111" i="5"/>
  <c r="X110" i="5"/>
  <c r="X109" i="5"/>
  <c r="X108" i="5"/>
  <c r="X107" i="5"/>
  <c r="X105" i="5"/>
  <c r="X106" i="5"/>
  <c r="X100" i="5"/>
  <c r="X99" i="5"/>
  <c r="X98" i="5"/>
  <c r="X97" i="5"/>
  <c r="X96" i="5"/>
  <c r="X95" i="5"/>
  <c r="X94" i="5"/>
  <c r="X93" i="5"/>
  <c r="X92" i="5"/>
  <c r="X87" i="5"/>
  <c r="X86" i="5"/>
  <c r="X85" i="5"/>
  <c r="X84" i="5"/>
  <c r="X83" i="5"/>
  <c r="X82" i="5"/>
  <c r="X81" i="5"/>
  <c r="X80" i="5"/>
  <c r="X79" i="5"/>
  <c r="X74" i="5"/>
  <c r="X73" i="5"/>
  <c r="X72" i="5"/>
  <c r="X71" i="5"/>
  <c r="X70" i="5"/>
  <c r="X69" i="5"/>
  <c r="X68" i="5"/>
  <c r="X67" i="5"/>
  <c r="X66" i="5"/>
  <c r="V100" i="5"/>
  <c r="V99" i="5"/>
  <c r="V98" i="5"/>
  <c r="V97" i="5"/>
  <c r="V96" i="5"/>
  <c r="V95" i="5"/>
  <c r="V94" i="5"/>
  <c r="V93" i="5"/>
  <c r="V92" i="5"/>
  <c r="V87" i="5"/>
  <c r="V86" i="5"/>
  <c r="V85" i="5"/>
  <c r="V84" i="5"/>
  <c r="V83" i="5"/>
  <c r="V82" i="5"/>
  <c r="V81" i="5"/>
  <c r="V80" i="5"/>
  <c r="V79" i="5"/>
  <c r="V74" i="5"/>
  <c r="V73" i="5"/>
  <c r="V72" i="5"/>
  <c r="V71" i="5"/>
  <c r="V70" i="5"/>
  <c r="V69" i="5"/>
  <c r="V68" i="5"/>
  <c r="V67" i="5"/>
  <c r="V66" i="5"/>
  <c r="T101" i="5"/>
  <c r="T99" i="5"/>
  <c r="T98" i="5"/>
  <c r="T97" i="5"/>
  <c r="T96" i="5"/>
  <c r="T95" i="5"/>
  <c r="T94" i="5"/>
  <c r="T93" i="5"/>
  <c r="T92" i="5"/>
  <c r="T87" i="5"/>
  <c r="T86" i="5"/>
  <c r="T85" i="5"/>
  <c r="T84" i="5"/>
  <c r="T83" i="5"/>
  <c r="T82" i="5"/>
  <c r="T81" i="5"/>
  <c r="T80" i="5"/>
  <c r="T79" i="5"/>
  <c r="J125" i="5"/>
  <c r="J124" i="5"/>
  <c r="J123" i="5"/>
  <c r="J122" i="5"/>
  <c r="J121" i="5"/>
  <c r="J120" i="5"/>
  <c r="J119" i="5"/>
  <c r="J118" i="5"/>
  <c r="J117" i="5"/>
  <c r="J116" i="5"/>
  <c r="AD75" i="5"/>
  <c r="AC75" i="5"/>
  <c r="AB75" i="5"/>
  <c r="X75" i="5"/>
  <c r="V75" i="5"/>
  <c r="T75" i="5"/>
  <c r="Z75" i="5" s="1"/>
  <c r="AD74" i="5"/>
  <c r="AC74" i="5"/>
  <c r="AB74" i="5"/>
  <c r="T74" i="5"/>
  <c r="Z74" i="5" s="1"/>
  <c r="AD73" i="5"/>
  <c r="AC73" i="5"/>
  <c r="AB73" i="5"/>
  <c r="T73" i="5"/>
  <c r="Z73" i="5" s="1"/>
  <c r="AD72" i="5"/>
  <c r="AC72" i="5"/>
  <c r="AB72" i="5"/>
  <c r="T72" i="5"/>
  <c r="Z72" i="5" s="1"/>
  <c r="AD71" i="5"/>
  <c r="AC71" i="5"/>
  <c r="AB71" i="5"/>
  <c r="T71" i="5"/>
  <c r="Z71" i="5" s="1"/>
  <c r="AD70" i="5"/>
  <c r="AC70" i="5"/>
  <c r="AB70" i="5"/>
  <c r="T70" i="5"/>
  <c r="Z70" i="5" s="1"/>
  <c r="AD69" i="5"/>
  <c r="AC69" i="5"/>
  <c r="AB69" i="5"/>
  <c r="T69" i="5"/>
  <c r="Z69" i="5" s="1"/>
  <c r="AD68" i="5"/>
  <c r="AC68" i="5"/>
  <c r="AB68" i="5"/>
  <c r="T68" i="5"/>
  <c r="Z68" i="5" s="1"/>
  <c r="AD67" i="5"/>
  <c r="AC67" i="5"/>
  <c r="AB67" i="5"/>
  <c r="T67" i="5"/>
  <c r="Z67" i="5" s="1"/>
  <c r="AD66" i="5"/>
  <c r="AC66" i="5"/>
  <c r="AB66" i="5"/>
  <c r="T66" i="5"/>
  <c r="Z66" i="5" s="1"/>
  <c r="T65" i="5"/>
  <c r="T87" i="10"/>
  <c r="T86" i="10"/>
  <c r="T85" i="10"/>
  <c r="T84" i="10"/>
  <c r="T83" i="10"/>
  <c r="T82" i="10"/>
  <c r="T81" i="10"/>
  <c r="T80" i="10"/>
  <c r="T79" i="10"/>
  <c r="T74" i="10"/>
  <c r="T73" i="10"/>
  <c r="T72" i="10"/>
  <c r="T71" i="10"/>
  <c r="T70" i="10"/>
  <c r="T69" i="10"/>
  <c r="T68" i="10"/>
  <c r="T67" i="10"/>
  <c r="T95" i="10"/>
  <c r="T66" i="10"/>
  <c r="T127" i="10"/>
  <c r="V75" i="10"/>
  <c r="X75" i="10"/>
  <c r="AD110" i="10"/>
  <c r="T119" i="10"/>
  <c r="T111" i="10"/>
  <c r="X109" i="10"/>
  <c r="T107" i="10"/>
  <c r="AD79" i="13" l="1"/>
  <c r="Z66" i="13"/>
  <c r="X111" i="12" l="1"/>
  <c r="X108" i="12"/>
  <c r="X107" i="12"/>
  <c r="AD92" i="12"/>
  <c r="AD75" i="12"/>
  <c r="AD105" i="12"/>
  <c r="AD108" i="12"/>
  <c r="AD74" i="12"/>
  <c r="AD97" i="12"/>
  <c r="J373" i="28"/>
  <c r="J372" i="28"/>
  <c r="J371" i="28"/>
  <c r="J370" i="28"/>
  <c r="J369" i="28"/>
  <c r="J368" i="28"/>
  <c r="J367" i="28"/>
  <c r="J366" i="28"/>
  <c r="J365" i="28"/>
  <c r="J364" i="28"/>
  <c r="J363" i="28"/>
  <c r="J362" i="28"/>
  <c r="J361" i="28"/>
  <c r="J360" i="28"/>
  <c r="J359" i="28"/>
  <c r="J358" i="28"/>
  <c r="J357" i="28"/>
  <c r="J356" i="28"/>
  <c r="J355" i="28"/>
  <c r="J354" i="28"/>
  <c r="J353" i="28"/>
  <c r="J352" i="28"/>
  <c r="J351" i="28"/>
  <c r="J350" i="28"/>
  <c r="J349" i="28"/>
  <c r="J348" i="28"/>
  <c r="J347" i="28"/>
  <c r="J346" i="28"/>
  <c r="J345" i="28"/>
  <c r="J344" i="28"/>
  <c r="J343" i="28"/>
  <c r="J342" i="28"/>
  <c r="J341" i="28"/>
  <c r="J340" i="28"/>
  <c r="J339" i="28"/>
  <c r="J338" i="28"/>
  <c r="J337" i="28"/>
  <c r="J336" i="28"/>
  <c r="J335" i="28"/>
  <c r="J334" i="28"/>
  <c r="J333" i="28"/>
  <c r="J332" i="28"/>
  <c r="J331" i="28"/>
  <c r="J330" i="28"/>
  <c r="J329" i="28"/>
  <c r="J328" i="28"/>
  <c r="J327" i="28"/>
  <c r="J326" i="28"/>
  <c r="J325" i="28"/>
  <c r="J324" i="28"/>
  <c r="J323" i="28"/>
  <c r="J322" i="28"/>
  <c r="J321" i="28"/>
  <c r="J320" i="28"/>
  <c r="J319" i="28"/>
  <c r="J318" i="28"/>
  <c r="J317" i="28"/>
  <c r="J316" i="28"/>
  <c r="J315" i="28"/>
  <c r="J314" i="28"/>
  <c r="J313" i="28"/>
  <c r="J312" i="28"/>
  <c r="J311" i="28"/>
  <c r="J310" i="28"/>
  <c r="J309" i="28"/>
  <c r="J308" i="28"/>
  <c r="J307" i="28"/>
  <c r="J306" i="28"/>
  <c r="J305" i="28"/>
  <c r="J304" i="28"/>
  <c r="J303" i="28"/>
  <c r="J302" i="28"/>
  <c r="J301" i="28"/>
  <c r="J300" i="28"/>
  <c r="J299" i="28"/>
  <c r="J298" i="28"/>
  <c r="J297" i="28"/>
  <c r="J296" i="28"/>
  <c r="J295" i="28"/>
  <c r="J294" i="28"/>
  <c r="J293" i="28"/>
  <c r="J292" i="28"/>
  <c r="J291" i="28"/>
  <c r="J290" i="28"/>
  <c r="J289" i="28"/>
  <c r="J288" i="28"/>
  <c r="J287" i="28"/>
  <c r="J286" i="28"/>
  <c r="J285" i="28"/>
  <c r="J284" i="28"/>
  <c r="J283" i="28"/>
  <c r="J282" i="28"/>
  <c r="J281" i="28"/>
  <c r="J280" i="28"/>
  <c r="J279" i="28"/>
  <c r="J278" i="28"/>
  <c r="J277" i="28"/>
  <c r="J276" i="28"/>
  <c r="J275" i="28"/>
  <c r="J274" i="28"/>
  <c r="J273" i="28"/>
  <c r="J272" i="28"/>
  <c r="J271" i="28"/>
  <c r="J270" i="28"/>
  <c r="J269" i="28"/>
  <c r="J268" i="28"/>
  <c r="J267" i="28"/>
  <c r="J266" i="28"/>
  <c r="J265" i="28"/>
  <c r="J264" i="28"/>
  <c r="J263" i="28"/>
  <c r="J262" i="28"/>
  <c r="J261" i="28"/>
  <c r="J260" i="28"/>
  <c r="J259" i="28"/>
  <c r="J258" i="28"/>
  <c r="J257" i="28"/>
  <c r="J256" i="28"/>
  <c r="J255" i="28"/>
  <c r="J254" i="28"/>
  <c r="J253" i="28"/>
  <c r="J252" i="28"/>
  <c r="J251" i="28"/>
  <c r="J250" i="28"/>
  <c r="J249" i="28"/>
  <c r="J248" i="28"/>
  <c r="J247" i="28"/>
  <c r="J246" i="28"/>
  <c r="J245" i="28"/>
  <c r="J244" i="28"/>
  <c r="J243" i="28"/>
  <c r="J242" i="28"/>
  <c r="J241" i="28"/>
  <c r="J240" i="28"/>
  <c r="J239" i="28"/>
  <c r="J238" i="28"/>
  <c r="J237" i="28"/>
  <c r="J236" i="28"/>
  <c r="J235" i="28"/>
  <c r="J234" i="28"/>
  <c r="J233" i="28"/>
  <c r="J232" i="28"/>
  <c r="J231" i="28"/>
  <c r="J230" i="28"/>
  <c r="J229" i="28"/>
  <c r="J228" i="28"/>
  <c r="J227" i="28"/>
  <c r="J226" i="28"/>
  <c r="J225" i="28"/>
  <c r="J224" i="28"/>
  <c r="J223" i="28"/>
  <c r="J222" i="28"/>
  <c r="J221" i="28"/>
  <c r="J220" i="28"/>
  <c r="J219" i="28"/>
  <c r="J218" i="28"/>
  <c r="J217" i="28"/>
  <c r="J216" i="28"/>
  <c r="J215" i="28"/>
  <c r="J214" i="28"/>
  <c r="J213" i="28"/>
  <c r="J212" i="28"/>
  <c r="J211" i="28"/>
  <c r="J210" i="28"/>
  <c r="J209" i="28"/>
  <c r="J208" i="28"/>
  <c r="J207" i="28"/>
  <c r="J206" i="28"/>
  <c r="J205" i="28"/>
  <c r="J204" i="28"/>
  <c r="J203" i="28"/>
  <c r="J202" i="28"/>
  <c r="J201" i="28"/>
  <c r="J200" i="28"/>
  <c r="J199" i="28"/>
  <c r="J198" i="28"/>
  <c r="J197" i="28"/>
  <c r="J196" i="28"/>
  <c r="J195" i="28"/>
  <c r="J194" i="28"/>
  <c r="J193" i="28"/>
  <c r="J192" i="28"/>
  <c r="J191" i="28"/>
  <c r="J190" i="28"/>
  <c r="J189" i="28"/>
  <c r="J188" i="28"/>
  <c r="J187" i="28"/>
  <c r="J186" i="28"/>
  <c r="J185" i="28"/>
  <c r="J184" i="28"/>
  <c r="J183" i="28"/>
  <c r="J182" i="28"/>
  <c r="J181" i="28"/>
  <c r="J180" i="28"/>
  <c r="J179" i="28"/>
  <c r="J178" i="28"/>
  <c r="J177" i="28"/>
  <c r="J176" i="28"/>
  <c r="J175" i="28"/>
  <c r="J174" i="28"/>
  <c r="J173" i="28"/>
  <c r="J172" i="28"/>
  <c r="J171" i="28"/>
  <c r="J170" i="28"/>
  <c r="J169" i="28"/>
  <c r="J168" i="28"/>
  <c r="J167" i="28"/>
  <c r="J166" i="28"/>
  <c r="J165" i="28"/>
  <c r="J164" i="28"/>
  <c r="J163" i="28"/>
  <c r="J162" i="28"/>
  <c r="J161" i="28"/>
  <c r="J160" i="28"/>
  <c r="J159" i="28"/>
  <c r="J158" i="28"/>
  <c r="J157" i="28"/>
  <c r="J156" i="28"/>
  <c r="J155" i="28"/>
  <c r="J154" i="28"/>
  <c r="J153" i="28"/>
  <c r="J152" i="28"/>
  <c r="J151" i="28"/>
  <c r="J150" i="28"/>
  <c r="J149" i="28"/>
  <c r="J148" i="28"/>
  <c r="J147" i="28"/>
  <c r="J146" i="28"/>
  <c r="J145" i="28"/>
  <c r="J144" i="28"/>
  <c r="J143" i="28"/>
  <c r="J142" i="28"/>
  <c r="J141" i="28"/>
  <c r="J140" i="28"/>
  <c r="J139" i="28"/>
  <c r="J138" i="28"/>
  <c r="J137" i="28"/>
  <c r="J136" i="28"/>
  <c r="J135" i="28"/>
  <c r="J134" i="28"/>
  <c r="J133" i="28"/>
  <c r="J132" i="28"/>
  <c r="J131" i="28"/>
  <c r="J130" i="28"/>
  <c r="J129" i="28"/>
  <c r="J128" i="28"/>
  <c r="J127" i="28"/>
  <c r="J126" i="28"/>
  <c r="J125" i="28"/>
  <c r="J124" i="28"/>
  <c r="J123" i="28"/>
  <c r="J122" i="28"/>
  <c r="J121" i="28"/>
  <c r="J120" i="28"/>
  <c r="J119" i="28"/>
  <c r="J118" i="28"/>
  <c r="J117" i="28"/>
  <c r="J116" i="28"/>
  <c r="J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J3" i="28"/>
  <c r="J2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48" i="28"/>
  <c r="G347" i="28"/>
  <c r="G346" i="28"/>
  <c r="G345" i="28"/>
  <c r="G344" i="28"/>
  <c r="G343" i="28"/>
  <c r="G342" i="28"/>
  <c r="G341" i="28"/>
  <c r="G340" i="28"/>
  <c r="G339" i="28"/>
  <c r="G338" i="28"/>
  <c r="G337" i="28"/>
  <c r="G336" i="28"/>
  <c r="G335" i="28"/>
  <c r="G334" i="28"/>
  <c r="G333" i="28"/>
  <c r="G332" i="28"/>
  <c r="G331" i="28"/>
  <c r="G330" i="28"/>
  <c r="G329" i="28"/>
  <c r="G328" i="28"/>
  <c r="G327" i="28"/>
  <c r="G326" i="28"/>
  <c r="G325" i="28"/>
  <c r="G324" i="28"/>
  <c r="G323" i="28"/>
  <c r="G322" i="28"/>
  <c r="G321" i="28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301" i="28"/>
  <c r="G300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81" i="28"/>
  <c r="G280" i="28"/>
  <c r="G279" i="28"/>
  <c r="G278" i="28"/>
  <c r="G277" i="28"/>
  <c r="G276" i="28"/>
  <c r="G275" i="28"/>
  <c r="G274" i="28"/>
  <c r="G273" i="28"/>
  <c r="G272" i="28"/>
  <c r="G271" i="28"/>
  <c r="G270" i="28"/>
  <c r="G269" i="28"/>
  <c r="G268" i="28"/>
  <c r="G267" i="28"/>
  <c r="G266" i="28"/>
  <c r="G265" i="28"/>
  <c r="G264" i="28"/>
  <c r="G263" i="28"/>
  <c r="G262" i="28"/>
  <c r="G261" i="28"/>
  <c r="G260" i="28"/>
  <c r="G259" i="28"/>
  <c r="G258" i="28"/>
  <c r="G257" i="28"/>
  <c r="G256" i="28"/>
  <c r="G255" i="28"/>
  <c r="G254" i="28"/>
  <c r="G253" i="28"/>
  <c r="G252" i="28"/>
  <c r="G251" i="28"/>
  <c r="G250" i="28"/>
  <c r="G249" i="28"/>
  <c r="G248" i="28"/>
  <c r="G247" i="28"/>
  <c r="G246" i="28"/>
  <c r="G245" i="28"/>
  <c r="G244" i="28"/>
  <c r="G243" i="28"/>
  <c r="G242" i="28"/>
  <c r="G241" i="28"/>
  <c r="G240" i="28"/>
  <c r="G239" i="28"/>
  <c r="G238" i="28"/>
  <c r="G237" i="28"/>
  <c r="G236" i="28"/>
  <c r="G235" i="28"/>
  <c r="G234" i="28"/>
  <c r="G233" i="28"/>
  <c r="G232" i="28"/>
  <c r="G231" i="28"/>
  <c r="G230" i="28"/>
  <c r="G229" i="28"/>
  <c r="G228" i="28"/>
  <c r="G227" i="28"/>
  <c r="G226" i="28"/>
  <c r="G225" i="28"/>
  <c r="G224" i="28"/>
  <c r="G223" i="28"/>
  <c r="G222" i="28"/>
  <c r="G221" i="28"/>
  <c r="G220" i="28"/>
  <c r="G219" i="28"/>
  <c r="G218" i="28"/>
  <c r="G217" i="28"/>
  <c r="G216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G2" i="28"/>
  <c r="AC3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D99" i="12" s="1"/>
  <c r="AC16" i="12"/>
  <c r="AC15" i="12"/>
  <c r="AC14" i="12"/>
  <c r="AC13" i="12"/>
  <c r="AD112" i="12" s="1"/>
  <c r="AC12" i="12"/>
  <c r="AC11" i="12"/>
  <c r="AC10" i="12"/>
  <c r="AC9" i="12"/>
  <c r="AC8" i="12"/>
  <c r="AD113" i="12" s="1"/>
  <c r="AC7" i="12"/>
  <c r="AD114" i="12" s="1"/>
  <c r="AC6" i="12"/>
  <c r="AC5" i="12"/>
  <c r="AD111" i="12" s="1"/>
  <c r="AC4" i="12"/>
  <c r="G373" i="28"/>
  <c r="AQ3" i="15"/>
  <c r="BP603" i="1"/>
  <c r="BO603" i="1"/>
  <c r="BP602" i="1"/>
  <c r="BO602" i="1"/>
  <c r="BP601" i="1"/>
  <c r="BO601" i="1"/>
  <c r="BN601" i="1" s="1"/>
  <c r="BP600" i="1"/>
  <c r="BO600" i="1"/>
  <c r="BP599" i="1"/>
  <c r="BO599" i="1"/>
  <c r="BP598" i="1"/>
  <c r="BO598" i="1"/>
  <c r="BP597" i="1"/>
  <c r="BO597" i="1"/>
  <c r="BP596" i="1"/>
  <c r="BO596" i="1"/>
  <c r="BP595" i="1"/>
  <c r="BO595" i="1"/>
  <c r="BP594" i="1"/>
  <c r="BO594" i="1"/>
  <c r="BP593" i="1"/>
  <c r="BO593" i="1"/>
  <c r="BP592" i="1"/>
  <c r="BO592" i="1"/>
  <c r="BP591" i="1"/>
  <c r="BN591" i="1" s="1"/>
  <c r="BO591" i="1"/>
  <c r="BP590" i="1"/>
  <c r="BO590" i="1"/>
  <c r="BP589" i="1"/>
  <c r="BN588" i="1" s="1"/>
  <c r="BO589" i="1"/>
  <c r="BP588" i="1"/>
  <c r="BO588" i="1"/>
  <c r="BP587" i="1"/>
  <c r="BO587" i="1"/>
  <c r="BP586" i="1"/>
  <c r="BO586" i="1"/>
  <c r="BP585" i="1"/>
  <c r="BO585" i="1"/>
  <c r="BP584" i="1"/>
  <c r="BO584" i="1"/>
  <c r="BP583" i="1"/>
  <c r="BO583" i="1"/>
  <c r="BP582" i="1"/>
  <c r="BO582" i="1"/>
  <c r="BP581" i="1"/>
  <c r="BO581" i="1"/>
  <c r="BP580" i="1"/>
  <c r="BO580" i="1"/>
  <c r="BP579" i="1"/>
  <c r="BO579" i="1"/>
  <c r="BP578" i="1"/>
  <c r="BO578" i="1"/>
  <c r="BP577" i="1"/>
  <c r="BO577" i="1"/>
  <c r="BP576" i="1"/>
  <c r="BO576" i="1"/>
  <c r="BP575" i="1"/>
  <c r="BN575" i="1" s="1"/>
  <c r="BO575" i="1"/>
  <c r="BP574" i="1"/>
  <c r="BO574" i="1"/>
  <c r="BN574" i="1" s="1"/>
  <c r="BP573" i="1"/>
  <c r="BO573" i="1"/>
  <c r="BP572" i="1"/>
  <c r="BO572" i="1"/>
  <c r="BP571" i="1"/>
  <c r="BN571" i="1" s="1"/>
  <c r="BO571" i="1"/>
  <c r="BP570" i="1"/>
  <c r="BO570" i="1"/>
  <c r="BP569" i="1"/>
  <c r="BO569" i="1"/>
  <c r="BP568" i="1"/>
  <c r="BO568" i="1"/>
  <c r="BP567" i="1"/>
  <c r="BO567" i="1"/>
  <c r="BP566" i="1"/>
  <c r="BO566" i="1"/>
  <c r="BP565" i="1"/>
  <c r="BO565" i="1"/>
  <c r="BP564" i="1"/>
  <c r="BO564" i="1"/>
  <c r="BP563" i="1"/>
  <c r="BO563" i="1"/>
  <c r="BP562" i="1"/>
  <c r="BO562" i="1"/>
  <c r="BP561" i="1"/>
  <c r="BN561" i="1" s="1"/>
  <c r="BO561" i="1"/>
  <c r="BP560" i="1"/>
  <c r="BO560" i="1"/>
  <c r="BP559" i="1"/>
  <c r="BO559" i="1"/>
  <c r="BN558" i="1" s="1"/>
  <c r="BP558" i="1"/>
  <c r="BO558" i="1"/>
  <c r="BP557" i="1"/>
  <c r="BO557" i="1"/>
  <c r="BP556" i="1"/>
  <c r="BO556" i="1"/>
  <c r="BP555" i="1"/>
  <c r="BO555" i="1"/>
  <c r="BP554" i="1"/>
  <c r="BO554" i="1"/>
  <c r="BP553" i="1"/>
  <c r="BO553" i="1"/>
  <c r="BP552" i="1"/>
  <c r="BO552" i="1"/>
  <c r="BP551" i="1"/>
  <c r="BO551" i="1"/>
  <c r="BP550" i="1"/>
  <c r="BN550" i="1" s="1"/>
  <c r="BO550" i="1"/>
  <c r="BP549" i="1"/>
  <c r="BO549" i="1"/>
  <c r="BN548" i="1" s="1"/>
  <c r="BP548" i="1"/>
  <c r="BO548" i="1"/>
  <c r="BP547" i="1"/>
  <c r="BO547" i="1"/>
  <c r="BP546" i="1"/>
  <c r="BN546" i="1" s="1"/>
  <c r="BO546" i="1"/>
  <c r="BP545" i="1"/>
  <c r="BO545" i="1"/>
  <c r="BP544" i="1"/>
  <c r="BN544" i="1" s="1"/>
  <c r="BO544" i="1"/>
  <c r="BP543" i="1"/>
  <c r="BO543" i="1"/>
  <c r="BP542" i="1"/>
  <c r="BO542" i="1"/>
  <c r="BP541" i="1"/>
  <c r="BO541" i="1"/>
  <c r="BP540" i="1"/>
  <c r="BN540" i="1" s="1"/>
  <c r="BO540" i="1"/>
  <c r="BP539" i="1"/>
  <c r="BN539" i="1" s="1"/>
  <c r="BO539" i="1"/>
  <c r="BP538" i="1"/>
  <c r="BO538" i="1"/>
  <c r="BP537" i="1"/>
  <c r="BN537" i="1" s="1"/>
  <c r="BO537" i="1"/>
  <c r="BP536" i="1"/>
  <c r="BO536" i="1"/>
  <c r="BP535" i="1"/>
  <c r="BO535" i="1"/>
  <c r="BP534" i="1"/>
  <c r="BN534" i="1" s="1"/>
  <c r="BO534" i="1"/>
  <c r="BP533" i="1"/>
  <c r="BO533" i="1"/>
  <c r="BP532" i="1"/>
  <c r="BO532" i="1"/>
  <c r="BP531" i="1"/>
  <c r="BO531" i="1"/>
  <c r="BP530" i="1"/>
  <c r="BN530" i="1" s="1"/>
  <c r="BO530" i="1"/>
  <c r="BP529" i="1"/>
  <c r="BN529" i="1" s="1"/>
  <c r="BO529" i="1"/>
  <c r="BP528" i="1"/>
  <c r="BO528" i="1"/>
  <c r="BP527" i="1"/>
  <c r="BO527" i="1"/>
  <c r="BP526" i="1"/>
  <c r="BO526" i="1"/>
  <c r="BP525" i="1"/>
  <c r="BO525" i="1"/>
  <c r="BP524" i="1"/>
  <c r="BO524" i="1"/>
  <c r="BP523" i="1"/>
  <c r="BO523" i="1"/>
  <c r="BP522" i="1"/>
  <c r="BO522" i="1"/>
  <c r="BP521" i="1"/>
  <c r="BN521" i="1" s="1"/>
  <c r="BO521" i="1"/>
  <c r="BP520" i="1"/>
  <c r="BO520" i="1"/>
  <c r="BP519" i="1"/>
  <c r="BO519" i="1"/>
  <c r="BP518" i="1"/>
  <c r="BO518" i="1"/>
  <c r="BP517" i="1"/>
  <c r="BO517" i="1"/>
  <c r="BN517" i="1" s="1"/>
  <c r="BP516" i="1"/>
  <c r="BO516" i="1"/>
  <c r="BP515" i="1"/>
  <c r="BN515" i="1" s="1"/>
  <c r="BO515" i="1"/>
  <c r="BP514" i="1"/>
  <c r="BO514" i="1"/>
  <c r="BP513" i="1"/>
  <c r="BO513" i="1"/>
  <c r="BP512" i="1"/>
  <c r="BN512" i="1" s="1"/>
  <c r="BO512" i="1"/>
  <c r="BP511" i="1"/>
  <c r="BN511" i="1" s="1"/>
  <c r="BO511" i="1"/>
  <c r="BP510" i="1"/>
  <c r="BN510" i="1" s="1"/>
  <c r="BO510" i="1"/>
  <c r="BP509" i="1"/>
  <c r="BN508" i="1" s="1"/>
  <c r="BO509" i="1"/>
  <c r="BP508" i="1"/>
  <c r="BO508" i="1"/>
  <c r="BP507" i="1"/>
  <c r="BO507" i="1"/>
  <c r="BP506" i="1"/>
  <c r="BO506" i="1"/>
  <c r="BP505" i="1"/>
  <c r="BO505" i="1"/>
  <c r="BP504" i="1"/>
  <c r="BO504" i="1"/>
  <c r="BP503" i="1"/>
  <c r="BO503" i="1"/>
  <c r="BP502" i="1"/>
  <c r="BO502" i="1"/>
  <c r="BP501" i="1"/>
  <c r="BO501" i="1"/>
  <c r="BP500" i="1"/>
  <c r="BO500" i="1"/>
  <c r="BP499" i="1"/>
  <c r="BN499" i="1" s="1"/>
  <c r="BO499" i="1"/>
  <c r="BP498" i="1"/>
  <c r="BO498" i="1"/>
  <c r="BP497" i="1"/>
  <c r="BO497" i="1"/>
  <c r="BP496" i="1"/>
  <c r="BO496" i="1"/>
  <c r="BP495" i="1"/>
  <c r="BN495" i="1" s="1"/>
  <c r="BO495" i="1"/>
  <c r="BP494" i="1"/>
  <c r="BN494" i="1" s="1"/>
  <c r="BO494" i="1"/>
  <c r="BP493" i="1"/>
  <c r="BO493" i="1"/>
  <c r="BP492" i="1"/>
  <c r="BO492" i="1"/>
  <c r="BP491" i="1"/>
  <c r="BO491" i="1"/>
  <c r="BP490" i="1"/>
  <c r="BO490" i="1"/>
  <c r="BP489" i="1"/>
  <c r="BO489" i="1"/>
  <c r="BP488" i="1"/>
  <c r="BO488" i="1"/>
  <c r="BP487" i="1"/>
  <c r="BO487" i="1"/>
  <c r="BP486" i="1"/>
  <c r="BO486" i="1"/>
  <c r="BP485" i="1"/>
  <c r="BO485" i="1"/>
  <c r="BP484" i="1"/>
  <c r="BO484" i="1"/>
  <c r="BP483" i="1"/>
  <c r="BO483" i="1"/>
  <c r="BP482" i="1"/>
  <c r="BO482" i="1"/>
  <c r="BP481" i="1"/>
  <c r="BO481" i="1"/>
  <c r="BP480" i="1"/>
  <c r="BO480" i="1"/>
  <c r="BP479" i="1"/>
  <c r="BN479" i="1" s="1"/>
  <c r="BO479" i="1"/>
  <c r="BP478" i="1"/>
  <c r="BO478" i="1"/>
  <c r="BP477" i="1"/>
  <c r="BO477" i="1"/>
  <c r="BP476" i="1"/>
  <c r="BO476" i="1"/>
  <c r="BP475" i="1"/>
  <c r="BO475" i="1"/>
  <c r="BP474" i="1"/>
  <c r="BO474" i="1"/>
  <c r="BP473" i="1"/>
  <c r="BO473" i="1"/>
  <c r="BP472" i="1"/>
  <c r="BO472" i="1"/>
  <c r="BP471" i="1"/>
  <c r="BO471" i="1"/>
  <c r="BP470" i="1"/>
  <c r="BO470" i="1"/>
  <c r="BP469" i="1"/>
  <c r="BO469" i="1"/>
  <c r="BP468" i="1"/>
  <c r="BO468" i="1"/>
  <c r="BP467" i="1"/>
  <c r="BO467" i="1"/>
  <c r="BP466" i="1"/>
  <c r="BO466" i="1"/>
  <c r="BP465" i="1"/>
  <c r="BN465" i="1" s="1"/>
  <c r="BO465" i="1"/>
  <c r="BP464" i="1"/>
  <c r="BN464" i="1" s="1"/>
  <c r="BO464" i="1"/>
  <c r="BP463" i="1"/>
  <c r="BO463" i="1"/>
  <c r="BP462" i="1"/>
  <c r="BO462" i="1"/>
  <c r="BP461" i="1"/>
  <c r="BN461" i="1" s="1"/>
  <c r="BO461" i="1"/>
  <c r="BP460" i="1"/>
  <c r="BN460" i="1" s="1"/>
  <c r="BO460" i="1"/>
  <c r="BP459" i="1"/>
  <c r="BO459" i="1"/>
  <c r="BN459" i="1" s="1"/>
  <c r="BP458" i="1"/>
  <c r="BO458" i="1"/>
  <c r="BP457" i="1"/>
  <c r="BO457" i="1"/>
  <c r="BP456" i="1"/>
  <c r="BO456" i="1"/>
  <c r="BP455" i="1"/>
  <c r="BO455" i="1"/>
  <c r="BP454" i="1"/>
  <c r="BO454" i="1"/>
  <c r="BP453" i="1"/>
  <c r="BO453" i="1"/>
  <c r="BP452" i="1"/>
  <c r="BO452" i="1"/>
  <c r="BP451" i="1"/>
  <c r="BO451" i="1"/>
  <c r="BP450" i="1"/>
  <c r="BN450" i="1" s="1"/>
  <c r="BO450" i="1"/>
  <c r="BP449" i="1"/>
  <c r="BN449" i="1" s="1"/>
  <c r="BO449" i="1"/>
  <c r="BP448" i="1"/>
  <c r="BO448" i="1"/>
  <c r="BP447" i="1"/>
  <c r="BO447" i="1"/>
  <c r="BP446" i="1"/>
  <c r="BO446" i="1"/>
  <c r="BP445" i="1"/>
  <c r="BO445" i="1"/>
  <c r="BP444" i="1"/>
  <c r="BO444" i="1"/>
  <c r="BP443" i="1"/>
  <c r="BO443" i="1"/>
  <c r="BP442" i="1"/>
  <c r="BO442" i="1"/>
  <c r="BP441" i="1"/>
  <c r="BO441" i="1"/>
  <c r="BP440" i="1"/>
  <c r="BO440" i="1"/>
  <c r="BP439" i="1"/>
  <c r="BN438" i="1" s="1"/>
  <c r="BO439" i="1"/>
  <c r="BP438" i="1"/>
  <c r="BO438" i="1"/>
  <c r="BP437" i="1"/>
  <c r="BO437" i="1"/>
  <c r="BP436" i="1"/>
  <c r="BO436" i="1"/>
  <c r="BP435" i="1"/>
  <c r="BN435" i="1" s="1"/>
  <c r="BO435" i="1"/>
  <c r="BP434" i="1"/>
  <c r="BO434" i="1"/>
  <c r="BP433" i="1"/>
  <c r="BO433" i="1"/>
  <c r="BP432" i="1"/>
  <c r="BO432" i="1"/>
  <c r="BP431" i="1"/>
  <c r="BN431" i="1" s="1"/>
  <c r="BO431" i="1"/>
  <c r="BP430" i="1"/>
  <c r="BO430" i="1"/>
  <c r="BP429" i="1"/>
  <c r="BO429" i="1"/>
  <c r="BN429" i="1" s="1"/>
  <c r="BP428" i="1"/>
  <c r="BO428" i="1"/>
  <c r="BP427" i="1"/>
  <c r="BO427" i="1"/>
  <c r="BP426" i="1"/>
  <c r="BO426" i="1"/>
  <c r="BP425" i="1"/>
  <c r="BN425" i="1" s="1"/>
  <c r="BO425" i="1"/>
  <c r="BP424" i="1"/>
  <c r="BN423" i="1" s="1"/>
  <c r="BO424" i="1"/>
  <c r="BP423" i="1"/>
  <c r="BO423" i="1"/>
  <c r="BP422" i="1"/>
  <c r="BO422" i="1"/>
  <c r="BP421" i="1"/>
  <c r="BO421" i="1"/>
  <c r="BP420" i="1"/>
  <c r="BN420" i="1" s="1"/>
  <c r="BO420" i="1"/>
  <c r="BP419" i="1"/>
  <c r="BO419" i="1"/>
  <c r="BP418" i="1"/>
  <c r="BO418" i="1"/>
  <c r="BP417" i="1"/>
  <c r="BO417" i="1"/>
  <c r="BP416" i="1"/>
  <c r="BO416" i="1"/>
  <c r="BP415" i="1"/>
  <c r="BO415" i="1"/>
  <c r="BP414" i="1"/>
  <c r="BO414" i="1"/>
  <c r="BP413" i="1"/>
  <c r="BO413" i="1"/>
  <c r="BP412" i="1"/>
  <c r="BO412" i="1"/>
  <c r="BP411" i="1"/>
  <c r="BO411" i="1"/>
  <c r="BP410" i="1"/>
  <c r="BO410" i="1"/>
  <c r="BP409" i="1"/>
  <c r="BO409" i="1"/>
  <c r="BP408" i="1"/>
  <c r="BO408" i="1"/>
  <c r="BP407" i="1"/>
  <c r="BO407" i="1"/>
  <c r="BP406" i="1"/>
  <c r="BO406" i="1"/>
  <c r="BP405" i="1"/>
  <c r="BN405" i="1" s="1"/>
  <c r="BO405" i="1"/>
  <c r="BP404" i="1"/>
  <c r="BN403" i="1" s="1"/>
  <c r="BO404" i="1"/>
  <c r="BP403" i="1"/>
  <c r="BO403" i="1"/>
  <c r="BP402" i="1"/>
  <c r="BO402" i="1"/>
  <c r="BP401" i="1"/>
  <c r="BO401" i="1"/>
  <c r="BP400" i="1"/>
  <c r="BO400" i="1"/>
  <c r="BN400" i="1" s="1"/>
  <c r="BP399" i="1"/>
  <c r="BO399" i="1"/>
  <c r="BP398" i="1"/>
  <c r="BO398" i="1"/>
  <c r="BP397" i="1"/>
  <c r="BO397" i="1"/>
  <c r="BP396" i="1"/>
  <c r="BO396" i="1"/>
  <c r="BN396" i="1" s="1"/>
  <c r="BP395" i="1"/>
  <c r="BO395" i="1"/>
  <c r="BP394" i="1"/>
  <c r="BO394" i="1"/>
  <c r="BP393" i="1"/>
  <c r="BO393" i="1"/>
  <c r="BP392" i="1"/>
  <c r="BO392" i="1"/>
  <c r="BP391" i="1"/>
  <c r="BO391" i="1"/>
  <c r="BP390" i="1"/>
  <c r="BO390" i="1"/>
  <c r="BP389" i="1"/>
  <c r="BO389" i="1"/>
  <c r="BP388" i="1"/>
  <c r="BO388" i="1"/>
  <c r="BP387" i="1"/>
  <c r="BO387" i="1"/>
  <c r="BP386" i="1"/>
  <c r="BO386" i="1"/>
  <c r="BN386" i="1" s="1"/>
  <c r="BP385" i="1"/>
  <c r="BO385" i="1"/>
  <c r="BP384" i="1"/>
  <c r="BO384" i="1"/>
  <c r="BP383" i="1"/>
  <c r="BO383" i="1"/>
  <c r="BP382" i="1"/>
  <c r="BO382" i="1"/>
  <c r="BP381" i="1"/>
  <c r="BO381" i="1"/>
  <c r="BP380" i="1"/>
  <c r="BO380" i="1"/>
  <c r="BP379" i="1"/>
  <c r="BO379" i="1"/>
  <c r="BP378" i="1"/>
  <c r="BO378" i="1"/>
  <c r="BP377" i="1"/>
  <c r="BO377" i="1"/>
  <c r="BP376" i="1"/>
  <c r="BN376" i="1" s="1"/>
  <c r="BO376" i="1"/>
  <c r="BP375" i="1"/>
  <c r="BN375" i="1" s="1"/>
  <c r="BO375" i="1"/>
  <c r="BP374" i="1"/>
  <c r="BN374" i="1" s="1"/>
  <c r="BO374" i="1"/>
  <c r="BP373" i="1"/>
  <c r="BO373" i="1"/>
  <c r="BP372" i="1"/>
  <c r="BO372" i="1"/>
  <c r="BP371" i="1"/>
  <c r="BO371" i="1"/>
  <c r="BP370" i="1"/>
  <c r="BO370" i="1"/>
  <c r="BP369" i="1"/>
  <c r="BO369" i="1"/>
  <c r="BP368" i="1"/>
  <c r="BO368" i="1"/>
  <c r="BP367" i="1"/>
  <c r="BO367" i="1"/>
  <c r="BP366" i="1"/>
  <c r="BO366" i="1"/>
  <c r="BN366" i="1" s="1"/>
  <c r="BP365" i="1"/>
  <c r="BO365" i="1"/>
  <c r="BP364" i="1"/>
  <c r="BO364" i="1"/>
  <c r="BP363" i="1"/>
  <c r="BO363" i="1"/>
  <c r="BP362" i="1"/>
  <c r="BO362" i="1"/>
  <c r="BP361" i="1"/>
  <c r="BO361" i="1"/>
  <c r="BP360" i="1"/>
  <c r="BO360" i="1"/>
  <c r="BP359" i="1"/>
  <c r="BO359" i="1"/>
  <c r="BP358" i="1"/>
  <c r="BO358" i="1"/>
  <c r="BP357" i="1"/>
  <c r="BO357" i="1"/>
  <c r="BP356" i="1"/>
  <c r="BO356" i="1"/>
  <c r="BP355" i="1"/>
  <c r="BN355" i="1" s="1"/>
  <c r="BO355" i="1"/>
  <c r="BP354" i="1"/>
  <c r="BO354" i="1"/>
  <c r="BP353" i="1"/>
  <c r="BO353" i="1"/>
  <c r="BP352" i="1"/>
  <c r="BO352" i="1"/>
  <c r="BP351" i="1"/>
  <c r="BO351" i="1"/>
  <c r="BP350" i="1"/>
  <c r="BO350" i="1"/>
  <c r="BP349" i="1"/>
  <c r="BO349" i="1"/>
  <c r="BP348" i="1"/>
  <c r="BO348" i="1"/>
  <c r="BP347" i="1"/>
  <c r="BN347" i="1" s="1"/>
  <c r="BO347" i="1"/>
  <c r="BP346" i="1"/>
  <c r="BO346" i="1"/>
  <c r="BP345" i="1"/>
  <c r="BO345" i="1"/>
  <c r="BP344" i="1"/>
  <c r="BO344" i="1"/>
  <c r="BP343" i="1"/>
  <c r="BO343" i="1"/>
  <c r="BP342" i="1"/>
  <c r="BO342" i="1"/>
  <c r="BP341" i="1"/>
  <c r="BO341" i="1"/>
  <c r="BP340" i="1"/>
  <c r="BO340" i="1"/>
  <c r="BP339" i="1"/>
  <c r="BN339" i="1" s="1"/>
  <c r="BO339" i="1"/>
  <c r="BP338" i="1"/>
  <c r="BO338" i="1"/>
  <c r="BP337" i="1"/>
  <c r="BO337" i="1"/>
  <c r="BP336" i="1"/>
  <c r="BO336" i="1"/>
  <c r="BP335" i="1"/>
  <c r="BO335" i="1"/>
  <c r="BP334" i="1"/>
  <c r="BN333" i="1" s="1"/>
  <c r="BO334" i="1"/>
  <c r="BP333" i="1"/>
  <c r="BO333" i="1"/>
  <c r="BP332" i="1"/>
  <c r="BO332" i="1"/>
  <c r="BP331" i="1"/>
  <c r="BO331" i="1"/>
  <c r="BP330" i="1"/>
  <c r="BO330" i="1"/>
  <c r="BP329" i="1"/>
  <c r="BO329" i="1"/>
  <c r="BP328" i="1"/>
  <c r="BO328" i="1"/>
  <c r="BP327" i="1"/>
  <c r="BO327" i="1"/>
  <c r="BP326" i="1"/>
  <c r="BO326" i="1"/>
  <c r="BP325" i="1"/>
  <c r="BN325" i="1" s="1"/>
  <c r="BO325" i="1"/>
  <c r="BP324" i="1"/>
  <c r="BO324" i="1"/>
  <c r="BP323" i="1"/>
  <c r="BO323" i="1"/>
  <c r="BP322" i="1"/>
  <c r="BO322" i="1"/>
  <c r="BP321" i="1"/>
  <c r="BO321" i="1"/>
  <c r="BP320" i="1"/>
  <c r="BO320" i="1"/>
  <c r="BP319" i="1"/>
  <c r="BO319" i="1"/>
  <c r="BP318" i="1"/>
  <c r="BO318" i="1"/>
  <c r="BP317" i="1"/>
  <c r="BO317" i="1"/>
  <c r="BP316" i="1"/>
  <c r="BO316" i="1"/>
  <c r="BP315" i="1"/>
  <c r="BN315" i="1" s="1"/>
  <c r="BO315" i="1"/>
  <c r="BP314" i="1"/>
  <c r="BN314" i="1" s="1"/>
  <c r="BO314" i="1"/>
  <c r="BP313" i="1"/>
  <c r="BO313" i="1"/>
  <c r="BP312" i="1"/>
  <c r="BO312" i="1"/>
  <c r="BP311" i="1"/>
  <c r="BO311" i="1"/>
  <c r="BP310" i="1"/>
  <c r="BO310" i="1"/>
  <c r="BP309" i="1"/>
  <c r="BO309" i="1"/>
  <c r="BP308" i="1"/>
  <c r="BO308" i="1"/>
  <c r="BP307" i="1"/>
  <c r="BO307" i="1"/>
  <c r="BN307" i="1" s="1"/>
  <c r="BP306" i="1"/>
  <c r="BO306" i="1"/>
  <c r="BP305" i="1"/>
  <c r="BO305" i="1"/>
  <c r="BP304" i="1"/>
  <c r="BO304" i="1"/>
  <c r="BP303" i="1"/>
  <c r="BO303" i="1"/>
  <c r="BP302" i="1"/>
  <c r="BO302" i="1"/>
  <c r="BP301" i="1"/>
  <c r="BO301" i="1"/>
  <c r="BP300" i="1"/>
  <c r="BO300" i="1"/>
  <c r="BP299" i="1"/>
  <c r="BO299" i="1"/>
  <c r="BP298" i="1"/>
  <c r="BO298" i="1"/>
  <c r="BP297" i="1"/>
  <c r="BO297" i="1"/>
  <c r="BP296" i="1"/>
  <c r="BN296" i="1" s="1"/>
  <c r="BO296" i="1"/>
  <c r="BP295" i="1"/>
  <c r="BN295" i="1" s="1"/>
  <c r="BO295" i="1"/>
  <c r="BP294" i="1"/>
  <c r="BO294" i="1"/>
  <c r="BP293" i="1"/>
  <c r="BO293" i="1"/>
  <c r="BP292" i="1"/>
  <c r="BO292" i="1"/>
  <c r="BP291" i="1"/>
  <c r="BO291" i="1"/>
  <c r="BP290" i="1"/>
  <c r="BO290" i="1"/>
  <c r="BP289" i="1"/>
  <c r="BO289" i="1"/>
  <c r="BP288" i="1"/>
  <c r="BO288" i="1"/>
  <c r="BP287" i="1"/>
  <c r="BO287" i="1"/>
  <c r="BP286" i="1"/>
  <c r="BO286" i="1"/>
  <c r="BP285" i="1"/>
  <c r="BO285" i="1"/>
  <c r="BP284" i="1"/>
  <c r="BO284" i="1"/>
  <c r="BP283" i="1"/>
  <c r="BO283" i="1"/>
  <c r="BP282" i="1"/>
  <c r="BO282" i="1"/>
  <c r="BP281" i="1"/>
  <c r="BO281" i="1"/>
  <c r="BP280" i="1"/>
  <c r="BO280" i="1"/>
  <c r="BP279" i="1"/>
  <c r="BO279" i="1"/>
  <c r="BP278" i="1"/>
  <c r="BO278" i="1"/>
  <c r="BP277" i="1"/>
  <c r="BN277" i="1" s="1"/>
  <c r="BO277" i="1"/>
  <c r="BP276" i="1"/>
  <c r="BO276" i="1"/>
  <c r="BP275" i="1"/>
  <c r="BN275" i="1" s="1"/>
  <c r="BO275" i="1"/>
  <c r="BP274" i="1"/>
  <c r="BO274" i="1"/>
  <c r="BP273" i="1"/>
  <c r="BO273" i="1"/>
  <c r="BP272" i="1"/>
  <c r="BO272" i="1"/>
  <c r="BP271" i="1"/>
  <c r="BO271" i="1"/>
  <c r="BP270" i="1"/>
  <c r="BO270" i="1"/>
  <c r="BP269" i="1"/>
  <c r="BO269" i="1"/>
  <c r="BP268" i="1"/>
  <c r="BO268" i="1"/>
  <c r="BP267" i="1"/>
  <c r="BO267" i="1"/>
  <c r="BP266" i="1"/>
  <c r="BN266" i="1" s="1"/>
  <c r="BO266" i="1"/>
  <c r="BP265" i="1"/>
  <c r="BN265" i="1" s="1"/>
  <c r="BO265" i="1"/>
  <c r="BP264" i="1"/>
  <c r="BN263" i="1" s="1"/>
  <c r="BO264" i="1"/>
  <c r="BP263" i="1"/>
  <c r="BO263" i="1"/>
  <c r="BP262" i="1"/>
  <c r="BO262" i="1"/>
  <c r="BP261" i="1"/>
  <c r="BO261" i="1"/>
  <c r="BP260" i="1"/>
  <c r="BO260" i="1"/>
  <c r="BP259" i="1"/>
  <c r="BO259" i="1"/>
  <c r="BP258" i="1"/>
  <c r="BO258" i="1"/>
  <c r="BP257" i="1"/>
  <c r="BN257" i="1" s="1"/>
  <c r="BO257" i="1"/>
  <c r="BP256" i="1"/>
  <c r="BO256" i="1"/>
  <c r="BP255" i="1"/>
  <c r="BO255" i="1"/>
  <c r="BP254" i="1"/>
  <c r="BN254" i="1" s="1"/>
  <c r="BO254" i="1"/>
  <c r="BP253" i="1"/>
  <c r="BO253" i="1"/>
  <c r="BP252" i="1"/>
  <c r="BO252" i="1"/>
  <c r="BP251" i="1"/>
  <c r="BO251" i="1"/>
  <c r="BP250" i="1"/>
  <c r="BO250" i="1"/>
  <c r="BP249" i="1"/>
  <c r="BO249" i="1"/>
  <c r="BP248" i="1"/>
  <c r="BO248" i="1"/>
  <c r="BP247" i="1"/>
  <c r="BO247" i="1"/>
  <c r="BP246" i="1"/>
  <c r="BO246" i="1"/>
  <c r="BP245" i="1"/>
  <c r="BO245" i="1"/>
  <c r="BP244" i="1"/>
  <c r="BN244" i="1" s="1"/>
  <c r="BO244" i="1"/>
  <c r="BP243" i="1"/>
  <c r="BO243" i="1"/>
  <c r="BP242" i="1"/>
  <c r="BO242" i="1"/>
  <c r="BP241" i="1"/>
  <c r="BO241" i="1"/>
  <c r="BP240" i="1"/>
  <c r="BO240" i="1"/>
  <c r="BP239" i="1"/>
  <c r="BO239" i="1"/>
  <c r="BP238" i="1"/>
  <c r="BO238" i="1"/>
  <c r="BP237" i="1"/>
  <c r="BN237" i="1" s="1"/>
  <c r="BO237" i="1"/>
  <c r="BP236" i="1"/>
  <c r="BO236" i="1"/>
  <c r="BN236" i="1" s="1"/>
  <c r="BP235" i="1"/>
  <c r="BN235" i="1" s="1"/>
  <c r="BO235" i="1"/>
  <c r="BP234" i="1"/>
  <c r="BO234" i="1"/>
  <c r="BP233" i="1"/>
  <c r="BO233" i="1"/>
  <c r="BP232" i="1"/>
  <c r="BO232" i="1"/>
  <c r="BP231" i="1"/>
  <c r="BO231" i="1"/>
  <c r="BP230" i="1"/>
  <c r="BN230" i="1" s="1"/>
  <c r="BO230" i="1"/>
  <c r="BP229" i="1"/>
  <c r="BO229" i="1"/>
  <c r="BP228" i="1"/>
  <c r="BO228" i="1"/>
  <c r="BP227" i="1"/>
  <c r="BO227" i="1"/>
  <c r="BP226" i="1"/>
  <c r="BO226" i="1"/>
  <c r="BP225" i="1"/>
  <c r="BO225" i="1"/>
  <c r="BP224" i="1"/>
  <c r="BN223" i="1" s="1"/>
  <c r="BO224" i="1"/>
  <c r="BP223" i="1"/>
  <c r="BO223" i="1"/>
  <c r="BP222" i="1"/>
  <c r="BO222" i="1"/>
  <c r="BP221" i="1"/>
  <c r="BO221" i="1"/>
  <c r="BP220" i="1"/>
  <c r="BO220" i="1"/>
  <c r="BP219" i="1"/>
  <c r="BO219" i="1"/>
  <c r="BP218" i="1"/>
  <c r="BO218" i="1"/>
  <c r="BP217" i="1"/>
  <c r="BO217" i="1"/>
  <c r="BP216" i="1"/>
  <c r="BO216" i="1"/>
  <c r="BP215" i="1"/>
  <c r="BN215" i="1" s="1"/>
  <c r="BO215" i="1"/>
  <c r="BP214" i="1"/>
  <c r="BN214" i="1" s="1"/>
  <c r="BO214" i="1"/>
  <c r="BP213" i="1"/>
  <c r="BO213" i="1"/>
  <c r="BP212" i="1"/>
  <c r="BO212" i="1"/>
  <c r="BP211" i="1"/>
  <c r="BO211" i="1"/>
  <c r="BP210" i="1"/>
  <c r="BO210" i="1"/>
  <c r="BP209" i="1"/>
  <c r="BO209" i="1"/>
  <c r="BP208" i="1"/>
  <c r="BO208" i="1"/>
  <c r="BP207" i="1"/>
  <c r="BO207" i="1"/>
  <c r="BP206" i="1"/>
  <c r="BO206" i="1"/>
  <c r="BP205" i="1"/>
  <c r="BO205" i="1"/>
  <c r="BP204" i="1"/>
  <c r="BN203" i="1" s="1"/>
  <c r="BO204" i="1"/>
  <c r="BP203" i="1"/>
  <c r="BO203" i="1"/>
  <c r="BP202" i="1"/>
  <c r="BN202" i="1" s="1"/>
  <c r="BO202" i="1"/>
  <c r="BP201" i="1"/>
  <c r="BO201" i="1"/>
  <c r="BP200" i="1"/>
  <c r="BO200" i="1"/>
  <c r="BP199" i="1"/>
  <c r="BO199" i="1"/>
  <c r="BN198" i="1" s="1"/>
  <c r="BP198" i="1"/>
  <c r="BO198" i="1"/>
  <c r="BP197" i="1"/>
  <c r="BO197" i="1"/>
  <c r="BP196" i="1"/>
  <c r="BO196" i="1"/>
  <c r="BP195" i="1"/>
  <c r="BO195" i="1"/>
  <c r="BP194" i="1"/>
  <c r="BO194" i="1"/>
  <c r="BP193" i="1"/>
  <c r="BO193" i="1"/>
  <c r="BP192" i="1"/>
  <c r="BO192" i="1"/>
  <c r="BP191" i="1"/>
  <c r="BO191" i="1"/>
  <c r="BP190" i="1"/>
  <c r="BO190" i="1"/>
  <c r="BP189" i="1"/>
  <c r="BN188" i="1" s="1"/>
  <c r="BO189" i="1"/>
  <c r="BP188" i="1"/>
  <c r="BO188" i="1"/>
  <c r="BP187" i="1"/>
  <c r="BO187" i="1"/>
  <c r="BP186" i="1"/>
  <c r="BN186" i="1" s="1"/>
  <c r="BO186" i="1"/>
  <c r="BP185" i="1"/>
  <c r="BO185" i="1"/>
  <c r="BP184" i="1"/>
  <c r="BO184" i="1"/>
  <c r="BP183" i="1"/>
  <c r="BO183" i="1"/>
  <c r="BP182" i="1"/>
  <c r="BO182" i="1"/>
  <c r="BP181" i="1"/>
  <c r="BO181" i="1"/>
  <c r="BP180" i="1"/>
  <c r="BO180" i="1"/>
  <c r="BP179" i="1"/>
  <c r="BO179" i="1"/>
  <c r="BP178" i="1"/>
  <c r="BO178" i="1"/>
  <c r="BP177" i="1"/>
  <c r="BO177" i="1"/>
  <c r="BP176" i="1"/>
  <c r="BO176" i="1"/>
  <c r="BP175" i="1"/>
  <c r="BO175" i="1"/>
  <c r="BN175" i="1" s="1"/>
  <c r="BP174" i="1"/>
  <c r="BO174" i="1"/>
  <c r="BP173" i="1"/>
  <c r="BO173" i="1"/>
  <c r="BP172" i="1"/>
  <c r="BO172" i="1"/>
  <c r="BP171" i="1"/>
  <c r="BO171" i="1"/>
  <c r="BP170" i="1"/>
  <c r="BO170" i="1"/>
  <c r="BP169" i="1"/>
  <c r="BO169" i="1"/>
  <c r="BP168" i="1"/>
  <c r="BO168" i="1"/>
  <c r="BP167" i="1"/>
  <c r="BO167" i="1"/>
  <c r="BP166" i="1"/>
  <c r="BN166" i="1" s="1"/>
  <c r="BO166" i="1"/>
  <c r="BP165" i="1"/>
  <c r="BO165" i="1"/>
  <c r="BP164" i="1"/>
  <c r="BN163" i="1" s="1"/>
  <c r="BO164" i="1"/>
  <c r="BP163" i="1"/>
  <c r="BO163" i="1"/>
  <c r="BP162" i="1"/>
  <c r="BO162" i="1"/>
  <c r="BP161" i="1"/>
  <c r="BO161" i="1"/>
  <c r="BP160" i="1"/>
  <c r="BO160" i="1"/>
  <c r="BP159" i="1"/>
  <c r="BO159" i="1"/>
  <c r="BP158" i="1"/>
  <c r="BO158" i="1"/>
  <c r="BP157" i="1"/>
  <c r="BO157" i="1"/>
  <c r="BP156" i="1"/>
  <c r="BO156" i="1"/>
  <c r="BP155" i="1"/>
  <c r="BN155" i="1" s="1"/>
  <c r="BO155" i="1"/>
  <c r="BP154" i="1"/>
  <c r="BO154" i="1"/>
  <c r="BP153" i="1"/>
  <c r="BO153" i="1"/>
  <c r="BP152" i="1"/>
  <c r="BO152" i="1"/>
  <c r="BP151" i="1"/>
  <c r="BO151" i="1"/>
  <c r="BP150" i="1"/>
  <c r="BO150" i="1"/>
  <c r="BP149" i="1"/>
  <c r="BN149" i="1" s="1"/>
  <c r="BO149" i="1"/>
  <c r="BP148" i="1"/>
  <c r="BO148" i="1"/>
  <c r="BP147" i="1"/>
  <c r="BO147" i="1"/>
  <c r="BP146" i="1"/>
  <c r="BN146" i="1" s="1"/>
  <c r="BO146" i="1"/>
  <c r="BP145" i="1"/>
  <c r="BN145" i="1" s="1"/>
  <c r="BO145" i="1"/>
  <c r="BP144" i="1"/>
  <c r="BN144" i="1" s="1"/>
  <c r="BO144" i="1"/>
  <c r="BP143" i="1"/>
  <c r="BO143" i="1"/>
  <c r="BP142" i="1"/>
  <c r="BO142" i="1"/>
  <c r="BP141" i="1"/>
  <c r="BO141" i="1"/>
  <c r="BP140" i="1"/>
  <c r="BO140" i="1"/>
  <c r="BP139" i="1"/>
  <c r="BO139" i="1"/>
  <c r="BN138" i="1" s="1"/>
  <c r="BP138" i="1"/>
  <c r="BO138" i="1"/>
  <c r="BP137" i="1"/>
  <c r="BO137" i="1"/>
  <c r="BP136" i="1"/>
  <c r="BO136" i="1"/>
  <c r="BP135" i="1"/>
  <c r="BN135" i="1" s="1"/>
  <c r="BO135" i="1"/>
  <c r="BP134" i="1"/>
  <c r="BO134" i="1"/>
  <c r="BP133" i="1"/>
  <c r="BO133" i="1"/>
  <c r="BP132" i="1"/>
  <c r="BO132" i="1"/>
  <c r="BP131" i="1"/>
  <c r="BO131" i="1"/>
  <c r="BP130" i="1"/>
  <c r="BO130" i="1"/>
  <c r="BP129" i="1"/>
  <c r="BO129" i="1"/>
  <c r="BP128" i="1"/>
  <c r="BO128" i="1"/>
  <c r="BP127" i="1"/>
  <c r="BO127" i="1"/>
  <c r="BP126" i="1"/>
  <c r="BO126" i="1"/>
  <c r="BP125" i="1"/>
  <c r="BO125" i="1"/>
  <c r="BP124" i="1"/>
  <c r="BN123" i="1" s="1"/>
  <c r="BO124" i="1"/>
  <c r="BP123" i="1"/>
  <c r="BO123" i="1"/>
  <c r="BP122" i="1"/>
  <c r="BO122" i="1"/>
  <c r="BP121" i="1"/>
  <c r="BO121" i="1"/>
  <c r="BP120" i="1"/>
  <c r="BO120" i="1"/>
  <c r="BN120" i="1" s="1"/>
  <c r="BP119" i="1"/>
  <c r="BN119" i="1" s="1"/>
  <c r="BO119" i="1"/>
  <c r="BP118" i="1"/>
  <c r="BO118" i="1"/>
  <c r="BP117" i="1"/>
  <c r="BO117" i="1"/>
  <c r="BP116" i="1"/>
  <c r="BO116" i="1"/>
  <c r="BN116" i="1" s="1"/>
  <c r="BP115" i="1"/>
  <c r="BO115" i="1"/>
  <c r="BP114" i="1"/>
  <c r="BO114" i="1"/>
  <c r="BP113" i="1"/>
  <c r="BO113" i="1"/>
  <c r="BP112" i="1"/>
  <c r="BO112" i="1"/>
  <c r="BP111" i="1"/>
  <c r="BO111" i="1"/>
  <c r="BP110" i="1"/>
  <c r="BO110" i="1"/>
  <c r="BP109" i="1"/>
  <c r="BO109" i="1"/>
  <c r="BP108" i="1"/>
  <c r="BO108" i="1"/>
  <c r="BP107" i="1"/>
  <c r="BO107" i="1"/>
  <c r="BN107" i="1" s="1"/>
  <c r="BP106" i="1"/>
  <c r="BN106" i="1" s="1"/>
  <c r="BO106" i="1"/>
  <c r="BP105" i="1"/>
  <c r="BN105" i="1" s="1"/>
  <c r="BO105" i="1"/>
  <c r="BP104" i="1"/>
  <c r="BN104" i="1" s="1"/>
  <c r="BO104" i="1"/>
  <c r="BP103" i="1"/>
  <c r="BO103" i="1"/>
  <c r="BP102" i="1"/>
  <c r="BO102" i="1"/>
  <c r="BP101" i="1"/>
  <c r="BO101" i="1"/>
  <c r="BP100" i="1"/>
  <c r="BO100" i="1"/>
  <c r="BP99" i="1"/>
  <c r="BO99" i="1"/>
  <c r="BP98" i="1"/>
  <c r="BO98" i="1"/>
  <c r="BP97" i="1"/>
  <c r="BO97" i="1"/>
  <c r="BP96" i="1"/>
  <c r="BN96" i="1" s="1"/>
  <c r="BO96" i="1"/>
  <c r="BP95" i="1"/>
  <c r="BN95" i="1" s="1"/>
  <c r="BO95" i="1"/>
  <c r="BP94" i="1"/>
  <c r="BO94" i="1"/>
  <c r="BP93" i="1"/>
  <c r="BO93" i="1"/>
  <c r="BP92" i="1"/>
  <c r="BO92" i="1"/>
  <c r="BP91" i="1"/>
  <c r="BO91" i="1"/>
  <c r="BP90" i="1"/>
  <c r="BO90" i="1"/>
  <c r="BP89" i="1"/>
  <c r="BO89" i="1"/>
  <c r="BP88" i="1"/>
  <c r="BO88" i="1"/>
  <c r="BP87" i="1"/>
  <c r="BO87" i="1"/>
  <c r="BP86" i="1"/>
  <c r="BO86" i="1"/>
  <c r="BP85" i="1"/>
  <c r="BO85" i="1"/>
  <c r="BP84" i="1"/>
  <c r="BO84" i="1"/>
  <c r="BP83" i="1"/>
  <c r="BO83" i="1"/>
  <c r="BP82" i="1"/>
  <c r="BO82" i="1"/>
  <c r="BP81" i="1"/>
  <c r="BO81" i="1"/>
  <c r="BP80" i="1"/>
  <c r="BO80" i="1"/>
  <c r="BP79" i="1"/>
  <c r="BN78" i="1" s="1"/>
  <c r="BO79" i="1"/>
  <c r="BP78" i="1"/>
  <c r="BO78" i="1"/>
  <c r="BP77" i="1"/>
  <c r="BO77" i="1"/>
  <c r="BP76" i="1"/>
  <c r="BN76" i="1" s="1"/>
  <c r="BO76" i="1"/>
  <c r="BP75" i="1"/>
  <c r="BN75" i="1" s="1"/>
  <c r="BO75" i="1"/>
  <c r="BP74" i="1"/>
  <c r="BN73" i="1" s="1"/>
  <c r="BO74" i="1"/>
  <c r="BP73" i="1"/>
  <c r="BO73" i="1"/>
  <c r="BP72" i="1"/>
  <c r="BO72" i="1"/>
  <c r="BP71" i="1"/>
  <c r="BO71" i="1"/>
  <c r="BP70" i="1"/>
  <c r="BO70" i="1"/>
  <c r="BP69" i="1"/>
  <c r="BO69" i="1"/>
  <c r="BP68" i="1"/>
  <c r="BO68" i="1"/>
  <c r="BP67" i="1"/>
  <c r="BN67" i="1" s="1"/>
  <c r="BO67" i="1"/>
  <c r="BP66" i="1"/>
  <c r="BN66" i="1" s="1"/>
  <c r="BO66" i="1"/>
  <c r="BP65" i="1"/>
  <c r="BO65" i="1"/>
  <c r="BP64" i="1"/>
  <c r="BO64" i="1"/>
  <c r="BP63" i="1"/>
  <c r="BO63" i="1"/>
  <c r="BP62" i="1"/>
  <c r="BO62" i="1"/>
  <c r="BP61" i="1"/>
  <c r="BO61" i="1"/>
  <c r="BP60" i="1"/>
  <c r="BO60" i="1"/>
  <c r="BP59" i="1"/>
  <c r="BO59" i="1"/>
  <c r="BP58" i="1"/>
  <c r="BO58" i="1"/>
  <c r="BP57" i="1"/>
  <c r="BO57" i="1"/>
  <c r="BP56" i="1"/>
  <c r="BO56" i="1"/>
  <c r="BP55" i="1"/>
  <c r="BO55" i="1"/>
  <c r="BP54" i="1"/>
  <c r="BO54" i="1"/>
  <c r="BP53" i="1"/>
  <c r="BO53" i="1"/>
  <c r="BP52" i="1"/>
  <c r="BO52" i="1"/>
  <c r="BP51" i="1"/>
  <c r="BO51" i="1"/>
  <c r="BP50" i="1"/>
  <c r="BO50" i="1"/>
  <c r="BP49" i="1"/>
  <c r="BO49" i="1"/>
  <c r="BN48" i="1" s="1"/>
  <c r="BP48" i="1"/>
  <c r="BO48" i="1"/>
  <c r="BP47" i="1"/>
  <c r="BO47" i="1"/>
  <c r="BP46" i="1"/>
  <c r="BO46" i="1"/>
  <c r="BP45" i="1"/>
  <c r="BN45" i="1" s="1"/>
  <c r="BO45" i="1"/>
  <c r="BP44" i="1"/>
  <c r="BN44" i="1" s="1"/>
  <c r="BO44" i="1"/>
  <c r="BP43" i="1"/>
  <c r="BN43" i="1" s="1"/>
  <c r="BO43" i="1"/>
  <c r="BP42" i="1"/>
  <c r="BO42" i="1"/>
  <c r="BP41" i="1"/>
  <c r="BO41" i="1"/>
  <c r="BP40" i="1"/>
  <c r="BO40" i="1"/>
  <c r="BP39" i="1"/>
  <c r="BO39" i="1"/>
  <c r="BP38" i="1"/>
  <c r="BO38" i="1"/>
  <c r="BP37" i="1"/>
  <c r="BO37" i="1"/>
  <c r="BP36" i="1"/>
  <c r="BO36" i="1"/>
  <c r="BP35" i="1"/>
  <c r="BN35" i="1" s="1"/>
  <c r="BO35" i="1"/>
  <c r="BP34" i="1"/>
  <c r="BN34" i="1" s="1"/>
  <c r="BO34" i="1"/>
  <c r="BP33" i="1"/>
  <c r="BO33" i="1"/>
  <c r="BP32" i="1"/>
  <c r="BO32" i="1"/>
  <c r="BP31" i="1"/>
  <c r="BO31" i="1"/>
  <c r="BP30" i="1"/>
  <c r="BO30" i="1"/>
  <c r="BP29" i="1"/>
  <c r="BN29" i="1" s="1"/>
  <c r="BO29" i="1"/>
  <c r="BP28" i="1"/>
  <c r="BO28" i="1"/>
  <c r="BP27" i="1"/>
  <c r="BO27" i="1"/>
  <c r="BP26" i="1"/>
  <c r="BO26" i="1"/>
  <c r="BN26" i="1" s="1"/>
  <c r="BP25" i="1"/>
  <c r="BN25" i="1" s="1"/>
  <c r="BO25" i="1"/>
  <c r="BP24" i="1"/>
  <c r="BN24" i="1" s="1"/>
  <c r="BO24" i="1"/>
  <c r="BP23" i="1"/>
  <c r="BO23" i="1"/>
  <c r="BP22" i="1"/>
  <c r="BO22" i="1"/>
  <c r="BP21" i="1"/>
  <c r="BO21" i="1"/>
  <c r="BP20" i="1"/>
  <c r="BO20" i="1"/>
  <c r="BP19" i="1"/>
  <c r="BN19" i="1" s="1"/>
  <c r="BO19" i="1"/>
  <c r="BP18" i="1"/>
  <c r="BO18" i="1"/>
  <c r="BP17" i="1"/>
  <c r="BO17" i="1"/>
  <c r="BP16" i="1"/>
  <c r="BO16" i="1"/>
  <c r="BP15" i="1"/>
  <c r="BN15" i="1" s="1"/>
  <c r="BO15" i="1"/>
  <c r="BP14" i="1"/>
  <c r="BO14" i="1"/>
  <c r="BP13" i="1"/>
  <c r="BO13" i="1"/>
  <c r="BP12" i="1"/>
  <c r="BO12" i="1"/>
  <c r="BP11" i="1"/>
  <c r="BO11" i="1"/>
  <c r="BP10" i="1"/>
  <c r="BO10" i="1"/>
  <c r="BP9" i="1"/>
  <c r="BO9" i="1"/>
  <c r="BP8" i="1"/>
  <c r="BO8" i="1"/>
  <c r="BP7" i="1"/>
  <c r="BO7" i="1"/>
  <c r="BP6" i="1"/>
  <c r="BO6" i="1"/>
  <c r="BP5" i="1"/>
  <c r="BO5" i="1"/>
  <c r="BP4" i="1"/>
  <c r="BN3" i="1" s="1"/>
  <c r="BO4" i="1"/>
  <c r="BP3" i="1"/>
  <c r="BO3" i="1"/>
  <c r="BO2" i="1"/>
  <c r="BP2" i="1"/>
  <c r="BN427" i="1"/>
  <c r="BN436" i="1"/>
  <c r="BO1" i="1"/>
  <c r="BP1" i="1"/>
  <c r="BN451" i="1"/>
  <c r="BN456" i="1"/>
  <c r="BN152" i="1"/>
  <c r="BN466" i="1"/>
  <c r="BN507" i="1"/>
  <c r="BN527" i="1"/>
  <c r="BN528" i="1"/>
  <c r="BN441" i="1"/>
  <c r="BN579" i="1"/>
  <c r="BN27" i="1"/>
  <c r="BN21" i="1"/>
  <c r="BN37" i="1"/>
  <c r="BN32" i="1"/>
  <c r="BN52" i="1"/>
  <c r="BN86" i="1"/>
  <c r="BN112" i="1"/>
  <c r="BN117" i="1"/>
  <c r="BN196" i="1"/>
  <c r="BN207" i="1"/>
  <c r="BN209" i="1"/>
  <c r="BN272" i="1"/>
  <c r="BN297" i="1"/>
  <c r="BN217" i="1"/>
  <c r="BN225" i="1"/>
  <c r="BN226" i="1"/>
  <c r="BN332" i="1"/>
  <c r="BN392" i="1"/>
  <c r="BN276" i="1"/>
  <c r="BN280" i="1"/>
  <c r="BN428" i="1"/>
  <c r="BN491" i="1"/>
  <c r="BN496" i="1"/>
  <c r="BN343" i="1"/>
  <c r="BN367" i="1"/>
  <c r="BN371" i="1"/>
  <c r="BN372" i="1"/>
  <c r="BN576" i="1"/>
  <c r="BN580" i="1"/>
  <c r="BN600" i="1"/>
  <c r="BN603" i="1"/>
  <c r="BN377" i="1"/>
  <c r="BN481" i="1"/>
  <c r="BN452" i="1"/>
  <c r="BN492" i="1"/>
  <c r="AD127" i="9"/>
  <c r="X127" i="9"/>
  <c r="V127" i="9"/>
  <c r="T127" i="9"/>
  <c r="AD126" i="9"/>
  <c r="Z126" i="9"/>
  <c r="X126" i="9"/>
  <c r="V126" i="9"/>
  <c r="T126" i="9"/>
  <c r="AD125" i="9"/>
  <c r="Z125" i="9"/>
  <c r="X125" i="9"/>
  <c r="V125" i="9"/>
  <c r="T125" i="9"/>
  <c r="AD124" i="9"/>
  <c r="Z124" i="9"/>
  <c r="X124" i="9"/>
  <c r="V124" i="9"/>
  <c r="T124" i="9"/>
  <c r="AD123" i="9"/>
  <c r="Z123" i="9"/>
  <c r="X123" i="9"/>
  <c r="V123" i="9"/>
  <c r="T123" i="9"/>
  <c r="AD122" i="9"/>
  <c r="Z122" i="9"/>
  <c r="X122" i="9"/>
  <c r="V122" i="9"/>
  <c r="T122" i="9"/>
  <c r="AD121" i="9"/>
  <c r="Z121" i="9"/>
  <c r="X121" i="9"/>
  <c r="V121" i="9"/>
  <c r="T121" i="9"/>
  <c r="AD120" i="9"/>
  <c r="Z120" i="9"/>
  <c r="X120" i="9"/>
  <c r="V120" i="9"/>
  <c r="T120" i="9"/>
  <c r="AD119" i="9"/>
  <c r="Z119" i="9"/>
  <c r="X119" i="9"/>
  <c r="V119" i="9"/>
  <c r="T119" i="9"/>
  <c r="AD118" i="9"/>
  <c r="Z118" i="9"/>
  <c r="X118" i="9"/>
  <c r="V118" i="9"/>
  <c r="T118" i="9"/>
  <c r="AD114" i="9"/>
  <c r="X114" i="9"/>
  <c r="V114" i="9"/>
  <c r="T114" i="9"/>
  <c r="AD113" i="9"/>
  <c r="Z113" i="9"/>
  <c r="X113" i="9"/>
  <c r="V113" i="9"/>
  <c r="T113" i="9"/>
  <c r="AD112" i="9"/>
  <c r="Z112" i="9"/>
  <c r="X112" i="9"/>
  <c r="V112" i="9"/>
  <c r="T112" i="9"/>
  <c r="AD111" i="9"/>
  <c r="Z111" i="9"/>
  <c r="X111" i="9"/>
  <c r="V111" i="9"/>
  <c r="T111" i="9"/>
  <c r="AD110" i="9"/>
  <c r="Z110" i="9"/>
  <c r="X110" i="9"/>
  <c r="V110" i="9"/>
  <c r="T110" i="9"/>
  <c r="AD109" i="9"/>
  <c r="Z109" i="9"/>
  <c r="X109" i="9"/>
  <c r="V109" i="9"/>
  <c r="T109" i="9"/>
  <c r="AD108" i="9"/>
  <c r="Z108" i="9"/>
  <c r="X108" i="9"/>
  <c r="V108" i="9"/>
  <c r="T108" i="9"/>
  <c r="AD107" i="9"/>
  <c r="Z107" i="9"/>
  <c r="X107" i="9"/>
  <c r="V107" i="9"/>
  <c r="T107" i="9"/>
  <c r="AD106" i="9"/>
  <c r="Z106" i="9"/>
  <c r="X106" i="9"/>
  <c r="V106" i="9"/>
  <c r="T106" i="9"/>
  <c r="AD105" i="9"/>
  <c r="Z105" i="9"/>
  <c r="X105" i="9"/>
  <c r="V105" i="9"/>
  <c r="T105" i="9"/>
  <c r="AD101" i="9"/>
  <c r="X101" i="9"/>
  <c r="V101" i="9"/>
  <c r="T101" i="9"/>
  <c r="AD100" i="9"/>
  <c r="Z100" i="9"/>
  <c r="X100" i="9"/>
  <c r="V100" i="9"/>
  <c r="T100" i="9"/>
  <c r="AD99" i="9"/>
  <c r="Z99" i="9"/>
  <c r="X99" i="9"/>
  <c r="V99" i="9"/>
  <c r="T99" i="9"/>
  <c r="AD98" i="9"/>
  <c r="Z98" i="9"/>
  <c r="X98" i="9"/>
  <c r="V98" i="9"/>
  <c r="T98" i="9"/>
  <c r="AD97" i="9"/>
  <c r="Z97" i="9"/>
  <c r="X97" i="9"/>
  <c r="V97" i="9"/>
  <c r="T97" i="9"/>
  <c r="AD96" i="9"/>
  <c r="Z96" i="9"/>
  <c r="X96" i="9"/>
  <c r="V96" i="9"/>
  <c r="T96" i="9"/>
  <c r="AD95" i="9"/>
  <c r="Z95" i="9"/>
  <c r="X95" i="9"/>
  <c r="V95" i="9"/>
  <c r="T95" i="9"/>
  <c r="AD94" i="9"/>
  <c r="Z94" i="9"/>
  <c r="X94" i="9"/>
  <c r="V94" i="9"/>
  <c r="T94" i="9"/>
  <c r="AD93" i="9"/>
  <c r="Z93" i="9"/>
  <c r="X93" i="9"/>
  <c r="V93" i="9"/>
  <c r="T93" i="9"/>
  <c r="AD92" i="9"/>
  <c r="Z92" i="9"/>
  <c r="X92" i="9"/>
  <c r="V92" i="9"/>
  <c r="T92" i="9"/>
  <c r="AD88" i="9"/>
  <c r="X88" i="9"/>
  <c r="V88" i="9"/>
  <c r="T88" i="9"/>
  <c r="AD87" i="9"/>
  <c r="Z87" i="9"/>
  <c r="X87" i="9"/>
  <c r="V87" i="9"/>
  <c r="T87" i="9"/>
  <c r="AD86" i="9"/>
  <c r="Z86" i="9"/>
  <c r="X86" i="9"/>
  <c r="V86" i="9"/>
  <c r="T86" i="9"/>
  <c r="AD85" i="9"/>
  <c r="Z85" i="9"/>
  <c r="X85" i="9"/>
  <c r="V85" i="9"/>
  <c r="T85" i="9"/>
  <c r="AD84" i="9"/>
  <c r="Z84" i="9"/>
  <c r="X84" i="9"/>
  <c r="V84" i="9"/>
  <c r="T84" i="9"/>
  <c r="AD83" i="9"/>
  <c r="Z83" i="9"/>
  <c r="X83" i="9"/>
  <c r="V83" i="9"/>
  <c r="T83" i="9"/>
  <c r="AD82" i="9"/>
  <c r="Z82" i="9"/>
  <c r="X82" i="9"/>
  <c r="V82" i="9"/>
  <c r="T82" i="9"/>
  <c r="AD81" i="9"/>
  <c r="Z81" i="9"/>
  <c r="X81" i="9"/>
  <c r="V81" i="9"/>
  <c r="T81" i="9"/>
  <c r="AD80" i="9"/>
  <c r="Z80" i="9"/>
  <c r="X80" i="9"/>
  <c r="V80" i="9"/>
  <c r="T80" i="9"/>
  <c r="AD79" i="9"/>
  <c r="Z79" i="9"/>
  <c r="X79" i="9"/>
  <c r="V79" i="9"/>
  <c r="T79" i="9"/>
  <c r="AD75" i="9"/>
  <c r="Z75" i="9"/>
  <c r="X75" i="9"/>
  <c r="V75" i="9"/>
  <c r="T75" i="9"/>
  <c r="AD74" i="9"/>
  <c r="Z74" i="9"/>
  <c r="X74" i="9"/>
  <c r="V74" i="9"/>
  <c r="T74" i="9"/>
  <c r="AD73" i="9"/>
  <c r="Z73" i="9"/>
  <c r="X73" i="9"/>
  <c r="V73" i="9"/>
  <c r="T73" i="9"/>
  <c r="AD72" i="9"/>
  <c r="Z72" i="9"/>
  <c r="X72" i="9"/>
  <c r="V72" i="9"/>
  <c r="T72" i="9"/>
  <c r="AD71" i="9"/>
  <c r="Z71" i="9"/>
  <c r="X71" i="9"/>
  <c r="V71" i="9"/>
  <c r="T71" i="9"/>
  <c r="AD70" i="9"/>
  <c r="Z70" i="9"/>
  <c r="X70" i="9"/>
  <c r="V70" i="9"/>
  <c r="T70" i="9"/>
  <c r="AD69" i="9"/>
  <c r="Z69" i="9"/>
  <c r="X69" i="9"/>
  <c r="V69" i="9"/>
  <c r="T69" i="9"/>
  <c r="AD68" i="9"/>
  <c r="Z68" i="9"/>
  <c r="X68" i="9"/>
  <c r="V68" i="9"/>
  <c r="T68" i="9"/>
  <c r="AD67" i="9"/>
  <c r="Z67" i="9"/>
  <c r="X67" i="9"/>
  <c r="V67" i="9"/>
  <c r="T67" i="9"/>
  <c r="AD66" i="9"/>
  <c r="Z66" i="9"/>
  <c r="X66" i="9"/>
  <c r="V66" i="9"/>
  <c r="T66" i="9"/>
  <c r="AQ60" i="9"/>
  <c r="AP60" i="9"/>
  <c r="AK60" i="9"/>
  <c r="AJ60" i="9"/>
  <c r="AN60" i="9" s="1"/>
  <c r="AI60" i="9" a="1"/>
  <c r="AI60" i="9" s="1"/>
  <c r="AS60" i="9" s="1"/>
  <c r="AH60" i="9"/>
  <c r="AR60" i="9" s="1"/>
  <c r="AG60" i="9"/>
  <c r="AF60" i="9"/>
  <c r="AE60" i="9"/>
  <c r="AO60" i="9" s="1"/>
  <c r="AD60" i="9"/>
  <c r="AQ59" i="9"/>
  <c r="AK59" i="9"/>
  <c r="AJ59" i="9"/>
  <c r="AI59" i="9" a="1"/>
  <c r="AI59" i="9" s="1"/>
  <c r="AH59" i="9"/>
  <c r="AF59" i="9"/>
  <c r="AE59" i="9"/>
  <c r="AO59" i="9" s="1"/>
  <c r="AD59" i="9"/>
  <c r="AP59" i="9" s="1"/>
  <c r="AQ58" i="9"/>
  <c r="AP58" i="9"/>
  <c r="AK58" i="9"/>
  <c r="AJ58" i="9"/>
  <c r="AN58" i="9" s="1"/>
  <c r="AI58" i="9" a="1"/>
  <c r="AI58" i="9" s="1"/>
  <c r="AS58" i="9" s="1"/>
  <c r="AH58" i="9"/>
  <c r="AR58" i="9" s="1"/>
  <c r="AG58" i="9"/>
  <c r="AF58" i="9"/>
  <c r="AE58" i="9"/>
  <c r="AO58" i="9" s="1"/>
  <c r="AD58" i="9"/>
  <c r="AQ57" i="9"/>
  <c r="AP57" i="9"/>
  <c r="AO57" i="9"/>
  <c r="AK57" i="9"/>
  <c r="AJ57" i="9"/>
  <c r="AI57" i="9" a="1"/>
  <c r="AI57" i="9" s="1"/>
  <c r="AH57" i="9"/>
  <c r="AE57" i="9"/>
  <c r="AD57" i="9"/>
  <c r="AQ56" i="9"/>
  <c r="AP56" i="9"/>
  <c r="AK56" i="9"/>
  <c r="AJ56" i="9"/>
  <c r="AN56" i="9" s="1"/>
  <c r="AI56" i="9" a="1"/>
  <c r="AI56" i="9" s="1"/>
  <c r="AS56" i="9" s="1"/>
  <c r="AH56" i="9"/>
  <c r="AR56" i="9" s="1"/>
  <c r="AG56" i="9"/>
  <c r="AF56" i="9"/>
  <c r="AE56" i="9"/>
  <c r="AO56" i="9" s="1"/>
  <c r="AD56" i="9"/>
  <c r="AQ55" i="9"/>
  <c r="AK55" i="9"/>
  <c r="AJ55" i="9"/>
  <c r="AI55" i="9" a="1"/>
  <c r="AI55" i="9" s="1"/>
  <c r="AH55" i="9"/>
  <c r="AF55" i="9"/>
  <c r="AE55" i="9"/>
  <c r="AO55" i="9" s="1"/>
  <c r="AD55" i="9"/>
  <c r="AP55" i="9" s="1"/>
  <c r="AQ54" i="9"/>
  <c r="AP54" i="9"/>
  <c r="AK54" i="9"/>
  <c r="AJ54" i="9"/>
  <c r="AN54" i="9" s="1"/>
  <c r="AI54" i="9" a="1"/>
  <c r="AI54" i="9" s="1"/>
  <c r="AS54" i="9" s="1"/>
  <c r="AH54" i="9"/>
  <c r="AR54" i="9" s="1"/>
  <c r="AG54" i="9"/>
  <c r="AF54" i="9"/>
  <c r="AE54" i="9"/>
  <c r="AO54" i="9" s="1"/>
  <c r="AD54" i="9"/>
  <c r="AQ53" i="9"/>
  <c r="AP53" i="9"/>
  <c r="AO53" i="9"/>
  <c r="AK53" i="9"/>
  <c r="AJ53" i="9"/>
  <c r="AI53" i="9" a="1"/>
  <c r="AI53" i="9" s="1"/>
  <c r="AH53" i="9"/>
  <c r="AE53" i="9"/>
  <c r="AD53" i="9"/>
  <c r="AQ52" i="9"/>
  <c r="AP52" i="9"/>
  <c r="AK52" i="9"/>
  <c r="AJ52" i="9"/>
  <c r="AI52" i="9" a="1"/>
  <c r="AI52" i="9" s="1"/>
  <c r="AH52" i="9"/>
  <c r="AE52" i="9"/>
  <c r="AO52" i="9" s="1"/>
  <c r="AD52" i="9"/>
  <c r="AQ51" i="9"/>
  <c r="AP51" i="9"/>
  <c r="AK51" i="9"/>
  <c r="AJ51" i="9"/>
  <c r="AI51" i="9" a="1"/>
  <c r="AI51" i="9" s="1"/>
  <c r="AH51" i="9"/>
  <c r="AF51" i="9"/>
  <c r="AE51" i="9"/>
  <c r="AO51" i="9" s="1"/>
  <c r="AD51" i="9"/>
  <c r="AQ50" i="9"/>
  <c r="AP50" i="9"/>
  <c r="AK50" i="9"/>
  <c r="AJ50" i="9"/>
  <c r="AN50" i="9" s="1"/>
  <c r="AI50" i="9" a="1"/>
  <c r="AI50" i="9" s="1"/>
  <c r="AS50" i="9" s="1"/>
  <c r="AH50" i="9"/>
  <c r="AR50" i="9" s="1"/>
  <c r="AG50" i="9"/>
  <c r="AF50" i="9"/>
  <c r="AE50" i="9"/>
  <c r="AO50" i="9" s="1"/>
  <c r="AD50" i="9"/>
  <c r="AQ47" i="9"/>
  <c r="AK47" i="9"/>
  <c r="AJ47" i="9"/>
  <c r="AE47" i="9"/>
  <c r="AO47" i="9" s="1"/>
  <c r="AD47" i="9"/>
  <c r="AP47" i="9" s="1"/>
  <c r="AQ46" i="9"/>
  <c r="AK46" i="9"/>
  <c r="AJ46" i="9"/>
  <c r="AN46" i="9" s="1"/>
  <c r="AI46" i="9" a="1"/>
  <c r="AI46" i="9" s="1"/>
  <c r="AH46" i="9"/>
  <c r="AE46" i="9"/>
  <c r="AO46" i="9" s="1"/>
  <c r="AD46" i="9"/>
  <c r="AP46" i="9" s="1"/>
  <c r="AQ45" i="9"/>
  <c r="AP45" i="9"/>
  <c r="AK45" i="9"/>
  <c r="AJ45" i="9"/>
  <c r="AN45" i="9" s="1"/>
  <c r="AD45" i="9"/>
  <c r="AE45" i="9" s="1"/>
  <c r="AO45" i="9" s="1"/>
  <c r="AQ44" i="9"/>
  <c r="AI44" i="9" s="1" a="1"/>
  <c r="AI44" i="9" s="1"/>
  <c r="AP44" i="9"/>
  <c r="AK44" i="9"/>
  <c r="AJ44" i="9"/>
  <c r="AN44" i="9" s="1"/>
  <c r="AG44" i="9"/>
  <c r="AE44" i="9"/>
  <c r="AO44" i="9" s="1"/>
  <c r="AD44" i="9"/>
  <c r="AQ43" i="9"/>
  <c r="AK43" i="9"/>
  <c r="AJ43" i="9"/>
  <c r="AD43" i="9"/>
  <c r="AE43" i="9" s="1"/>
  <c r="AO43" i="9" s="1"/>
  <c r="AQ42" i="9"/>
  <c r="AP42" i="9"/>
  <c r="AK42" i="9"/>
  <c r="AJ42" i="9"/>
  <c r="AN42" i="9" s="1"/>
  <c r="AG42" i="9"/>
  <c r="AF42" i="9"/>
  <c r="AE42" i="9"/>
  <c r="AO42" i="9" s="1"/>
  <c r="AD42" i="9"/>
  <c r="AQ41" i="9"/>
  <c r="AK41" i="9"/>
  <c r="AJ41" i="9"/>
  <c r="AF41" i="9"/>
  <c r="AD41" i="9"/>
  <c r="AP41" i="9" s="1"/>
  <c r="AQ40" i="9"/>
  <c r="AP40" i="9"/>
  <c r="AK40" i="9"/>
  <c r="AJ40" i="9"/>
  <c r="AN40" i="9" s="1"/>
  <c r="AI40" i="9" a="1"/>
  <c r="AI40" i="9" s="1"/>
  <c r="AS40" i="9" s="1"/>
  <c r="AH40" i="9"/>
  <c r="AR40" i="9" s="1"/>
  <c r="AG40" i="9"/>
  <c r="AF40" i="9"/>
  <c r="AE40" i="9"/>
  <c r="AO40" i="9" s="1"/>
  <c r="AD40" i="9"/>
  <c r="AQ39" i="9"/>
  <c r="AK39" i="9"/>
  <c r="AJ39" i="9"/>
  <c r="AE39" i="9"/>
  <c r="AO39" i="9" s="1"/>
  <c r="AD39" i="9"/>
  <c r="AP39" i="9" s="1"/>
  <c r="AQ38" i="9"/>
  <c r="AP38" i="9"/>
  <c r="AK38" i="9"/>
  <c r="AJ38" i="9"/>
  <c r="AI38" i="9" a="1"/>
  <c r="AI38" i="9" s="1"/>
  <c r="AH38" i="9"/>
  <c r="AE38" i="9"/>
  <c r="AO38" i="9" s="1"/>
  <c r="AD38" i="9"/>
  <c r="AQ37" i="9"/>
  <c r="AK37" i="9"/>
  <c r="AJ37" i="9"/>
  <c r="AD37" i="9"/>
  <c r="AE37" i="9" s="1"/>
  <c r="AO37" i="9" s="1"/>
  <c r="AQ36" i="9"/>
  <c r="AK36" i="9"/>
  <c r="AJ36" i="9"/>
  <c r="AN36" i="9" s="1"/>
  <c r="AI36" i="9" a="1"/>
  <c r="AI36" i="9" s="1"/>
  <c r="AH36" i="9"/>
  <c r="AE36" i="9"/>
  <c r="AO36" i="9" s="1"/>
  <c r="AD36" i="9"/>
  <c r="AP36" i="9" s="1"/>
  <c r="AQ35" i="9"/>
  <c r="AP35" i="9"/>
  <c r="AK35" i="9"/>
  <c r="AJ35" i="9"/>
  <c r="AD35" i="9"/>
  <c r="AE35" i="9" s="1"/>
  <c r="AO35" i="9" s="1"/>
  <c r="AQ34" i="9"/>
  <c r="AP34" i="9"/>
  <c r="AK34" i="9"/>
  <c r="AJ34" i="9"/>
  <c r="AN34" i="9" s="1"/>
  <c r="AG34" i="9"/>
  <c r="AF34" i="9"/>
  <c r="AE34" i="9"/>
  <c r="AO34" i="9" s="1"/>
  <c r="AD34" i="9"/>
  <c r="AQ33" i="9"/>
  <c r="AK33" i="9"/>
  <c r="AJ33" i="9"/>
  <c r="AF33" i="9"/>
  <c r="AD33" i="9"/>
  <c r="AP33" i="9" s="1"/>
  <c r="AQ32" i="9"/>
  <c r="AK32" i="9"/>
  <c r="AJ32" i="9"/>
  <c r="AN32" i="9" s="1"/>
  <c r="AI32" i="9" a="1"/>
  <c r="AI32" i="9" s="1"/>
  <c r="AS32" i="9" s="1"/>
  <c r="AH32" i="9"/>
  <c r="AG32" i="9"/>
  <c r="AF32" i="9"/>
  <c r="AE32" i="9"/>
  <c r="AO32" i="9" s="1"/>
  <c r="AD32" i="9"/>
  <c r="AP32" i="9" s="1"/>
  <c r="AQ31" i="9"/>
  <c r="AP31" i="9"/>
  <c r="AK31" i="9"/>
  <c r="AJ31" i="9"/>
  <c r="AE31" i="9"/>
  <c r="AO31" i="9" s="1"/>
  <c r="AD31" i="9"/>
  <c r="AQ30" i="9"/>
  <c r="AP30" i="9"/>
  <c r="AK30" i="9"/>
  <c r="AJ30" i="9"/>
  <c r="AN30" i="9" s="1"/>
  <c r="AI30" i="9" a="1"/>
  <c r="AI30" i="9" s="1"/>
  <c r="AH30" i="9"/>
  <c r="AE30" i="9"/>
  <c r="AO30" i="9" s="1"/>
  <c r="AD30" i="9"/>
  <c r="AQ29" i="9"/>
  <c r="AK29" i="9"/>
  <c r="AJ29" i="9"/>
  <c r="AN29" i="9" s="1"/>
  <c r="AD29" i="9"/>
  <c r="AE29" i="9" s="1"/>
  <c r="AO29" i="9" s="1"/>
  <c r="AQ28" i="9"/>
  <c r="AI28" i="9" s="1" a="1"/>
  <c r="AI28" i="9" s="1"/>
  <c r="AP28" i="9"/>
  <c r="AK28" i="9"/>
  <c r="AJ28" i="9"/>
  <c r="AN28" i="9" s="1"/>
  <c r="AE28" i="9"/>
  <c r="AO28" i="9" s="1"/>
  <c r="AD28" i="9"/>
  <c r="AQ27" i="9"/>
  <c r="AK27" i="9"/>
  <c r="AJ27" i="9"/>
  <c r="AD27" i="9"/>
  <c r="AE27" i="9" s="1"/>
  <c r="AO27" i="9" s="1"/>
  <c r="AQ26" i="9"/>
  <c r="AK26" i="9"/>
  <c r="AJ26" i="9"/>
  <c r="AN26" i="9" s="1"/>
  <c r="AI26" i="9" a="1"/>
  <c r="AI26" i="9" s="1"/>
  <c r="AH26" i="9"/>
  <c r="AF26" i="9"/>
  <c r="AE26" i="9"/>
  <c r="AO26" i="9" s="1"/>
  <c r="AD26" i="9"/>
  <c r="AP26" i="9" s="1"/>
  <c r="AQ25" i="9"/>
  <c r="AK25" i="9"/>
  <c r="AJ25" i="9"/>
  <c r="AF25" i="9"/>
  <c r="AD25" i="9"/>
  <c r="AP25" i="9" s="1"/>
  <c r="AQ24" i="9"/>
  <c r="AP24" i="9"/>
  <c r="AK24" i="9"/>
  <c r="AJ24" i="9"/>
  <c r="AN24" i="9" s="1"/>
  <c r="AI24" i="9" a="1"/>
  <c r="AI24" i="9" s="1"/>
  <c r="AH24" i="9"/>
  <c r="AE24" i="9"/>
  <c r="AO24" i="9" s="1"/>
  <c r="AD24" i="9"/>
  <c r="AQ23" i="9"/>
  <c r="AP23" i="9"/>
  <c r="AK23" i="9"/>
  <c r="AJ23" i="9"/>
  <c r="AE23" i="9"/>
  <c r="AO23" i="9" s="1"/>
  <c r="AD23" i="9"/>
  <c r="AQ22" i="9"/>
  <c r="AK22" i="9"/>
  <c r="AJ22" i="9"/>
  <c r="AI22" i="9" a="1"/>
  <c r="AI22" i="9" s="1"/>
  <c r="AH22" i="9"/>
  <c r="AE22" i="9"/>
  <c r="AO22" i="9" s="1"/>
  <c r="AD22" i="9"/>
  <c r="AP22" i="9" s="1"/>
  <c r="AQ21" i="9"/>
  <c r="AK21" i="9"/>
  <c r="AJ21" i="9"/>
  <c r="AN21" i="9" s="1"/>
  <c r="AD21" i="9"/>
  <c r="AE21" i="9" s="1"/>
  <c r="AO21" i="9" s="1"/>
  <c r="AQ20" i="9"/>
  <c r="AP20" i="9"/>
  <c r="AK20" i="9"/>
  <c r="AJ20" i="9"/>
  <c r="AN20" i="9" s="1"/>
  <c r="AI20" i="9" a="1"/>
  <c r="AI20" i="9" s="1"/>
  <c r="AH20" i="9"/>
  <c r="AE20" i="9"/>
  <c r="AO20" i="9" s="1"/>
  <c r="AD20" i="9"/>
  <c r="AQ19" i="9"/>
  <c r="AK19" i="9"/>
  <c r="AJ19" i="9"/>
  <c r="AD19" i="9"/>
  <c r="AE19" i="9" s="1"/>
  <c r="AO19" i="9" s="1"/>
  <c r="AQ18" i="9"/>
  <c r="AP18" i="9"/>
  <c r="AK18" i="9"/>
  <c r="AJ18" i="9"/>
  <c r="AN18" i="9" s="1"/>
  <c r="AI18" i="9" a="1"/>
  <c r="AI18" i="9" s="1"/>
  <c r="AH18" i="9"/>
  <c r="AE18" i="9"/>
  <c r="AO18" i="9" s="1"/>
  <c r="AD18" i="9"/>
  <c r="AQ17" i="9"/>
  <c r="AK17" i="9"/>
  <c r="AJ17" i="9"/>
  <c r="AF17" i="9"/>
  <c r="AD17" i="9"/>
  <c r="AP17" i="9" s="1"/>
  <c r="AQ16" i="9"/>
  <c r="AP16" i="9"/>
  <c r="AK16" i="9"/>
  <c r="AJ16" i="9"/>
  <c r="AN16" i="9" s="1"/>
  <c r="AI16" i="9" a="1"/>
  <c r="AI16" i="9" s="1"/>
  <c r="AS16" i="9" s="1"/>
  <c r="AH16" i="9"/>
  <c r="AR16" i="9" s="1"/>
  <c r="AG16" i="9"/>
  <c r="AF16" i="9"/>
  <c r="AE16" i="9"/>
  <c r="AO16" i="9" s="1"/>
  <c r="AD16" i="9"/>
  <c r="AQ15" i="9"/>
  <c r="AK15" i="9"/>
  <c r="AJ15" i="9"/>
  <c r="AN15" i="9" s="1"/>
  <c r="AD15" i="9"/>
  <c r="AE15" i="9" s="1"/>
  <c r="AO15" i="9" s="1"/>
  <c r="AQ14" i="9"/>
  <c r="AP14" i="9"/>
  <c r="AK14" i="9"/>
  <c r="AJ14" i="9"/>
  <c r="AI14" i="9" a="1"/>
  <c r="AI14" i="9" s="1"/>
  <c r="AE14" i="9"/>
  <c r="AO14" i="9" s="1"/>
  <c r="AD14" i="9"/>
  <c r="AQ13" i="9"/>
  <c r="AP13" i="9"/>
  <c r="AK13" i="9"/>
  <c r="AJ13" i="9"/>
  <c r="AN13" i="9" s="1"/>
  <c r="AG13" i="9"/>
  <c r="AF13" i="9"/>
  <c r="AD13" i="9"/>
  <c r="AE13" i="9" s="1"/>
  <c r="AO13" i="9" s="1"/>
  <c r="AQ12" i="9"/>
  <c r="AK12" i="9"/>
  <c r="AJ12" i="9"/>
  <c r="AN12" i="9" s="1"/>
  <c r="AI12" i="9" a="1"/>
  <c r="AI12" i="9" s="1"/>
  <c r="AH12" i="9"/>
  <c r="AE12" i="9"/>
  <c r="AO12" i="9" s="1"/>
  <c r="AD12" i="9"/>
  <c r="AP12" i="9" s="1"/>
  <c r="AQ11" i="9"/>
  <c r="AK11" i="9"/>
  <c r="AJ11" i="9"/>
  <c r="AD11" i="9"/>
  <c r="AP11" i="9" s="1"/>
  <c r="AQ10" i="9"/>
  <c r="AP10" i="9"/>
  <c r="AK10" i="9"/>
  <c r="AJ10" i="9"/>
  <c r="AN10" i="9" s="1"/>
  <c r="AI10" i="9" a="1"/>
  <c r="AI10" i="9" s="1"/>
  <c r="AS10" i="9" s="1"/>
  <c r="AH10" i="9"/>
  <c r="AG10" i="9"/>
  <c r="AE10" i="9"/>
  <c r="AO10" i="9" s="1"/>
  <c r="AD10" i="9"/>
  <c r="AQ9" i="9"/>
  <c r="AK9" i="9"/>
  <c r="AJ9" i="9"/>
  <c r="AG9" i="9"/>
  <c r="AD9" i="9"/>
  <c r="AE9" i="9" s="1"/>
  <c r="AO9" i="9" s="1"/>
  <c r="AQ8" i="9"/>
  <c r="AI8" i="9" s="1" a="1"/>
  <c r="AI8" i="9" s="1"/>
  <c r="AS8" i="9" s="1"/>
  <c r="AK8" i="9"/>
  <c r="AJ8" i="9"/>
  <c r="AN8" i="9" s="1"/>
  <c r="AG8" i="9"/>
  <c r="AF8" i="9"/>
  <c r="AE8" i="9"/>
  <c r="AO8" i="9" s="1"/>
  <c r="AD8" i="9"/>
  <c r="AP8" i="9" s="1"/>
  <c r="AQ7" i="9"/>
  <c r="AP7" i="9"/>
  <c r="AK7" i="9"/>
  <c r="AJ7" i="9"/>
  <c r="AD7" i="9"/>
  <c r="AE7" i="9" s="1"/>
  <c r="AO7" i="9" s="1"/>
  <c r="AQ6" i="9"/>
  <c r="AP6" i="9"/>
  <c r="AK6" i="9"/>
  <c r="AJ6" i="9"/>
  <c r="AN6" i="9" s="1"/>
  <c r="AG6" i="9"/>
  <c r="AF6" i="9"/>
  <c r="AE6" i="9"/>
  <c r="AO6" i="9" s="1"/>
  <c r="AD6" i="9"/>
  <c r="AQ5" i="9"/>
  <c r="AK5" i="9"/>
  <c r="AJ5" i="9"/>
  <c r="AG5" i="9"/>
  <c r="AF5" i="9"/>
  <c r="AD5" i="9"/>
  <c r="AP5" i="9" s="1"/>
  <c r="AQ4" i="9"/>
  <c r="AK4" i="9"/>
  <c r="AJ4" i="9"/>
  <c r="AN4" i="9" s="1"/>
  <c r="AI4" i="9" a="1"/>
  <c r="AI4" i="9" s="1"/>
  <c r="AS4" i="9" s="1"/>
  <c r="AH4" i="9"/>
  <c r="AR4" i="9" s="1"/>
  <c r="AG4" i="9"/>
  <c r="AF4" i="9"/>
  <c r="AE4" i="9"/>
  <c r="AO4" i="9" s="1"/>
  <c r="AD4" i="9"/>
  <c r="AP4" i="9" s="1"/>
  <c r="AQ3" i="9"/>
  <c r="AP3" i="9"/>
  <c r="AK3" i="9"/>
  <c r="AJ3" i="9"/>
  <c r="AN3" i="9" s="1"/>
  <c r="AD3" i="9"/>
  <c r="AE3" i="9" s="1"/>
  <c r="AO3" i="9" s="1"/>
  <c r="X75" i="16"/>
  <c r="T114" i="16"/>
  <c r="V114" i="16"/>
  <c r="X114" i="16"/>
  <c r="AD114" i="16"/>
  <c r="T101" i="16"/>
  <c r="V101" i="16"/>
  <c r="X101" i="16"/>
  <c r="AD101" i="16"/>
  <c r="T88" i="16"/>
  <c r="V88" i="16"/>
  <c r="X88" i="16"/>
  <c r="AD88" i="16"/>
  <c r="AD127" i="5"/>
  <c r="X127" i="5"/>
  <c r="V127" i="5"/>
  <c r="T127" i="5"/>
  <c r="AD126" i="5"/>
  <c r="Z126" i="5"/>
  <c r="X126" i="5"/>
  <c r="V126" i="5"/>
  <c r="T126" i="5"/>
  <c r="AD125" i="5"/>
  <c r="Z125" i="5"/>
  <c r="X125" i="5"/>
  <c r="V125" i="5"/>
  <c r="T125" i="5"/>
  <c r="AD124" i="5"/>
  <c r="Z124" i="5"/>
  <c r="X124" i="5"/>
  <c r="V124" i="5"/>
  <c r="T124" i="5"/>
  <c r="AD123" i="5"/>
  <c r="Z123" i="5"/>
  <c r="X123" i="5"/>
  <c r="V123" i="5"/>
  <c r="T123" i="5"/>
  <c r="AD122" i="5"/>
  <c r="Z122" i="5"/>
  <c r="X122" i="5"/>
  <c r="V122" i="5"/>
  <c r="T122" i="5"/>
  <c r="AD121" i="5"/>
  <c r="Z121" i="5"/>
  <c r="X121" i="5"/>
  <c r="V121" i="5"/>
  <c r="T121" i="5"/>
  <c r="AD120" i="5"/>
  <c r="Z120" i="5"/>
  <c r="X120" i="5"/>
  <c r="V120" i="5"/>
  <c r="T120" i="5"/>
  <c r="AD119" i="5"/>
  <c r="Z119" i="5"/>
  <c r="X119" i="5"/>
  <c r="V119" i="5"/>
  <c r="T119" i="5"/>
  <c r="AD118" i="5"/>
  <c r="Z118" i="5"/>
  <c r="X118" i="5"/>
  <c r="V118" i="5"/>
  <c r="T118" i="5"/>
  <c r="AD114" i="5"/>
  <c r="X114" i="5"/>
  <c r="V114" i="5"/>
  <c r="T114" i="5"/>
  <c r="AD113" i="5"/>
  <c r="Z113" i="5"/>
  <c r="V113" i="5"/>
  <c r="T113" i="5"/>
  <c r="AD112" i="5"/>
  <c r="Z112" i="5"/>
  <c r="V112" i="5"/>
  <c r="T112" i="5"/>
  <c r="AD111" i="5"/>
  <c r="Z111" i="5"/>
  <c r="V111" i="5"/>
  <c r="T111" i="5"/>
  <c r="AD110" i="5"/>
  <c r="Z110" i="5"/>
  <c r="V110" i="5"/>
  <c r="T110" i="5"/>
  <c r="AD109" i="5"/>
  <c r="Z109" i="5"/>
  <c r="V109" i="5"/>
  <c r="T109" i="5"/>
  <c r="AD108" i="5"/>
  <c r="Z108" i="5"/>
  <c r="V108" i="5"/>
  <c r="T108" i="5"/>
  <c r="AD107" i="5"/>
  <c r="Z107" i="5"/>
  <c r="V107" i="5"/>
  <c r="T107" i="5"/>
  <c r="AD106" i="5"/>
  <c r="Z106" i="5"/>
  <c r="V106" i="5"/>
  <c r="T106" i="5"/>
  <c r="AD105" i="5"/>
  <c r="Z105" i="5"/>
  <c r="T105" i="5"/>
  <c r="AD101" i="5"/>
  <c r="X101" i="5"/>
  <c r="V101" i="5"/>
  <c r="AD100" i="5"/>
  <c r="AD99" i="5"/>
  <c r="AD98" i="5"/>
  <c r="AD97" i="5"/>
  <c r="AD96" i="5"/>
  <c r="AD95" i="5"/>
  <c r="AD94" i="5"/>
  <c r="AD93" i="5"/>
  <c r="AD92" i="5"/>
  <c r="Z92" i="5"/>
  <c r="AD88" i="5"/>
  <c r="X88" i="5"/>
  <c r="V88" i="5"/>
  <c r="AD87" i="5"/>
  <c r="AD86" i="5"/>
  <c r="Z86" i="5"/>
  <c r="AD85" i="5"/>
  <c r="Z85" i="5"/>
  <c r="AD84" i="5"/>
  <c r="Z84" i="5"/>
  <c r="AD83" i="5"/>
  <c r="Z83" i="5"/>
  <c r="AD82" i="5"/>
  <c r="Z82" i="5"/>
  <c r="AD81" i="5"/>
  <c r="Z81" i="5"/>
  <c r="AD80" i="5"/>
  <c r="Z80" i="5"/>
  <c r="AD79" i="5"/>
  <c r="Z79" i="5"/>
  <c r="X127" i="12"/>
  <c r="V127" i="12"/>
  <c r="T127" i="12"/>
  <c r="AD126" i="12"/>
  <c r="Z126" i="12"/>
  <c r="X126" i="12"/>
  <c r="V126" i="12"/>
  <c r="T126" i="12"/>
  <c r="Z125" i="12"/>
  <c r="X125" i="12"/>
  <c r="V125" i="12"/>
  <c r="T125" i="12"/>
  <c r="Z124" i="12"/>
  <c r="X124" i="12"/>
  <c r="V124" i="12"/>
  <c r="T124" i="12"/>
  <c r="Z123" i="12"/>
  <c r="X123" i="12"/>
  <c r="V123" i="12"/>
  <c r="T123" i="12"/>
  <c r="Z122" i="12"/>
  <c r="X122" i="12"/>
  <c r="V122" i="12"/>
  <c r="T122" i="12"/>
  <c r="Z121" i="12"/>
  <c r="X121" i="12"/>
  <c r="V121" i="12"/>
  <c r="T121" i="12"/>
  <c r="Z120" i="12"/>
  <c r="X120" i="12"/>
  <c r="V120" i="12"/>
  <c r="T120" i="12"/>
  <c r="Z119" i="12"/>
  <c r="X119" i="12"/>
  <c r="V119" i="12"/>
  <c r="T119" i="12"/>
  <c r="Z118" i="12"/>
  <c r="X118" i="12"/>
  <c r="V118" i="12"/>
  <c r="T118" i="12"/>
  <c r="X114" i="12"/>
  <c r="V114" i="12"/>
  <c r="T114" i="12"/>
  <c r="Z113" i="12"/>
  <c r="X113" i="12"/>
  <c r="V113" i="12"/>
  <c r="T113" i="12"/>
  <c r="Z112" i="12"/>
  <c r="X112" i="12"/>
  <c r="V112" i="12"/>
  <c r="T112" i="12"/>
  <c r="Z111" i="12"/>
  <c r="V111" i="12"/>
  <c r="T111" i="12"/>
  <c r="AD110" i="12"/>
  <c r="Z110" i="12"/>
  <c r="X110" i="12"/>
  <c r="V110" i="12"/>
  <c r="T110" i="12"/>
  <c r="Z109" i="12"/>
  <c r="X109" i="12"/>
  <c r="V109" i="12"/>
  <c r="T109" i="12"/>
  <c r="Z108" i="12"/>
  <c r="V108" i="12"/>
  <c r="T108" i="12"/>
  <c r="Z107" i="12"/>
  <c r="V107" i="12"/>
  <c r="T107" i="12"/>
  <c r="Z106" i="12"/>
  <c r="X106" i="12"/>
  <c r="V106" i="12"/>
  <c r="T106" i="12"/>
  <c r="Z105" i="12"/>
  <c r="X105" i="12"/>
  <c r="V105" i="12"/>
  <c r="T105" i="12"/>
  <c r="X101" i="12"/>
  <c r="V101" i="12"/>
  <c r="T101" i="12"/>
  <c r="Z100" i="12"/>
  <c r="X100" i="12"/>
  <c r="V100" i="12"/>
  <c r="T100" i="12"/>
  <c r="Z99" i="12"/>
  <c r="X99" i="12"/>
  <c r="V99" i="12"/>
  <c r="T99" i="12"/>
  <c r="Z98" i="12"/>
  <c r="X98" i="12"/>
  <c r="V98" i="12"/>
  <c r="T98" i="12"/>
  <c r="Z97" i="12"/>
  <c r="X97" i="12"/>
  <c r="V97" i="12"/>
  <c r="T97" i="12"/>
  <c r="Z96" i="12"/>
  <c r="X96" i="12"/>
  <c r="V96" i="12"/>
  <c r="T96" i="12"/>
  <c r="Z95" i="12"/>
  <c r="X95" i="12"/>
  <c r="V95" i="12"/>
  <c r="T95" i="12"/>
  <c r="Z94" i="12"/>
  <c r="X94" i="12"/>
  <c r="V94" i="12"/>
  <c r="T94" i="12"/>
  <c r="Z93" i="12"/>
  <c r="X93" i="12"/>
  <c r="V93" i="12"/>
  <c r="T93" i="12"/>
  <c r="Z92" i="12"/>
  <c r="X92" i="12"/>
  <c r="V92" i="12"/>
  <c r="T92" i="12"/>
  <c r="X88" i="12"/>
  <c r="V88" i="12"/>
  <c r="T88" i="12"/>
  <c r="Z87" i="12"/>
  <c r="X87" i="12"/>
  <c r="V87" i="12"/>
  <c r="T87" i="12"/>
  <c r="Z86" i="12"/>
  <c r="X86" i="12"/>
  <c r="V86" i="12"/>
  <c r="T86" i="12"/>
  <c r="Z85" i="12"/>
  <c r="X85" i="12"/>
  <c r="V85" i="12"/>
  <c r="T85" i="12"/>
  <c r="Z84" i="12"/>
  <c r="X84" i="12"/>
  <c r="V84" i="12"/>
  <c r="T84" i="12"/>
  <c r="Z83" i="12"/>
  <c r="X83" i="12"/>
  <c r="V83" i="12"/>
  <c r="T83" i="12"/>
  <c r="Z82" i="12"/>
  <c r="X82" i="12"/>
  <c r="V82" i="12"/>
  <c r="T82" i="12"/>
  <c r="Z81" i="12"/>
  <c r="X81" i="12"/>
  <c r="V81" i="12"/>
  <c r="T81" i="12"/>
  <c r="Z80" i="12"/>
  <c r="X80" i="12"/>
  <c r="V80" i="12"/>
  <c r="T80" i="12"/>
  <c r="Z79" i="12"/>
  <c r="X79" i="12"/>
  <c r="V79" i="12"/>
  <c r="T79" i="12"/>
  <c r="X75" i="12"/>
  <c r="V75" i="12"/>
  <c r="T75" i="12"/>
  <c r="Z74" i="12"/>
  <c r="X74" i="12"/>
  <c r="V74" i="12"/>
  <c r="T74" i="12"/>
  <c r="Z73" i="12"/>
  <c r="X73" i="12"/>
  <c r="V73" i="12"/>
  <c r="T73" i="12"/>
  <c r="Z72" i="12"/>
  <c r="X72" i="12"/>
  <c r="V72" i="12"/>
  <c r="T72" i="12"/>
  <c r="Z71" i="12"/>
  <c r="X71" i="12"/>
  <c r="V71" i="12"/>
  <c r="T71" i="12"/>
  <c r="Z70" i="12"/>
  <c r="X70" i="12"/>
  <c r="V70" i="12"/>
  <c r="T70" i="12"/>
  <c r="Z69" i="12"/>
  <c r="X69" i="12"/>
  <c r="V69" i="12"/>
  <c r="T69" i="12"/>
  <c r="Z68" i="12"/>
  <c r="X68" i="12"/>
  <c r="V68" i="12"/>
  <c r="T68" i="12"/>
  <c r="Z67" i="12"/>
  <c r="X67" i="12"/>
  <c r="V67" i="12"/>
  <c r="T67" i="12"/>
  <c r="Z66" i="12"/>
  <c r="X66" i="12"/>
  <c r="V66" i="12"/>
  <c r="T66" i="12"/>
  <c r="AD127" i="13"/>
  <c r="X127" i="13"/>
  <c r="V127" i="13"/>
  <c r="T127" i="13"/>
  <c r="AD126" i="13"/>
  <c r="Z126" i="13"/>
  <c r="X126" i="13"/>
  <c r="V126" i="13"/>
  <c r="T126" i="13"/>
  <c r="AD125" i="13"/>
  <c r="Z125" i="13"/>
  <c r="X125" i="13"/>
  <c r="V125" i="13"/>
  <c r="T125" i="13"/>
  <c r="AD124" i="13"/>
  <c r="Z124" i="13"/>
  <c r="X124" i="13"/>
  <c r="V124" i="13"/>
  <c r="T124" i="13"/>
  <c r="AD123" i="13"/>
  <c r="Z123" i="13"/>
  <c r="X123" i="13"/>
  <c r="V123" i="13"/>
  <c r="T123" i="13"/>
  <c r="AD122" i="13"/>
  <c r="Z122" i="13"/>
  <c r="X122" i="13"/>
  <c r="V122" i="13"/>
  <c r="T122" i="13"/>
  <c r="AD121" i="13"/>
  <c r="Z121" i="13"/>
  <c r="X121" i="13"/>
  <c r="V121" i="13"/>
  <c r="T121" i="13"/>
  <c r="AD120" i="13"/>
  <c r="Z120" i="13"/>
  <c r="X120" i="13"/>
  <c r="V120" i="13"/>
  <c r="T120" i="13"/>
  <c r="AD119" i="13"/>
  <c r="Z119" i="13"/>
  <c r="X119" i="13"/>
  <c r="V119" i="13"/>
  <c r="T119" i="13"/>
  <c r="AD118" i="13"/>
  <c r="Z118" i="13"/>
  <c r="X118" i="13"/>
  <c r="V118" i="13"/>
  <c r="T118" i="13"/>
  <c r="AD114" i="13"/>
  <c r="X114" i="13"/>
  <c r="V114" i="13"/>
  <c r="T114" i="13"/>
  <c r="AD113" i="13"/>
  <c r="Z113" i="13"/>
  <c r="X113" i="13"/>
  <c r="V113" i="13"/>
  <c r="T113" i="13"/>
  <c r="AD112" i="13"/>
  <c r="Z112" i="13"/>
  <c r="X112" i="13"/>
  <c r="V112" i="13"/>
  <c r="T112" i="13"/>
  <c r="AD111" i="13"/>
  <c r="Z111" i="13"/>
  <c r="X111" i="13"/>
  <c r="V111" i="13"/>
  <c r="T111" i="13"/>
  <c r="AD110" i="13"/>
  <c r="Z110" i="13"/>
  <c r="X110" i="13"/>
  <c r="V110" i="13"/>
  <c r="T110" i="13"/>
  <c r="AD109" i="13"/>
  <c r="Z109" i="13"/>
  <c r="X109" i="13"/>
  <c r="V109" i="13"/>
  <c r="T109" i="13"/>
  <c r="AD108" i="13"/>
  <c r="Z108" i="13"/>
  <c r="X108" i="13"/>
  <c r="V108" i="13"/>
  <c r="T108" i="13"/>
  <c r="AD107" i="13"/>
  <c r="Z107" i="13"/>
  <c r="X107" i="13"/>
  <c r="V107" i="13"/>
  <c r="T107" i="13"/>
  <c r="AD106" i="13"/>
  <c r="Z106" i="13"/>
  <c r="X106" i="13"/>
  <c r="V106" i="13"/>
  <c r="T106" i="13"/>
  <c r="AD105" i="13"/>
  <c r="Z105" i="13"/>
  <c r="X105" i="13"/>
  <c r="V105" i="13"/>
  <c r="T105" i="13"/>
  <c r="AD101" i="13"/>
  <c r="X101" i="13"/>
  <c r="V101" i="13"/>
  <c r="T101" i="13"/>
  <c r="AD100" i="13"/>
  <c r="Z100" i="13"/>
  <c r="X100" i="13"/>
  <c r="V100" i="13"/>
  <c r="T100" i="13"/>
  <c r="AD99" i="13"/>
  <c r="Z99" i="13"/>
  <c r="X99" i="13"/>
  <c r="V99" i="13"/>
  <c r="T99" i="13"/>
  <c r="AD98" i="13"/>
  <c r="Z98" i="13"/>
  <c r="X98" i="13"/>
  <c r="V98" i="13"/>
  <c r="T98" i="13"/>
  <c r="AD97" i="13"/>
  <c r="Z97" i="13"/>
  <c r="X97" i="13"/>
  <c r="V97" i="13"/>
  <c r="T97" i="13"/>
  <c r="AD96" i="13"/>
  <c r="Z96" i="13"/>
  <c r="X96" i="13"/>
  <c r="V96" i="13"/>
  <c r="T96" i="13"/>
  <c r="AD95" i="13"/>
  <c r="Z95" i="13"/>
  <c r="X95" i="13"/>
  <c r="V95" i="13"/>
  <c r="T95" i="13"/>
  <c r="AD94" i="13"/>
  <c r="Z94" i="13"/>
  <c r="X94" i="13"/>
  <c r="V94" i="13"/>
  <c r="T94" i="13"/>
  <c r="AD93" i="13"/>
  <c r="Z93" i="13"/>
  <c r="X93" i="13"/>
  <c r="V93" i="13"/>
  <c r="T93" i="13"/>
  <c r="AD92" i="13"/>
  <c r="Z92" i="13"/>
  <c r="X92" i="13"/>
  <c r="V92" i="13"/>
  <c r="T92" i="13"/>
  <c r="AD88" i="13"/>
  <c r="X88" i="13"/>
  <c r="V88" i="13"/>
  <c r="T88" i="13"/>
  <c r="AD87" i="13"/>
  <c r="Z87" i="13"/>
  <c r="X87" i="13"/>
  <c r="V87" i="13"/>
  <c r="T87" i="13"/>
  <c r="AD86" i="13"/>
  <c r="Z86" i="13"/>
  <c r="X86" i="13"/>
  <c r="V86" i="13"/>
  <c r="T86" i="13"/>
  <c r="AD85" i="13"/>
  <c r="Z85" i="13"/>
  <c r="X85" i="13"/>
  <c r="V85" i="13"/>
  <c r="T85" i="13"/>
  <c r="AD84" i="13"/>
  <c r="Z84" i="13"/>
  <c r="X84" i="13"/>
  <c r="V84" i="13"/>
  <c r="T84" i="13"/>
  <c r="AD83" i="13"/>
  <c r="Z83" i="13"/>
  <c r="X83" i="13"/>
  <c r="V83" i="13"/>
  <c r="T83" i="13"/>
  <c r="AD82" i="13"/>
  <c r="Z82" i="13"/>
  <c r="X82" i="13"/>
  <c r="V82" i="13"/>
  <c r="T82" i="13"/>
  <c r="AD81" i="13"/>
  <c r="Z81" i="13"/>
  <c r="X81" i="13"/>
  <c r="V81" i="13"/>
  <c r="T81" i="13"/>
  <c r="AD80" i="13"/>
  <c r="Z80" i="13"/>
  <c r="X80" i="13"/>
  <c r="V80" i="13"/>
  <c r="T80" i="13"/>
  <c r="Z79" i="13"/>
  <c r="X79" i="13"/>
  <c r="V79" i="13"/>
  <c r="T79" i="13"/>
  <c r="AD75" i="13"/>
  <c r="X75" i="13"/>
  <c r="V75" i="13"/>
  <c r="T75" i="13"/>
  <c r="AD74" i="13"/>
  <c r="Z74" i="13"/>
  <c r="X74" i="13"/>
  <c r="V74" i="13"/>
  <c r="T74" i="13"/>
  <c r="AD73" i="13"/>
  <c r="Z73" i="13"/>
  <c r="X73" i="13"/>
  <c r="V73" i="13"/>
  <c r="T73" i="13"/>
  <c r="AD72" i="13"/>
  <c r="Z72" i="13"/>
  <c r="X72" i="13"/>
  <c r="V72" i="13"/>
  <c r="T72" i="13"/>
  <c r="AD71" i="13"/>
  <c r="Z71" i="13"/>
  <c r="X71" i="13"/>
  <c r="V71" i="13"/>
  <c r="T71" i="13"/>
  <c r="AD70" i="13"/>
  <c r="Z70" i="13"/>
  <c r="X70" i="13"/>
  <c r="V70" i="13"/>
  <c r="T70" i="13"/>
  <c r="AD69" i="13"/>
  <c r="Z69" i="13"/>
  <c r="X69" i="13"/>
  <c r="V69" i="13"/>
  <c r="T69" i="13"/>
  <c r="AD68" i="13"/>
  <c r="Z68" i="13"/>
  <c r="X68" i="13"/>
  <c r="V68" i="13"/>
  <c r="T68" i="13"/>
  <c r="AD67" i="13"/>
  <c r="Z67" i="13"/>
  <c r="X67" i="13"/>
  <c r="V67" i="13"/>
  <c r="T67" i="13"/>
  <c r="AD66" i="13"/>
  <c r="X66" i="13"/>
  <c r="V66" i="13"/>
  <c r="T66" i="13"/>
  <c r="AD127" i="14"/>
  <c r="X127" i="14"/>
  <c r="V127" i="14"/>
  <c r="T127" i="14"/>
  <c r="AD126" i="14"/>
  <c r="Z126" i="14"/>
  <c r="X126" i="14"/>
  <c r="V126" i="14"/>
  <c r="T126" i="14"/>
  <c r="AD125" i="14"/>
  <c r="Z125" i="14"/>
  <c r="X125" i="14"/>
  <c r="V125" i="14"/>
  <c r="T125" i="14"/>
  <c r="AD124" i="14"/>
  <c r="Z124" i="14"/>
  <c r="X124" i="14"/>
  <c r="V124" i="14"/>
  <c r="T124" i="14"/>
  <c r="AD123" i="14"/>
  <c r="Z123" i="14"/>
  <c r="X123" i="14"/>
  <c r="V123" i="14"/>
  <c r="T123" i="14"/>
  <c r="AD122" i="14"/>
  <c r="Z122" i="14"/>
  <c r="X122" i="14"/>
  <c r="V122" i="14"/>
  <c r="T122" i="14"/>
  <c r="AD121" i="14"/>
  <c r="Z121" i="14"/>
  <c r="X121" i="14"/>
  <c r="V121" i="14"/>
  <c r="T121" i="14"/>
  <c r="AD120" i="14"/>
  <c r="Z120" i="14"/>
  <c r="X120" i="14"/>
  <c r="V120" i="14"/>
  <c r="T120" i="14"/>
  <c r="AD119" i="14"/>
  <c r="Z119" i="14"/>
  <c r="X119" i="14"/>
  <c r="V119" i="14"/>
  <c r="T119" i="14"/>
  <c r="AD118" i="14"/>
  <c r="Z118" i="14"/>
  <c r="X118" i="14"/>
  <c r="V118" i="14"/>
  <c r="T118" i="14"/>
  <c r="AD114" i="14"/>
  <c r="X114" i="14"/>
  <c r="V114" i="14"/>
  <c r="T114" i="14"/>
  <c r="AD113" i="14"/>
  <c r="Z113" i="14"/>
  <c r="X113" i="14"/>
  <c r="V113" i="14"/>
  <c r="T113" i="14"/>
  <c r="AD112" i="14"/>
  <c r="Z112" i="14"/>
  <c r="X112" i="14"/>
  <c r="V112" i="14"/>
  <c r="T112" i="14"/>
  <c r="AD111" i="14"/>
  <c r="Z111" i="14"/>
  <c r="X111" i="14"/>
  <c r="V111" i="14"/>
  <c r="T111" i="14"/>
  <c r="AD110" i="14"/>
  <c r="Z110" i="14"/>
  <c r="X110" i="14"/>
  <c r="V110" i="14"/>
  <c r="T110" i="14"/>
  <c r="AD109" i="14"/>
  <c r="Z109" i="14"/>
  <c r="X109" i="14"/>
  <c r="V109" i="14"/>
  <c r="T109" i="14"/>
  <c r="AD108" i="14"/>
  <c r="Z108" i="14"/>
  <c r="X108" i="14"/>
  <c r="V108" i="14"/>
  <c r="T108" i="14"/>
  <c r="AD107" i="14"/>
  <c r="Z107" i="14"/>
  <c r="X107" i="14"/>
  <c r="V107" i="14"/>
  <c r="T107" i="14"/>
  <c r="AD106" i="14"/>
  <c r="Z106" i="14"/>
  <c r="X106" i="14"/>
  <c r="V106" i="14"/>
  <c r="T106" i="14"/>
  <c r="AD105" i="14"/>
  <c r="Z105" i="14"/>
  <c r="X105" i="14"/>
  <c r="V105" i="14"/>
  <c r="T105" i="14"/>
  <c r="AD101" i="14"/>
  <c r="X101" i="14"/>
  <c r="V101" i="14"/>
  <c r="T101" i="14"/>
  <c r="AD100" i="14"/>
  <c r="Z100" i="14"/>
  <c r="X100" i="14"/>
  <c r="V100" i="14"/>
  <c r="T100" i="14"/>
  <c r="AD99" i="14"/>
  <c r="Z99" i="14"/>
  <c r="X99" i="14"/>
  <c r="V99" i="14"/>
  <c r="T99" i="14"/>
  <c r="AD98" i="14"/>
  <c r="Z98" i="14"/>
  <c r="X98" i="14"/>
  <c r="V98" i="14"/>
  <c r="T98" i="14"/>
  <c r="AD97" i="14"/>
  <c r="Z97" i="14"/>
  <c r="X97" i="14"/>
  <c r="V97" i="14"/>
  <c r="T97" i="14"/>
  <c r="AD96" i="14"/>
  <c r="Z96" i="14"/>
  <c r="X96" i="14"/>
  <c r="V96" i="14"/>
  <c r="T96" i="14"/>
  <c r="AD95" i="14"/>
  <c r="Z95" i="14"/>
  <c r="X95" i="14"/>
  <c r="V95" i="14"/>
  <c r="T95" i="14"/>
  <c r="AD94" i="14"/>
  <c r="Z94" i="14"/>
  <c r="X94" i="14"/>
  <c r="V94" i="14"/>
  <c r="T94" i="14"/>
  <c r="AD93" i="14"/>
  <c r="Z93" i="14"/>
  <c r="X93" i="14"/>
  <c r="V93" i="14"/>
  <c r="T93" i="14"/>
  <c r="AD92" i="14"/>
  <c r="Z92" i="14"/>
  <c r="X92" i="14"/>
  <c r="V92" i="14"/>
  <c r="T92" i="14"/>
  <c r="AD88" i="14"/>
  <c r="X88" i="14"/>
  <c r="V88" i="14"/>
  <c r="T88" i="14"/>
  <c r="AD87" i="14"/>
  <c r="Z87" i="14"/>
  <c r="X87" i="14"/>
  <c r="V87" i="14"/>
  <c r="T87" i="14"/>
  <c r="AD86" i="14"/>
  <c r="Z86" i="14"/>
  <c r="X86" i="14"/>
  <c r="V86" i="14"/>
  <c r="T86" i="14"/>
  <c r="AD85" i="14"/>
  <c r="Z85" i="14"/>
  <c r="X85" i="14"/>
  <c r="V85" i="14"/>
  <c r="T85" i="14"/>
  <c r="AD84" i="14"/>
  <c r="Z84" i="14"/>
  <c r="X84" i="14"/>
  <c r="V84" i="14"/>
  <c r="T84" i="14"/>
  <c r="AD83" i="14"/>
  <c r="Z83" i="14"/>
  <c r="X83" i="14"/>
  <c r="V83" i="14"/>
  <c r="T83" i="14"/>
  <c r="AD82" i="14"/>
  <c r="Z82" i="14"/>
  <c r="X82" i="14"/>
  <c r="V82" i="14"/>
  <c r="T82" i="14"/>
  <c r="AD81" i="14"/>
  <c r="Z81" i="14"/>
  <c r="X81" i="14"/>
  <c r="V81" i="14"/>
  <c r="T81" i="14"/>
  <c r="AD80" i="14"/>
  <c r="Z80" i="14"/>
  <c r="X80" i="14"/>
  <c r="V80" i="14"/>
  <c r="T80" i="14"/>
  <c r="AD79" i="14"/>
  <c r="Z79" i="14"/>
  <c r="X79" i="14"/>
  <c r="V79" i="14"/>
  <c r="T79" i="14"/>
  <c r="AD75" i="14"/>
  <c r="Z75" i="14"/>
  <c r="X75" i="14"/>
  <c r="V75" i="14"/>
  <c r="T75" i="14"/>
  <c r="AD74" i="14"/>
  <c r="Z74" i="14"/>
  <c r="X74" i="14"/>
  <c r="V74" i="14"/>
  <c r="T74" i="14"/>
  <c r="AD73" i="14"/>
  <c r="Z73" i="14"/>
  <c r="X73" i="14"/>
  <c r="V73" i="14"/>
  <c r="T73" i="14"/>
  <c r="AD72" i="14"/>
  <c r="Z72" i="14"/>
  <c r="X72" i="14"/>
  <c r="V72" i="14"/>
  <c r="T72" i="14"/>
  <c r="AD71" i="14"/>
  <c r="Z71" i="14"/>
  <c r="X71" i="14"/>
  <c r="V71" i="14"/>
  <c r="T71" i="14"/>
  <c r="AD70" i="14"/>
  <c r="Z70" i="14"/>
  <c r="X70" i="14"/>
  <c r="V70" i="14"/>
  <c r="T70" i="14"/>
  <c r="AD69" i="14"/>
  <c r="Z69" i="14"/>
  <c r="X69" i="14"/>
  <c r="V69" i="14"/>
  <c r="T69" i="14"/>
  <c r="AD68" i="14"/>
  <c r="Z68" i="14"/>
  <c r="X68" i="14"/>
  <c r="V68" i="14"/>
  <c r="T68" i="14"/>
  <c r="AD67" i="14"/>
  <c r="Z67" i="14"/>
  <c r="X67" i="14"/>
  <c r="V67" i="14"/>
  <c r="T67" i="14"/>
  <c r="AD66" i="14"/>
  <c r="Z66" i="14"/>
  <c r="X66" i="14"/>
  <c r="V66" i="14"/>
  <c r="T66" i="14"/>
  <c r="AD127" i="15"/>
  <c r="X127" i="15"/>
  <c r="V127" i="15"/>
  <c r="T127" i="15"/>
  <c r="AD126" i="15"/>
  <c r="Z126" i="15"/>
  <c r="X126" i="15"/>
  <c r="V126" i="15"/>
  <c r="T126" i="15"/>
  <c r="AD125" i="15"/>
  <c r="Z125" i="15"/>
  <c r="X125" i="15"/>
  <c r="V125" i="15"/>
  <c r="T125" i="15"/>
  <c r="AD124" i="15"/>
  <c r="Z124" i="15"/>
  <c r="X124" i="15"/>
  <c r="V124" i="15"/>
  <c r="T124" i="15"/>
  <c r="AD123" i="15"/>
  <c r="Z123" i="15"/>
  <c r="X123" i="15"/>
  <c r="V123" i="15"/>
  <c r="T123" i="15"/>
  <c r="AD122" i="15"/>
  <c r="Z122" i="15"/>
  <c r="X122" i="15"/>
  <c r="V122" i="15"/>
  <c r="T122" i="15"/>
  <c r="AD121" i="15"/>
  <c r="Z121" i="15"/>
  <c r="X121" i="15"/>
  <c r="V121" i="15"/>
  <c r="T121" i="15"/>
  <c r="AD120" i="15"/>
  <c r="Z120" i="15"/>
  <c r="X120" i="15"/>
  <c r="V120" i="15"/>
  <c r="T120" i="15"/>
  <c r="AD119" i="15"/>
  <c r="Z119" i="15"/>
  <c r="X119" i="15"/>
  <c r="V119" i="15"/>
  <c r="T119" i="15"/>
  <c r="AD118" i="15"/>
  <c r="Z118" i="15"/>
  <c r="X118" i="15"/>
  <c r="V118" i="15"/>
  <c r="T118" i="15"/>
  <c r="AD114" i="15"/>
  <c r="X114" i="15"/>
  <c r="V114" i="15"/>
  <c r="T114" i="15"/>
  <c r="AD113" i="15"/>
  <c r="Z113" i="15"/>
  <c r="X113" i="15"/>
  <c r="V113" i="15"/>
  <c r="T113" i="15"/>
  <c r="AD112" i="15"/>
  <c r="Z112" i="15"/>
  <c r="X112" i="15"/>
  <c r="V112" i="15"/>
  <c r="T112" i="15"/>
  <c r="AD111" i="15"/>
  <c r="Z111" i="15"/>
  <c r="X111" i="15"/>
  <c r="V111" i="15"/>
  <c r="T111" i="15"/>
  <c r="AD110" i="15"/>
  <c r="Z110" i="15"/>
  <c r="X110" i="15"/>
  <c r="V110" i="15"/>
  <c r="T110" i="15"/>
  <c r="AD109" i="15"/>
  <c r="Z109" i="15"/>
  <c r="X109" i="15"/>
  <c r="V109" i="15"/>
  <c r="T109" i="15"/>
  <c r="AD108" i="15"/>
  <c r="Z108" i="15"/>
  <c r="X108" i="15"/>
  <c r="V108" i="15"/>
  <c r="T108" i="15"/>
  <c r="AD107" i="15"/>
  <c r="Z107" i="15"/>
  <c r="X107" i="15"/>
  <c r="V107" i="15"/>
  <c r="T107" i="15"/>
  <c r="AD106" i="15"/>
  <c r="Z106" i="15"/>
  <c r="X106" i="15"/>
  <c r="V106" i="15"/>
  <c r="T106" i="15"/>
  <c r="AD105" i="15"/>
  <c r="Z105" i="15"/>
  <c r="X105" i="15"/>
  <c r="V105" i="15"/>
  <c r="T105" i="15"/>
  <c r="AD101" i="15"/>
  <c r="X101" i="15"/>
  <c r="V101" i="15"/>
  <c r="T101" i="15"/>
  <c r="AD100" i="15"/>
  <c r="Z100" i="15"/>
  <c r="X100" i="15"/>
  <c r="V100" i="15"/>
  <c r="T100" i="15"/>
  <c r="AD99" i="15"/>
  <c r="Z99" i="15"/>
  <c r="X99" i="15"/>
  <c r="V99" i="15"/>
  <c r="T99" i="15"/>
  <c r="AD98" i="15"/>
  <c r="Z98" i="15"/>
  <c r="X98" i="15"/>
  <c r="V98" i="15"/>
  <c r="T98" i="15"/>
  <c r="AD97" i="15"/>
  <c r="Z97" i="15"/>
  <c r="X97" i="15"/>
  <c r="V97" i="15"/>
  <c r="T97" i="15"/>
  <c r="AD96" i="15"/>
  <c r="Z96" i="15"/>
  <c r="X96" i="15"/>
  <c r="V96" i="15"/>
  <c r="T96" i="15"/>
  <c r="AD95" i="15"/>
  <c r="Z95" i="15"/>
  <c r="X95" i="15"/>
  <c r="V95" i="15"/>
  <c r="T95" i="15"/>
  <c r="AD94" i="15"/>
  <c r="Z94" i="15"/>
  <c r="X94" i="15"/>
  <c r="V94" i="15"/>
  <c r="T94" i="15"/>
  <c r="AD93" i="15"/>
  <c r="Z93" i="15"/>
  <c r="X93" i="15"/>
  <c r="V93" i="15"/>
  <c r="T93" i="15"/>
  <c r="AD92" i="15"/>
  <c r="Z92" i="15"/>
  <c r="X92" i="15"/>
  <c r="V92" i="15"/>
  <c r="T92" i="15"/>
  <c r="AD88" i="15"/>
  <c r="X88" i="15"/>
  <c r="V88" i="15"/>
  <c r="T88" i="15"/>
  <c r="AD87" i="15"/>
  <c r="Z87" i="15"/>
  <c r="X87" i="15"/>
  <c r="V87" i="15"/>
  <c r="T87" i="15"/>
  <c r="AD86" i="15"/>
  <c r="Z86" i="15"/>
  <c r="X86" i="15"/>
  <c r="V86" i="15"/>
  <c r="T86" i="15"/>
  <c r="AD85" i="15"/>
  <c r="Z85" i="15"/>
  <c r="X85" i="15"/>
  <c r="V85" i="15"/>
  <c r="T85" i="15"/>
  <c r="AD84" i="15"/>
  <c r="Z84" i="15"/>
  <c r="X84" i="15"/>
  <c r="V84" i="15"/>
  <c r="T84" i="15"/>
  <c r="AD83" i="15"/>
  <c r="Z83" i="15"/>
  <c r="X83" i="15"/>
  <c r="V83" i="15"/>
  <c r="T83" i="15"/>
  <c r="AD82" i="15"/>
  <c r="Z82" i="15"/>
  <c r="X82" i="15"/>
  <c r="V82" i="15"/>
  <c r="T82" i="15"/>
  <c r="AD81" i="15"/>
  <c r="Z81" i="15"/>
  <c r="X81" i="15"/>
  <c r="V81" i="15"/>
  <c r="T81" i="15"/>
  <c r="AD80" i="15"/>
  <c r="Z80" i="15"/>
  <c r="X80" i="15"/>
  <c r="V80" i="15"/>
  <c r="T80" i="15"/>
  <c r="AD79" i="15"/>
  <c r="Z79" i="15"/>
  <c r="X79" i="15"/>
  <c r="V79" i="15"/>
  <c r="T79" i="15"/>
  <c r="AD75" i="15"/>
  <c r="Z75" i="15"/>
  <c r="X75" i="15"/>
  <c r="V75" i="15"/>
  <c r="T75" i="15"/>
  <c r="AD74" i="15"/>
  <c r="Z74" i="15"/>
  <c r="X74" i="15"/>
  <c r="V74" i="15"/>
  <c r="T74" i="15"/>
  <c r="AD73" i="15"/>
  <c r="Z73" i="15"/>
  <c r="X73" i="15"/>
  <c r="V73" i="15"/>
  <c r="T73" i="15"/>
  <c r="AD72" i="15"/>
  <c r="Z72" i="15"/>
  <c r="X72" i="15"/>
  <c r="V72" i="15"/>
  <c r="T72" i="15"/>
  <c r="AD71" i="15"/>
  <c r="Z71" i="15"/>
  <c r="X71" i="15"/>
  <c r="V71" i="15"/>
  <c r="T71" i="15"/>
  <c r="AD70" i="15"/>
  <c r="Z70" i="15"/>
  <c r="X70" i="15"/>
  <c r="V70" i="15"/>
  <c r="T70" i="15"/>
  <c r="AD69" i="15"/>
  <c r="Z69" i="15"/>
  <c r="X69" i="15"/>
  <c r="V69" i="15"/>
  <c r="T69" i="15"/>
  <c r="AD68" i="15"/>
  <c r="Z68" i="15"/>
  <c r="X68" i="15"/>
  <c r="V68" i="15"/>
  <c r="T68" i="15"/>
  <c r="AD67" i="15"/>
  <c r="Z67" i="15"/>
  <c r="X67" i="15"/>
  <c r="V67" i="15"/>
  <c r="T67" i="15"/>
  <c r="AD66" i="15"/>
  <c r="Z66" i="15"/>
  <c r="X66" i="15"/>
  <c r="V66" i="15"/>
  <c r="T66" i="15"/>
  <c r="AD127" i="8"/>
  <c r="X127" i="8"/>
  <c r="V127" i="8"/>
  <c r="T127" i="8"/>
  <c r="AD126" i="8"/>
  <c r="Z126" i="8"/>
  <c r="X126" i="8"/>
  <c r="V126" i="8"/>
  <c r="T126" i="8"/>
  <c r="AD125" i="8"/>
  <c r="Z125" i="8"/>
  <c r="X125" i="8"/>
  <c r="V125" i="8"/>
  <c r="T125" i="8"/>
  <c r="AD124" i="8"/>
  <c r="Z124" i="8"/>
  <c r="X124" i="8"/>
  <c r="V124" i="8"/>
  <c r="T124" i="8"/>
  <c r="AD123" i="8"/>
  <c r="Z123" i="8"/>
  <c r="X123" i="8"/>
  <c r="V123" i="8"/>
  <c r="T123" i="8"/>
  <c r="AD122" i="8"/>
  <c r="Z122" i="8"/>
  <c r="X122" i="8"/>
  <c r="V122" i="8"/>
  <c r="T122" i="8"/>
  <c r="AD121" i="8"/>
  <c r="Z121" i="8"/>
  <c r="X121" i="8"/>
  <c r="V121" i="8"/>
  <c r="T121" i="8"/>
  <c r="AD120" i="8"/>
  <c r="Z120" i="8"/>
  <c r="X120" i="8"/>
  <c r="V120" i="8"/>
  <c r="T120" i="8"/>
  <c r="AD119" i="8"/>
  <c r="Z119" i="8"/>
  <c r="X119" i="8"/>
  <c r="V119" i="8"/>
  <c r="T119" i="8"/>
  <c r="AD118" i="8"/>
  <c r="Z118" i="8"/>
  <c r="X118" i="8"/>
  <c r="V118" i="8"/>
  <c r="T118" i="8"/>
  <c r="AD114" i="8"/>
  <c r="X114" i="8"/>
  <c r="V114" i="8"/>
  <c r="T114" i="8"/>
  <c r="AD113" i="8"/>
  <c r="Z113" i="8"/>
  <c r="X113" i="8"/>
  <c r="V113" i="8"/>
  <c r="T113" i="8"/>
  <c r="AD112" i="8"/>
  <c r="Z112" i="8"/>
  <c r="X112" i="8"/>
  <c r="V112" i="8"/>
  <c r="T112" i="8"/>
  <c r="AD111" i="8"/>
  <c r="Z111" i="8"/>
  <c r="X111" i="8"/>
  <c r="V111" i="8"/>
  <c r="T111" i="8"/>
  <c r="AD110" i="8"/>
  <c r="Z110" i="8"/>
  <c r="X110" i="8"/>
  <c r="V110" i="8"/>
  <c r="T110" i="8"/>
  <c r="AD109" i="8"/>
  <c r="Z109" i="8"/>
  <c r="X109" i="8"/>
  <c r="V109" i="8"/>
  <c r="T109" i="8"/>
  <c r="AD108" i="8"/>
  <c r="Z108" i="8"/>
  <c r="X108" i="8"/>
  <c r="V108" i="8"/>
  <c r="T108" i="8"/>
  <c r="AD107" i="8"/>
  <c r="Z107" i="8"/>
  <c r="X107" i="8"/>
  <c r="V107" i="8"/>
  <c r="T107" i="8"/>
  <c r="AD106" i="8"/>
  <c r="Z106" i="8"/>
  <c r="X106" i="8"/>
  <c r="V106" i="8"/>
  <c r="T106" i="8"/>
  <c r="AD105" i="8"/>
  <c r="Z105" i="8"/>
  <c r="X105" i="8"/>
  <c r="V105" i="8"/>
  <c r="T105" i="8"/>
  <c r="AD101" i="8"/>
  <c r="X101" i="8"/>
  <c r="V101" i="8"/>
  <c r="T101" i="8"/>
  <c r="AD100" i="8"/>
  <c r="Z100" i="8"/>
  <c r="X100" i="8"/>
  <c r="V100" i="8"/>
  <c r="T100" i="8"/>
  <c r="AD99" i="8"/>
  <c r="Z99" i="8"/>
  <c r="X99" i="8"/>
  <c r="V99" i="8"/>
  <c r="T99" i="8"/>
  <c r="AD98" i="8"/>
  <c r="Z98" i="8"/>
  <c r="X98" i="8"/>
  <c r="V98" i="8"/>
  <c r="T98" i="8"/>
  <c r="AD97" i="8"/>
  <c r="Z97" i="8"/>
  <c r="X97" i="8"/>
  <c r="V97" i="8"/>
  <c r="T97" i="8"/>
  <c r="AD96" i="8"/>
  <c r="Z96" i="8"/>
  <c r="X96" i="8"/>
  <c r="V96" i="8"/>
  <c r="T96" i="8"/>
  <c r="AD95" i="8"/>
  <c r="Z95" i="8"/>
  <c r="X95" i="8"/>
  <c r="V95" i="8"/>
  <c r="T95" i="8"/>
  <c r="AD94" i="8"/>
  <c r="Z94" i="8"/>
  <c r="X94" i="8"/>
  <c r="V94" i="8"/>
  <c r="T94" i="8"/>
  <c r="AD93" i="8"/>
  <c r="Z93" i="8"/>
  <c r="X93" i="8"/>
  <c r="V93" i="8"/>
  <c r="T93" i="8"/>
  <c r="AD92" i="8"/>
  <c r="Z92" i="8"/>
  <c r="X92" i="8"/>
  <c r="V92" i="8"/>
  <c r="T92" i="8"/>
  <c r="AD88" i="8"/>
  <c r="X88" i="8"/>
  <c r="V88" i="8"/>
  <c r="T88" i="8"/>
  <c r="AD87" i="8"/>
  <c r="Z87" i="8"/>
  <c r="X87" i="8"/>
  <c r="V87" i="8"/>
  <c r="T87" i="8"/>
  <c r="AD86" i="8"/>
  <c r="Z86" i="8"/>
  <c r="X86" i="8"/>
  <c r="V86" i="8"/>
  <c r="T86" i="8"/>
  <c r="AD85" i="8"/>
  <c r="Z85" i="8"/>
  <c r="X85" i="8"/>
  <c r="V85" i="8"/>
  <c r="T85" i="8"/>
  <c r="AD84" i="8"/>
  <c r="Z84" i="8"/>
  <c r="X84" i="8"/>
  <c r="V84" i="8"/>
  <c r="T84" i="8"/>
  <c r="AD83" i="8"/>
  <c r="Z83" i="8"/>
  <c r="X83" i="8"/>
  <c r="V83" i="8"/>
  <c r="T83" i="8"/>
  <c r="AD82" i="8"/>
  <c r="Z82" i="8"/>
  <c r="X82" i="8"/>
  <c r="V82" i="8"/>
  <c r="T82" i="8"/>
  <c r="AD81" i="8"/>
  <c r="Z81" i="8"/>
  <c r="X81" i="8"/>
  <c r="V81" i="8"/>
  <c r="T81" i="8"/>
  <c r="AD80" i="8"/>
  <c r="Z80" i="8"/>
  <c r="X80" i="8"/>
  <c r="V80" i="8"/>
  <c r="T80" i="8"/>
  <c r="AD79" i="8"/>
  <c r="Z79" i="8"/>
  <c r="X79" i="8"/>
  <c r="V79" i="8"/>
  <c r="T79" i="8"/>
  <c r="AD75" i="8"/>
  <c r="Z75" i="8"/>
  <c r="X75" i="8"/>
  <c r="V75" i="8"/>
  <c r="T75" i="8"/>
  <c r="AD74" i="8"/>
  <c r="Z74" i="8"/>
  <c r="X74" i="8"/>
  <c r="V74" i="8"/>
  <c r="T74" i="8"/>
  <c r="AD73" i="8"/>
  <c r="Z73" i="8"/>
  <c r="X73" i="8"/>
  <c r="V73" i="8"/>
  <c r="T73" i="8"/>
  <c r="AD72" i="8"/>
  <c r="Z72" i="8"/>
  <c r="X72" i="8"/>
  <c r="V72" i="8"/>
  <c r="T72" i="8"/>
  <c r="AD71" i="8"/>
  <c r="Z71" i="8"/>
  <c r="X71" i="8"/>
  <c r="V71" i="8"/>
  <c r="T71" i="8"/>
  <c r="AD70" i="8"/>
  <c r="Z70" i="8"/>
  <c r="X70" i="8"/>
  <c r="V70" i="8"/>
  <c r="T70" i="8"/>
  <c r="AD69" i="8"/>
  <c r="Z69" i="8"/>
  <c r="X69" i="8"/>
  <c r="V69" i="8"/>
  <c r="T69" i="8"/>
  <c r="AD68" i="8"/>
  <c r="Z68" i="8"/>
  <c r="X68" i="8"/>
  <c r="V68" i="8"/>
  <c r="T68" i="8"/>
  <c r="AD67" i="8"/>
  <c r="Z67" i="8"/>
  <c r="X67" i="8"/>
  <c r="V67" i="8"/>
  <c r="T67" i="8"/>
  <c r="AD66" i="8"/>
  <c r="Z66" i="8"/>
  <c r="X66" i="8"/>
  <c r="V66" i="8"/>
  <c r="T66" i="8"/>
  <c r="AD127" i="16"/>
  <c r="X127" i="16"/>
  <c r="V127" i="16"/>
  <c r="T127" i="16"/>
  <c r="AD126" i="16"/>
  <c r="Z126" i="16"/>
  <c r="X126" i="16"/>
  <c r="V126" i="16"/>
  <c r="T126" i="16"/>
  <c r="AD125" i="16"/>
  <c r="Z125" i="16"/>
  <c r="X125" i="16"/>
  <c r="V125" i="16"/>
  <c r="T125" i="16"/>
  <c r="AD124" i="16"/>
  <c r="Z124" i="16"/>
  <c r="X124" i="16"/>
  <c r="V124" i="16"/>
  <c r="T124" i="16"/>
  <c r="AD123" i="16"/>
  <c r="Z123" i="16"/>
  <c r="X123" i="16"/>
  <c r="V123" i="16"/>
  <c r="T123" i="16"/>
  <c r="AD122" i="16"/>
  <c r="Z122" i="16"/>
  <c r="X122" i="16"/>
  <c r="V122" i="16"/>
  <c r="T122" i="16"/>
  <c r="AD121" i="16"/>
  <c r="Z121" i="16"/>
  <c r="X121" i="16"/>
  <c r="V121" i="16"/>
  <c r="T121" i="16"/>
  <c r="AD120" i="16"/>
  <c r="Z120" i="16"/>
  <c r="X120" i="16"/>
  <c r="V120" i="16"/>
  <c r="T120" i="16"/>
  <c r="AD119" i="16"/>
  <c r="Z119" i="16"/>
  <c r="X119" i="16"/>
  <c r="V119" i="16"/>
  <c r="T119" i="16"/>
  <c r="AD118" i="16"/>
  <c r="Z118" i="16"/>
  <c r="X118" i="16"/>
  <c r="V118" i="16"/>
  <c r="T118" i="16"/>
  <c r="AD113" i="16"/>
  <c r="Z113" i="16"/>
  <c r="X113" i="16"/>
  <c r="V113" i="16"/>
  <c r="T113" i="16"/>
  <c r="AD112" i="16"/>
  <c r="Z112" i="16"/>
  <c r="X112" i="16"/>
  <c r="V112" i="16"/>
  <c r="T112" i="16"/>
  <c r="AD111" i="16"/>
  <c r="Z111" i="16"/>
  <c r="X111" i="16"/>
  <c r="V111" i="16"/>
  <c r="T111" i="16"/>
  <c r="AD110" i="16"/>
  <c r="Z110" i="16"/>
  <c r="X110" i="16"/>
  <c r="V110" i="16"/>
  <c r="T110" i="16"/>
  <c r="AD109" i="16"/>
  <c r="Z109" i="16"/>
  <c r="X109" i="16"/>
  <c r="V109" i="16"/>
  <c r="T109" i="16"/>
  <c r="AD108" i="16"/>
  <c r="Z108" i="16"/>
  <c r="X108" i="16"/>
  <c r="V108" i="16"/>
  <c r="T108" i="16"/>
  <c r="AD107" i="16"/>
  <c r="Z107" i="16"/>
  <c r="X107" i="16"/>
  <c r="V107" i="16"/>
  <c r="T107" i="16"/>
  <c r="AD106" i="16"/>
  <c r="Z106" i="16"/>
  <c r="X106" i="16"/>
  <c r="V106" i="16"/>
  <c r="T106" i="16"/>
  <c r="AD105" i="16"/>
  <c r="Z105" i="16"/>
  <c r="X105" i="16"/>
  <c r="V105" i="16"/>
  <c r="T105" i="16"/>
  <c r="AD100" i="16"/>
  <c r="Z100" i="16"/>
  <c r="X100" i="16"/>
  <c r="V100" i="16"/>
  <c r="T100" i="16"/>
  <c r="AD99" i="16"/>
  <c r="Z99" i="16"/>
  <c r="X99" i="16"/>
  <c r="V99" i="16"/>
  <c r="T99" i="16"/>
  <c r="AD98" i="16"/>
  <c r="Z98" i="16"/>
  <c r="X98" i="16"/>
  <c r="V98" i="16"/>
  <c r="T98" i="16"/>
  <c r="AD97" i="16"/>
  <c r="Z97" i="16"/>
  <c r="X97" i="16"/>
  <c r="V97" i="16"/>
  <c r="T97" i="16"/>
  <c r="AD96" i="16"/>
  <c r="Z96" i="16"/>
  <c r="X96" i="16"/>
  <c r="V96" i="16"/>
  <c r="T96" i="16"/>
  <c r="AD95" i="16"/>
  <c r="Z95" i="16"/>
  <c r="X95" i="16"/>
  <c r="V95" i="16"/>
  <c r="T95" i="16"/>
  <c r="AD94" i="16"/>
  <c r="Z94" i="16"/>
  <c r="X94" i="16"/>
  <c r="V94" i="16"/>
  <c r="T94" i="16"/>
  <c r="AD93" i="16"/>
  <c r="Z93" i="16"/>
  <c r="X93" i="16"/>
  <c r="V93" i="16"/>
  <c r="T93" i="16"/>
  <c r="AD92" i="16"/>
  <c r="Z92" i="16"/>
  <c r="X92" i="16"/>
  <c r="V92" i="16"/>
  <c r="T92" i="16"/>
  <c r="AD87" i="16"/>
  <c r="Z87" i="16"/>
  <c r="X87" i="16"/>
  <c r="V87" i="16"/>
  <c r="T87" i="16"/>
  <c r="AD86" i="16"/>
  <c r="Z86" i="16"/>
  <c r="X86" i="16"/>
  <c r="V86" i="16"/>
  <c r="T86" i="16"/>
  <c r="AD85" i="16"/>
  <c r="Z85" i="16"/>
  <c r="X85" i="16"/>
  <c r="V85" i="16"/>
  <c r="T85" i="16"/>
  <c r="AD84" i="16"/>
  <c r="Z84" i="16"/>
  <c r="X84" i="16"/>
  <c r="V84" i="16"/>
  <c r="T84" i="16"/>
  <c r="AD83" i="16"/>
  <c r="Z83" i="16"/>
  <c r="X83" i="16"/>
  <c r="V83" i="16"/>
  <c r="T83" i="16"/>
  <c r="AD82" i="16"/>
  <c r="Z82" i="16"/>
  <c r="X82" i="16"/>
  <c r="V82" i="16"/>
  <c r="T82" i="16"/>
  <c r="AD81" i="16"/>
  <c r="Z81" i="16"/>
  <c r="X81" i="16"/>
  <c r="V81" i="16"/>
  <c r="T81" i="16"/>
  <c r="AD80" i="16"/>
  <c r="Z80" i="16"/>
  <c r="X80" i="16"/>
  <c r="V80" i="16"/>
  <c r="T80" i="16"/>
  <c r="AD79" i="16"/>
  <c r="Z79" i="16"/>
  <c r="X79" i="16"/>
  <c r="V79" i="16"/>
  <c r="T79" i="16"/>
  <c r="AD75" i="16"/>
  <c r="V75" i="16"/>
  <c r="T75" i="16"/>
  <c r="AD74" i="16"/>
  <c r="Z74" i="16"/>
  <c r="X74" i="16"/>
  <c r="V74" i="16"/>
  <c r="T74" i="16"/>
  <c r="AD73" i="16"/>
  <c r="Z73" i="16"/>
  <c r="X73" i="16"/>
  <c r="V73" i="16"/>
  <c r="T73" i="16"/>
  <c r="AD72" i="16"/>
  <c r="Z72" i="16"/>
  <c r="X72" i="16"/>
  <c r="V72" i="16"/>
  <c r="T72" i="16"/>
  <c r="AD71" i="16"/>
  <c r="Z71" i="16"/>
  <c r="X71" i="16"/>
  <c r="V71" i="16"/>
  <c r="T71" i="16"/>
  <c r="AD70" i="16"/>
  <c r="Z70" i="16"/>
  <c r="X70" i="16"/>
  <c r="V70" i="16"/>
  <c r="T70" i="16"/>
  <c r="AD69" i="16"/>
  <c r="Z69" i="16"/>
  <c r="X69" i="16"/>
  <c r="V69" i="16"/>
  <c r="T69" i="16"/>
  <c r="AD68" i="16"/>
  <c r="Z68" i="16"/>
  <c r="X68" i="16"/>
  <c r="V68" i="16"/>
  <c r="T68" i="16"/>
  <c r="AD67" i="16"/>
  <c r="Z67" i="16"/>
  <c r="X67" i="16"/>
  <c r="V67" i="16"/>
  <c r="T67" i="16"/>
  <c r="AD66" i="16"/>
  <c r="Z66" i="16"/>
  <c r="X66" i="16"/>
  <c r="V66" i="16"/>
  <c r="T66" i="16"/>
  <c r="AD127" i="17"/>
  <c r="X127" i="17"/>
  <c r="V127" i="17"/>
  <c r="T127" i="17"/>
  <c r="AD126" i="17"/>
  <c r="Z126" i="17"/>
  <c r="X126" i="17"/>
  <c r="V126" i="17"/>
  <c r="T126" i="17"/>
  <c r="AD125" i="17"/>
  <c r="Z125" i="17"/>
  <c r="X125" i="17"/>
  <c r="V125" i="17"/>
  <c r="T125" i="17"/>
  <c r="AD124" i="17"/>
  <c r="Z124" i="17"/>
  <c r="X124" i="17"/>
  <c r="V124" i="17"/>
  <c r="T124" i="17"/>
  <c r="AD123" i="17"/>
  <c r="Z123" i="17"/>
  <c r="X123" i="17"/>
  <c r="V123" i="17"/>
  <c r="T123" i="17"/>
  <c r="AD122" i="17"/>
  <c r="Z122" i="17"/>
  <c r="X122" i="17"/>
  <c r="V122" i="17"/>
  <c r="T122" i="17"/>
  <c r="AD121" i="17"/>
  <c r="Z121" i="17"/>
  <c r="X121" i="17"/>
  <c r="V121" i="17"/>
  <c r="T121" i="17"/>
  <c r="AD120" i="17"/>
  <c r="Z120" i="17"/>
  <c r="X120" i="17"/>
  <c r="V120" i="17"/>
  <c r="T120" i="17"/>
  <c r="AD119" i="17"/>
  <c r="Z119" i="17"/>
  <c r="X119" i="17"/>
  <c r="V119" i="17"/>
  <c r="T119" i="17"/>
  <c r="AD118" i="17"/>
  <c r="Z118" i="17"/>
  <c r="X118" i="17"/>
  <c r="V118" i="17"/>
  <c r="T118" i="17"/>
  <c r="AD114" i="17"/>
  <c r="X114" i="17"/>
  <c r="V114" i="17"/>
  <c r="T114" i="17"/>
  <c r="AD113" i="17"/>
  <c r="Z113" i="17"/>
  <c r="X113" i="17"/>
  <c r="V113" i="17"/>
  <c r="T113" i="17"/>
  <c r="AD112" i="17"/>
  <c r="Z112" i="17"/>
  <c r="X112" i="17"/>
  <c r="V112" i="17"/>
  <c r="T112" i="17"/>
  <c r="AD111" i="17"/>
  <c r="Z111" i="17"/>
  <c r="X111" i="17"/>
  <c r="V111" i="17"/>
  <c r="T111" i="17"/>
  <c r="AD110" i="17"/>
  <c r="Z110" i="17"/>
  <c r="X110" i="17"/>
  <c r="V110" i="17"/>
  <c r="T110" i="17"/>
  <c r="AD109" i="17"/>
  <c r="Z109" i="17"/>
  <c r="X109" i="17"/>
  <c r="V109" i="17"/>
  <c r="T109" i="17"/>
  <c r="AD108" i="17"/>
  <c r="Z108" i="17"/>
  <c r="X108" i="17"/>
  <c r="V108" i="17"/>
  <c r="T108" i="17"/>
  <c r="AD107" i="17"/>
  <c r="Z107" i="17"/>
  <c r="X107" i="17"/>
  <c r="V107" i="17"/>
  <c r="T107" i="17"/>
  <c r="AD106" i="17"/>
  <c r="Z106" i="17"/>
  <c r="X106" i="17"/>
  <c r="V106" i="17"/>
  <c r="T106" i="17"/>
  <c r="AD105" i="17"/>
  <c r="Z105" i="17"/>
  <c r="X105" i="17"/>
  <c r="V105" i="17"/>
  <c r="T105" i="17"/>
  <c r="AD101" i="17"/>
  <c r="X101" i="17"/>
  <c r="V101" i="17"/>
  <c r="T101" i="17"/>
  <c r="AD100" i="17"/>
  <c r="Z100" i="17"/>
  <c r="X100" i="17"/>
  <c r="V100" i="17"/>
  <c r="T100" i="17"/>
  <c r="AD99" i="17"/>
  <c r="Z99" i="17"/>
  <c r="X99" i="17"/>
  <c r="V99" i="17"/>
  <c r="T99" i="17"/>
  <c r="AD98" i="17"/>
  <c r="Z98" i="17"/>
  <c r="X98" i="17"/>
  <c r="V98" i="17"/>
  <c r="T98" i="17"/>
  <c r="AD97" i="17"/>
  <c r="Z97" i="17"/>
  <c r="X97" i="17"/>
  <c r="V97" i="17"/>
  <c r="T97" i="17"/>
  <c r="AD96" i="17"/>
  <c r="Z96" i="17"/>
  <c r="X96" i="17"/>
  <c r="V96" i="17"/>
  <c r="T96" i="17"/>
  <c r="AD95" i="17"/>
  <c r="Z95" i="17"/>
  <c r="X95" i="17"/>
  <c r="V95" i="17"/>
  <c r="T95" i="17"/>
  <c r="AD94" i="17"/>
  <c r="Z94" i="17"/>
  <c r="X94" i="17"/>
  <c r="V94" i="17"/>
  <c r="T94" i="17"/>
  <c r="AD93" i="17"/>
  <c r="Z93" i="17"/>
  <c r="X93" i="17"/>
  <c r="V93" i="17"/>
  <c r="T93" i="17"/>
  <c r="AD92" i="17"/>
  <c r="Z92" i="17"/>
  <c r="X92" i="17"/>
  <c r="V92" i="17"/>
  <c r="T92" i="17"/>
  <c r="AD88" i="17"/>
  <c r="X88" i="17"/>
  <c r="V88" i="17"/>
  <c r="T88" i="17"/>
  <c r="AD87" i="17"/>
  <c r="Z87" i="17"/>
  <c r="X87" i="17"/>
  <c r="V87" i="17"/>
  <c r="T87" i="17"/>
  <c r="AD86" i="17"/>
  <c r="Z86" i="17"/>
  <c r="X86" i="17"/>
  <c r="V86" i="17"/>
  <c r="T86" i="17"/>
  <c r="AD85" i="17"/>
  <c r="Z85" i="17"/>
  <c r="X85" i="17"/>
  <c r="V85" i="17"/>
  <c r="T85" i="17"/>
  <c r="AD84" i="17"/>
  <c r="Z84" i="17"/>
  <c r="X84" i="17"/>
  <c r="V84" i="17"/>
  <c r="T84" i="17"/>
  <c r="AD83" i="17"/>
  <c r="Z83" i="17"/>
  <c r="X83" i="17"/>
  <c r="V83" i="17"/>
  <c r="T83" i="17"/>
  <c r="AD82" i="17"/>
  <c r="Z82" i="17"/>
  <c r="X82" i="17"/>
  <c r="V82" i="17"/>
  <c r="T82" i="17"/>
  <c r="AD81" i="17"/>
  <c r="Z81" i="17"/>
  <c r="X81" i="17"/>
  <c r="V81" i="17"/>
  <c r="T81" i="17"/>
  <c r="AD80" i="17"/>
  <c r="Z80" i="17"/>
  <c r="X80" i="17"/>
  <c r="V80" i="17"/>
  <c r="T80" i="17"/>
  <c r="AD79" i="17"/>
  <c r="Z79" i="17"/>
  <c r="X79" i="17"/>
  <c r="V79" i="17"/>
  <c r="T79" i="17"/>
  <c r="AD75" i="17"/>
  <c r="Z75" i="17"/>
  <c r="X75" i="17"/>
  <c r="V75" i="17"/>
  <c r="T75" i="17"/>
  <c r="AD74" i="17"/>
  <c r="Z74" i="17"/>
  <c r="X74" i="17"/>
  <c r="V74" i="17"/>
  <c r="T74" i="17"/>
  <c r="AD73" i="17"/>
  <c r="Z73" i="17"/>
  <c r="X73" i="17"/>
  <c r="V73" i="17"/>
  <c r="T73" i="17"/>
  <c r="AD72" i="17"/>
  <c r="Z72" i="17"/>
  <c r="X72" i="17"/>
  <c r="V72" i="17"/>
  <c r="T72" i="17"/>
  <c r="AD71" i="17"/>
  <c r="Z71" i="17"/>
  <c r="X71" i="17"/>
  <c r="V71" i="17"/>
  <c r="T71" i="17"/>
  <c r="AD70" i="17"/>
  <c r="Z70" i="17"/>
  <c r="X70" i="17"/>
  <c r="V70" i="17"/>
  <c r="T70" i="17"/>
  <c r="AD69" i="17"/>
  <c r="Z69" i="17"/>
  <c r="X69" i="17"/>
  <c r="V69" i="17"/>
  <c r="T69" i="17"/>
  <c r="AD68" i="17"/>
  <c r="Z68" i="17"/>
  <c r="X68" i="17"/>
  <c r="V68" i="17"/>
  <c r="T68" i="17"/>
  <c r="AD67" i="17"/>
  <c r="Z67" i="17"/>
  <c r="X67" i="17"/>
  <c r="V67" i="17"/>
  <c r="T67" i="17"/>
  <c r="AD66" i="17"/>
  <c r="Z66" i="17"/>
  <c r="X66" i="17"/>
  <c r="V66" i="17"/>
  <c r="T66" i="17"/>
  <c r="AD127" i="11"/>
  <c r="X127" i="11"/>
  <c r="V127" i="11"/>
  <c r="T127" i="11"/>
  <c r="AD126" i="11"/>
  <c r="Z126" i="11"/>
  <c r="X126" i="11"/>
  <c r="V126" i="11"/>
  <c r="T126" i="11"/>
  <c r="AD125" i="11"/>
  <c r="Z125" i="11"/>
  <c r="X125" i="11"/>
  <c r="V125" i="11"/>
  <c r="T125" i="11"/>
  <c r="AD124" i="11"/>
  <c r="Z124" i="11"/>
  <c r="X124" i="11"/>
  <c r="V124" i="11"/>
  <c r="T124" i="11"/>
  <c r="AD123" i="11"/>
  <c r="Z123" i="11"/>
  <c r="X123" i="11"/>
  <c r="V123" i="11"/>
  <c r="T123" i="11"/>
  <c r="AD122" i="11"/>
  <c r="Z122" i="11"/>
  <c r="X122" i="11"/>
  <c r="V122" i="11"/>
  <c r="T122" i="11"/>
  <c r="AD121" i="11"/>
  <c r="Z121" i="11"/>
  <c r="X121" i="11"/>
  <c r="V121" i="11"/>
  <c r="T121" i="11"/>
  <c r="AD120" i="11"/>
  <c r="Z120" i="11"/>
  <c r="X120" i="11"/>
  <c r="V120" i="11"/>
  <c r="T120" i="11"/>
  <c r="AD119" i="11"/>
  <c r="Z119" i="11"/>
  <c r="X119" i="11"/>
  <c r="V119" i="11"/>
  <c r="T119" i="11"/>
  <c r="AD118" i="11"/>
  <c r="Z118" i="11"/>
  <c r="X118" i="11"/>
  <c r="V118" i="11"/>
  <c r="T118" i="11"/>
  <c r="AD114" i="11"/>
  <c r="X114" i="11"/>
  <c r="V114" i="11"/>
  <c r="T114" i="11"/>
  <c r="AD113" i="11"/>
  <c r="Z113" i="11"/>
  <c r="X113" i="11"/>
  <c r="V113" i="11"/>
  <c r="T113" i="11"/>
  <c r="AD112" i="11"/>
  <c r="Z112" i="11"/>
  <c r="X112" i="11"/>
  <c r="V112" i="11"/>
  <c r="T112" i="11"/>
  <c r="AD111" i="11"/>
  <c r="Z111" i="11"/>
  <c r="X111" i="11"/>
  <c r="V111" i="11"/>
  <c r="T111" i="11"/>
  <c r="AD110" i="11"/>
  <c r="Z110" i="11"/>
  <c r="X110" i="11"/>
  <c r="V110" i="11"/>
  <c r="T110" i="11"/>
  <c r="AD109" i="11"/>
  <c r="Z109" i="11"/>
  <c r="X109" i="11"/>
  <c r="V109" i="11"/>
  <c r="T109" i="11"/>
  <c r="AD108" i="11"/>
  <c r="Z108" i="11"/>
  <c r="X108" i="11"/>
  <c r="V108" i="11"/>
  <c r="T108" i="11"/>
  <c r="AD107" i="11"/>
  <c r="Z107" i="11"/>
  <c r="X107" i="11"/>
  <c r="V107" i="11"/>
  <c r="T107" i="11"/>
  <c r="AD106" i="11"/>
  <c r="Z106" i="11"/>
  <c r="X106" i="11"/>
  <c r="V106" i="11"/>
  <c r="T106" i="11"/>
  <c r="AD105" i="11"/>
  <c r="Z105" i="11"/>
  <c r="X105" i="11"/>
  <c r="V105" i="11"/>
  <c r="T105" i="11"/>
  <c r="AD101" i="11"/>
  <c r="X101" i="11"/>
  <c r="V101" i="11"/>
  <c r="T101" i="11"/>
  <c r="AD100" i="11"/>
  <c r="Z100" i="11"/>
  <c r="X100" i="11"/>
  <c r="V100" i="11"/>
  <c r="T100" i="11"/>
  <c r="AD99" i="11"/>
  <c r="Z99" i="11"/>
  <c r="X99" i="11"/>
  <c r="V99" i="11"/>
  <c r="T99" i="11"/>
  <c r="AD98" i="11"/>
  <c r="Z98" i="11"/>
  <c r="X98" i="11"/>
  <c r="V98" i="11"/>
  <c r="T98" i="11"/>
  <c r="AD97" i="11"/>
  <c r="Z97" i="11"/>
  <c r="X97" i="11"/>
  <c r="V97" i="11"/>
  <c r="T97" i="11"/>
  <c r="AD96" i="11"/>
  <c r="Z96" i="11"/>
  <c r="X96" i="11"/>
  <c r="V96" i="11"/>
  <c r="T96" i="11"/>
  <c r="AD95" i="11"/>
  <c r="Z95" i="11"/>
  <c r="X95" i="11"/>
  <c r="V95" i="11"/>
  <c r="T95" i="11"/>
  <c r="AD94" i="11"/>
  <c r="Z94" i="11"/>
  <c r="X94" i="11"/>
  <c r="V94" i="11"/>
  <c r="T94" i="11"/>
  <c r="AD93" i="11"/>
  <c r="Z93" i="11"/>
  <c r="X93" i="11"/>
  <c r="V93" i="11"/>
  <c r="T93" i="11"/>
  <c r="AD92" i="11"/>
  <c r="Z92" i="11"/>
  <c r="X92" i="11"/>
  <c r="V92" i="11"/>
  <c r="T92" i="11"/>
  <c r="AD88" i="11"/>
  <c r="X88" i="11"/>
  <c r="V88" i="11"/>
  <c r="T88" i="11"/>
  <c r="AD87" i="11"/>
  <c r="Z87" i="11"/>
  <c r="X87" i="11"/>
  <c r="V87" i="11"/>
  <c r="T87" i="11"/>
  <c r="AD86" i="11"/>
  <c r="Z86" i="11"/>
  <c r="X86" i="11"/>
  <c r="V86" i="11"/>
  <c r="T86" i="11"/>
  <c r="AD85" i="11"/>
  <c r="Z85" i="11"/>
  <c r="X85" i="11"/>
  <c r="V85" i="11"/>
  <c r="T85" i="11"/>
  <c r="AD84" i="11"/>
  <c r="Z84" i="11"/>
  <c r="X84" i="11"/>
  <c r="V84" i="11"/>
  <c r="T84" i="11"/>
  <c r="AD83" i="11"/>
  <c r="Z83" i="11"/>
  <c r="X83" i="11"/>
  <c r="V83" i="11"/>
  <c r="T83" i="11"/>
  <c r="AD82" i="11"/>
  <c r="Z82" i="11"/>
  <c r="X82" i="11"/>
  <c r="V82" i="11"/>
  <c r="T82" i="11"/>
  <c r="AD81" i="11"/>
  <c r="Z81" i="11"/>
  <c r="X81" i="11"/>
  <c r="V81" i="11"/>
  <c r="T81" i="11"/>
  <c r="AD80" i="11"/>
  <c r="Z80" i="11"/>
  <c r="X80" i="11"/>
  <c r="V80" i="11"/>
  <c r="T80" i="11"/>
  <c r="AD79" i="11"/>
  <c r="Z79" i="11"/>
  <c r="X79" i="11"/>
  <c r="V79" i="11"/>
  <c r="T79" i="11"/>
  <c r="AD75" i="11"/>
  <c r="Z75" i="11"/>
  <c r="X75" i="11"/>
  <c r="V75" i="11"/>
  <c r="T75" i="11"/>
  <c r="AD74" i="11"/>
  <c r="Z74" i="11"/>
  <c r="X74" i="11"/>
  <c r="V74" i="11"/>
  <c r="T74" i="11"/>
  <c r="AD73" i="11"/>
  <c r="Z73" i="11"/>
  <c r="X73" i="11"/>
  <c r="V73" i="11"/>
  <c r="T73" i="11"/>
  <c r="AD72" i="11"/>
  <c r="Z72" i="11"/>
  <c r="X72" i="11"/>
  <c r="V72" i="11"/>
  <c r="T72" i="11"/>
  <c r="AD71" i="11"/>
  <c r="Z71" i="11"/>
  <c r="X71" i="11"/>
  <c r="V71" i="11"/>
  <c r="T71" i="11"/>
  <c r="AD70" i="11"/>
  <c r="Z70" i="11"/>
  <c r="X70" i="11"/>
  <c r="V70" i="11"/>
  <c r="T70" i="11"/>
  <c r="AD69" i="11"/>
  <c r="Z69" i="11"/>
  <c r="X69" i="11"/>
  <c r="V69" i="11"/>
  <c r="T69" i="11"/>
  <c r="AD68" i="11"/>
  <c r="Z68" i="11"/>
  <c r="X68" i="11"/>
  <c r="V68" i="11"/>
  <c r="T68" i="11"/>
  <c r="AD67" i="11"/>
  <c r="Z67" i="11"/>
  <c r="X67" i="11"/>
  <c r="V67" i="11"/>
  <c r="T67" i="11"/>
  <c r="AD66" i="11"/>
  <c r="Z66" i="11"/>
  <c r="X66" i="11"/>
  <c r="V66" i="11"/>
  <c r="T66" i="11"/>
  <c r="AD126" i="10"/>
  <c r="Z126" i="10"/>
  <c r="X126" i="10"/>
  <c r="V126" i="10"/>
  <c r="T126" i="10"/>
  <c r="AD125" i="10"/>
  <c r="Z125" i="10"/>
  <c r="X125" i="10"/>
  <c r="V125" i="10"/>
  <c r="T125" i="10"/>
  <c r="AD124" i="10"/>
  <c r="Z124" i="10"/>
  <c r="X124" i="10"/>
  <c r="V124" i="10"/>
  <c r="T124" i="10"/>
  <c r="AD123" i="10"/>
  <c r="Z123" i="10"/>
  <c r="X123" i="10"/>
  <c r="V123" i="10"/>
  <c r="T123" i="10"/>
  <c r="AD122" i="10"/>
  <c r="Z122" i="10"/>
  <c r="X122" i="10"/>
  <c r="V122" i="10"/>
  <c r="T122" i="10"/>
  <c r="AD121" i="10"/>
  <c r="Z121" i="10"/>
  <c r="X121" i="10"/>
  <c r="V121" i="10"/>
  <c r="T121" i="10"/>
  <c r="AD120" i="10"/>
  <c r="Z120" i="10"/>
  <c r="X120" i="10"/>
  <c r="V120" i="10"/>
  <c r="T120" i="10"/>
  <c r="AD119" i="10"/>
  <c r="Z119" i="10"/>
  <c r="X119" i="10"/>
  <c r="V119" i="10"/>
  <c r="V118" i="10"/>
  <c r="AD114" i="10"/>
  <c r="AD113" i="10"/>
  <c r="Z113" i="10"/>
  <c r="X113" i="10"/>
  <c r="V113" i="10"/>
  <c r="T113" i="10"/>
  <c r="AD112" i="10"/>
  <c r="Z112" i="10"/>
  <c r="X112" i="10"/>
  <c r="V112" i="10"/>
  <c r="T112" i="10"/>
  <c r="AD111" i="10"/>
  <c r="Z111" i="10"/>
  <c r="X111" i="10"/>
  <c r="V111" i="10"/>
  <c r="Z110" i="10"/>
  <c r="X110" i="10"/>
  <c r="V110" i="10"/>
  <c r="T110" i="10"/>
  <c r="AD109" i="10"/>
  <c r="Z109" i="10"/>
  <c r="V109" i="10"/>
  <c r="T109" i="10"/>
  <c r="AD108" i="10"/>
  <c r="Z108" i="10"/>
  <c r="X108" i="10"/>
  <c r="V108" i="10"/>
  <c r="T108" i="10"/>
  <c r="AD107" i="10"/>
  <c r="Z107" i="10"/>
  <c r="X107" i="10"/>
  <c r="V107" i="10"/>
  <c r="AD106" i="10"/>
  <c r="Z106" i="10"/>
  <c r="X106" i="10"/>
  <c r="V106" i="10"/>
  <c r="T106" i="10"/>
  <c r="V101" i="10"/>
  <c r="AD100" i="10"/>
  <c r="Z100" i="10"/>
  <c r="X100" i="10"/>
  <c r="V100" i="10"/>
  <c r="T100" i="10"/>
  <c r="AD99" i="10"/>
  <c r="Z99" i="10"/>
  <c r="X99" i="10"/>
  <c r="V99" i="10"/>
  <c r="T99" i="10"/>
  <c r="AD98" i="10"/>
  <c r="Z98" i="10"/>
  <c r="X98" i="10"/>
  <c r="V98" i="10"/>
  <c r="T98" i="10"/>
  <c r="AD97" i="10"/>
  <c r="Z97" i="10"/>
  <c r="X97" i="10"/>
  <c r="V97" i="10"/>
  <c r="T97" i="10"/>
  <c r="AD96" i="10"/>
  <c r="Z96" i="10"/>
  <c r="X96" i="10"/>
  <c r="V96" i="10"/>
  <c r="T96" i="10"/>
  <c r="AD95" i="10"/>
  <c r="Z95" i="10"/>
  <c r="X95" i="10"/>
  <c r="V95" i="10"/>
  <c r="AD94" i="10"/>
  <c r="Z94" i="10"/>
  <c r="X94" i="10"/>
  <c r="V94" i="10"/>
  <c r="T94" i="10"/>
  <c r="AD93" i="10"/>
  <c r="Z93" i="10"/>
  <c r="X93" i="10"/>
  <c r="V93" i="10"/>
  <c r="T93" i="10"/>
  <c r="AD87" i="10"/>
  <c r="Z87" i="10"/>
  <c r="X87" i="10"/>
  <c r="V87" i="10"/>
  <c r="AD86" i="10"/>
  <c r="Z86" i="10"/>
  <c r="X86" i="10"/>
  <c r="V86" i="10"/>
  <c r="AD85" i="10"/>
  <c r="Z85" i="10"/>
  <c r="X85" i="10"/>
  <c r="V85" i="10"/>
  <c r="AD84" i="10"/>
  <c r="Z84" i="10"/>
  <c r="X84" i="10"/>
  <c r="V84" i="10"/>
  <c r="AD83" i="10"/>
  <c r="Z83" i="10"/>
  <c r="X83" i="10"/>
  <c r="V83" i="10"/>
  <c r="AD82" i="10"/>
  <c r="Z82" i="10"/>
  <c r="X82" i="10"/>
  <c r="V82" i="10"/>
  <c r="AD81" i="10"/>
  <c r="Z81" i="10"/>
  <c r="X81" i="10"/>
  <c r="V81" i="10"/>
  <c r="AD80" i="10"/>
  <c r="Z80" i="10"/>
  <c r="X80" i="10"/>
  <c r="V80" i="10"/>
  <c r="AD105" i="10"/>
  <c r="AD92" i="10"/>
  <c r="AD101" i="10"/>
  <c r="AD88" i="10"/>
  <c r="X88" i="10"/>
  <c r="V88" i="10"/>
  <c r="X101" i="10"/>
  <c r="T101" i="10"/>
  <c r="X114" i="10"/>
  <c r="V114" i="10"/>
  <c r="T114" i="10"/>
  <c r="X127" i="10"/>
  <c r="V127" i="10"/>
  <c r="AD127" i="10"/>
  <c r="T92" i="10"/>
  <c r="Z105" i="10"/>
  <c r="X105" i="10"/>
  <c r="V105" i="10"/>
  <c r="T105" i="10"/>
  <c r="AD118" i="10"/>
  <c r="Z118" i="10"/>
  <c r="X118" i="10"/>
  <c r="T118" i="10"/>
  <c r="Z92" i="10"/>
  <c r="X92" i="10"/>
  <c r="V92" i="10"/>
  <c r="T88" i="10"/>
  <c r="AD74" i="10"/>
  <c r="Z74" i="10"/>
  <c r="X74" i="10"/>
  <c r="V74" i="10"/>
  <c r="AD73" i="10"/>
  <c r="Z73" i="10"/>
  <c r="X73" i="10"/>
  <c r="V73" i="10"/>
  <c r="AD72" i="10"/>
  <c r="Z72" i="10"/>
  <c r="X72" i="10"/>
  <c r="V72" i="10"/>
  <c r="AD71" i="10"/>
  <c r="Z71" i="10"/>
  <c r="X71" i="10"/>
  <c r="V71" i="10"/>
  <c r="AD70" i="10"/>
  <c r="Z70" i="10"/>
  <c r="X70" i="10"/>
  <c r="V70" i="10"/>
  <c r="AD69" i="10"/>
  <c r="Z69" i="10"/>
  <c r="X69" i="10"/>
  <c r="V69" i="10"/>
  <c r="AD68" i="10"/>
  <c r="Z68" i="10"/>
  <c r="X68" i="10"/>
  <c r="V68" i="10"/>
  <c r="AD67" i="10"/>
  <c r="Z67" i="10"/>
  <c r="X67" i="10"/>
  <c r="V67" i="10"/>
  <c r="T75" i="10"/>
  <c r="AD75" i="10"/>
  <c r="AD66" i="10"/>
  <c r="AD79" i="10"/>
  <c r="Z79" i="10"/>
  <c r="X79" i="10"/>
  <c r="V79" i="10"/>
  <c r="Z66" i="10"/>
  <c r="X66" i="10"/>
  <c r="V66" i="10"/>
  <c r="BW40" i="10"/>
  <c r="BV40" i="10"/>
  <c r="BU40" i="10"/>
  <c r="BT40" i="10"/>
  <c r="BS40" i="10"/>
  <c r="BR40" i="10"/>
  <c r="BQ40" i="10"/>
  <c r="BP40" i="10"/>
  <c r="BV26" i="10"/>
  <c r="BT26" i="10"/>
  <c r="BR26" i="10"/>
  <c r="BP26" i="10"/>
  <c r="BT25" i="10"/>
  <c r="BR25" i="10"/>
  <c r="BP25" i="10"/>
  <c r="BT24" i="10"/>
  <c r="BR24" i="10"/>
  <c r="BP24" i="10"/>
  <c r="BV23" i="10"/>
  <c r="BT23" i="10"/>
  <c r="BR23" i="10"/>
  <c r="BP23" i="10"/>
  <c r="BT22" i="10"/>
  <c r="BR22" i="10"/>
  <c r="BP22" i="10"/>
  <c r="BT21" i="10"/>
  <c r="BR21" i="10"/>
  <c r="BP21" i="10"/>
  <c r="BV20" i="10"/>
  <c r="BT20" i="10"/>
  <c r="BR20" i="10"/>
  <c r="BP20" i="10"/>
  <c r="BT19" i="10"/>
  <c r="BR19" i="10"/>
  <c r="BP19" i="10"/>
  <c r="BT18" i="10"/>
  <c r="BR18" i="10"/>
  <c r="BP18" i="10"/>
  <c r="BT17" i="10"/>
  <c r="BR17" i="10"/>
  <c r="BP17" i="10"/>
  <c r="BN619" i="1"/>
  <c r="BN618" i="1"/>
  <c r="BN617" i="1"/>
  <c r="BN616" i="1"/>
  <c r="BN615" i="1"/>
  <c r="BN614" i="1"/>
  <c r="BN613" i="1"/>
  <c r="BN612" i="1"/>
  <c r="BN611" i="1"/>
  <c r="BN610" i="1"/>
  <c r="BN609" i="1"/>
  <c r="BN608" i="1"/>
  <c r="BN607" i="1"/>
  <c r="BN606" i="1"/>
  <c r="BN605" i="1"/>
  <c r="BN604" i="1"/>
  <c r="BN562" i="1"/>
  <c r="BN551" i="1"/>
  <c r="BN522" i="1"/>
  <c r="BN342" i="1"/>
  <c r="BN327" i="1"/>
  <c r="BN326" i="1"/>
  <c r="BN302" i="1"/>
  <c r="BN238" i="1"/>
  <c r="BN212" i="1"/>
  <c r="BN82" i="1"/>
  <c r="BN206" i="1"/>
  <c r="BN177" i="1"/>
  <c r="BN402" i="1"/>
  <c r="BN16" i="1"/>
  <c r="AM340" i="1"/>
  <c r="AQ60" i="10"/>
  <c r="AK60" i="10"/>
  <c r="AJ60" i="10"/>
  <c r="AN60" i="10" s="1"/>
  <c r="AI60" i="10" a="1"/>
  <c r="AI60" i="10" s="1"/>
  <c r="AH60" i="10"/>
  <c r="AR60" i="10" s="1"/>
  <c r="AE60" i="10"/>
  <c r="AO60" i="10" s="1"/>
  <c r="AD60" i="10"/>
  <c r="AP60" i="10" s="1"/>
  <c r="AQ59" i="10"/>
  <c r="AK59" i="10"/>
  <c r="AJ59" i="10"/>
  <c r="AN59" i="10" s="1"/>
  <c r="AI59" i="10" a="1"/>
  <c r="AI59" i="10" s="1"/>
  <c r="AS59" i="10" s="1"/>
  <c r="AH59" i="10"/>
  <c r="AR59" i="10" s="1"/>
  <c r="AG59" i="10"/>
  <c r="AE59" i="10"/>
  <c r="AO59" i="10" s="1"/>
  <c r="AD59" i="10"/>
  <c r="AP59" i="10" s="1"/>
  <c r="AQ58" i="10"/>
  <c r="AP58" i="10"/>
  <c r="AO58" i="10"/>
  <c r="AK58" i="10"/>
  <c r="AJ58" i="10"/>
  <c r="AG58" i="10" s="1"/>
  <c r="AI58" i="10" a="1"/>
  <c r="AI58" i="10" s="1"/>
  <c r="AH58" i="10"/>
  <c r="AE58" i="10"/>
  <c r="AD58" i="10"/>
  <c r="AQ57" i="10"/>
  <c r="AK57" i="10"/>
  <c r="AJ57" i="10"/>
  <c r="AI57" i="10" a="1"/>
  <c r="AI57" i="10" s="1"/>
  <c r="AH57" i="10"/>
  <c r="AG57" i="10"/>
  <c r="AF57" i="10"/>
  <c r="AE57" i="10"/>
  <c r="AO57" i="10" s="1"/>
  <c r="AD57" i="10"/>
  <c r="AP57" i="10" s="1"/>
  <c r="AQ56" i="10"/>
  <c r="AK56" i="10"/>
  <c r="AJ56" i="10"/>
  <c r="AG56" i="10" s="1"/>
  <c r="AI56" i="10" a="1"/>
  <c r="AI56" i="10" s="1"/>
  <c r="AH56" i="10"/>
  <c r="AE56" i="10"/>
  <c r="AO56" i="10" s="1"/>
  <c r="AD56" i="10"/>
  <c r="AP56" i="10" s="1"/>
  <c r="AQ55" i="10"/>
  <c r="AK55" i="10"/>
  <c r="AJ55" i="10"/>
  <c r="AN55" i="10" s="1"/>
  <c r="AI55" i="10" a="1"/>
  <c r="AI55" i="10" s="1"/>
  <c r="AS55" i="10" s="1"/>
  <c r="AH55" i="10"/>
  <c r="AR55" i="10" s="1"/>
  <c r="AG55" i="10"/>
  <c r="AE55" i="10"/>
  <c r="AO55" i="10" s="1"/>
  <c r="AD55" i="10"/>
  <c r="AP55" i="10" s="1"/>
  <c r="AQ54" i="10"/>
  <c r="AP54" i="10"/>
  <c r="AO54" i="10"/>
  <c r="AK54" i="10"/>
  <c r="AJ54" i="10"/>
  <c r="AN54" i="10" s="1"/>
  <c r="AI54" i="10" a="1"/>
  <c r="AI54" i="10" s="1"/>
  <c r="AH54" i="10"/>
  <c r="AE54" i="10"/>
  <c r="AD54" i="10"/>
  <c r="AQ53" i="10"/>
  <c r="AK53" i="10"/>
  <c r="AJ53" i="10"/>
  <c r="AI53" i="10" a="1"/>
  <c r="AI53" i="10" s="1"/>
  <c r="AH53" i="10"/>
  <c r="AG53" i="10"/>
  <c r="AF53" i="10"/>
  <c r="AE53" i="10"/>
  <c r="AO53" i="10" s="1"/>
  <c r="AD53" i="10"/>
  <c r="AP53" i="10" s="1"/>
  <c r="AQ52" i="10"/>
  <c r="AK52" i="10"/>
  <c r="AJ52" i="10"/>
  <c r="AG52" i="10" s="1"/>
  <c r="AI52" i="10" a="1"/>
  <c r="AI52" i="10" s="1"/>
  <c r="AH52" i="10"/>
  <c r="AE52" i="10"/>
  <c r="AO52" i="10" s="1"/>
  <c r="AD52" i="10"/>
  <c r="AP52" i="10" s="1"/>
  <c r="AQ51" i="10"/>
  <c r="AK51" i="10"/>
  <c r="AJ51" i="10"/>
  <c r="AN51" i="10" s="1"/>
  <c r="AI51" i="10" a="1"/>
  <c r="AI51" i="10" s="1"/>
  <c r="AH51" i="10"/>
  <c r="AE51" i="10"/>
  <c r="AO51" i="10" s="1"/>
  <c r="AD51" i="10"/>
  <c r="AP51" i="10" s="1"/>
  <c r="AQ50" i="10"/>
  <c r="AK50" i="10"/>
  <c r="AJ50" i="10"/>
  <c r="AG50" i="10" s="1"/>
  <c r="AI50" i="10" a="1"/>
  <c r="AI50" i="10" s="1"/>
  <c r="AH50" i="10"/>
  <c r="AE50" i="10"/>
  <c r="AO50" i="10" s="1"/>
  <c r="AD50" i="10"/>
  <c r="AP50" i="10" s="1"/>
  <c r="AQ49" i="10"/>
  <c r="AK49" i="10"/>
  <c r="AJ49" i="10"/>
  <c r="AG49" i="10" s="1"/>
  <c r="AI49" i="10" a="1"/>
  <c r="AI49" i="10" s="1"/>
  <c r="AH49" i="10"/>
  <c r="AE49" i="10"/>
  <c r="AO49" i="10" s="1"/>
  <c r="AD49" i="10"/>
  <c r="AP49" i="10" s="1"/>
  <c r="AQ48" i="10"/>
  <c r="AK48" i="10"/>
  <c r="AJ48" i="10"/>
  <c r="AF48" i="10" s="1"/>
  <c r="AI48" i="10" a="1"/>
  <c r="AI48" i="10" s="1"/>
  <c r="AH48" i="10"/>
  <c r="AR48" i="10" s="1"/>
  <c r="AG48" i="10"/>
  <c r="AE48" i="10"/>
  <c r="AO48" i="10" s="1"/>
  <c r="AD48" i="10"/>
  <c r="AP48" i="10" s="1"/>
  <c r="AQ47" i="10"/>
  <c r="AP47" i="10"/>
  <c r="AK47" i="10"/>
  <c r="AJ47" i="10"/>
  <c r="AN47" i="10" s="1"/>
  <c r="AI47" i="10" a="1"/>
  <c r="AI47" i="10" s="1"/>
  <c r="AS47" i="10" s="1"/>
  <c r="AH47" i="10"/>
  <c r="AR47" i="10" s="1"/>
  <c r="AG47" i="10"/>
  <c r="AE47" i="10"/>
  <c r="AO47" i="10" s="1"/>
  <c r="AD47" i="10"/>
  <c r="AQ46" i="10"/>
  <c r="AK46" i="10"/>
  <c r="AJ46" i="10"/>
  <c r="AG46" i="10" s="1"/>
  <c r="AI46" i="10" a="1"/>
  <c r="AI46" i="10" s="1"/>
  <c r="AH46" i="10"/>
  <c r="AE46" i="10"/>
  <c r="AO46" i="10" s="1"/>
  <c r="AD46" i="10"/>
  <c r="AP46" i="10" s="1"/>
  <c r="AQ43" i="10"/>
  <c r="AK43" i="10"/>
  <c r="AJ43" i="10"/>
  <c r="AN43" i="10" s="1"/>
  <c r="AD43" i="10"/>
  <c r="AP43" i="10" s="1"/>
  <c r="AQ42" i="10"/>
  <c r="AK42" i="10"/>
  <c r="AJ42" i="10"/>
  <c r="AG42" i="10" s="1"/>
  <c r="AD42" i="10"/>
  <c r="AE42" i="10" s="1"/>
  <c r="AO42" i="10" s="1"/>
  <c r="AQ41" i="10"/>
  <c r="AK41" i="10"/>
  <c r="AJ41" i="10"/>
  <c r="AG41" i="10" s="1"/>
  <c r="AD41" i="10"/>
  <c r="AP41" i="10" s="1"/>
  <c r="AQ40" i="10"/>
  <c r="AK40" i="10"/>
  <c r="AJ40" i="10"/>
  <c r="AN40" i="10" s="1"/>
  <c r="AG40" i="10"/>
  <c r="AF40" i="10"/>
  <c r="AD40" i="10"/>
  <c r="AP40" i="10" s="1"/>
  <c r="AQ39" i="10"/>
  <c r="AK39" i="10"/>
  <c r="AJ39" i="10"/>
  <c r="AN39" i="10" s="1"/>
  <c r="AD39" i="10"/>
  <c r="AP39" i="10" s="1"/>
  <c r="AQ38" i="10"/>
  <c r="AK38" i="10"/>
  <c r="AJ38" i="10"/>
  <c r="AI38" i="10" a="1"/>
  <c r="AI38" i="10" s="1"/>
  <c r="AH38" i="10"/>
  <c r="AD38" i="10"/>
  <c r="AP38" i="10" s="1"/>
  <c r="AQ37" i="10"/>
  <c r="AK37" i="10"/>
  <c r="AJ37" i="10"/>
  <c r="AG37" i="10"/>
  <c r="AF37" i="10"/>
  <c r="AD37" i="10"/>
  <c r="AP37" i="10" s="1"/>
  <c r="AQ36" i="10"/>
  <c r="AK36" i="10"/>
  <c r="AJ36" i="10"/>
  <c r="AN36" i="10" s="1"/>
  <c r="AH36" i="10"/>
  <c r="AD36" i="10"/>
  <c r="AP36" i="10" s="1"/>
  <c r="AQ35" i="10"/>
  <c r="AK35" i="10"/>
  <c r="AJ35" i="10"/>
  <c r="AN35" i="10" s="1"/>
  <c r="AD35" i="10"/>
  <c r="AP35" i="10" s="1"/>
  <c r="AQ34" i="10"/>
  <c r="AK34" i="10"/>
  <c r="AJ34" i="10"/>
  <c r="AG34" i="10" s="1"/>
  <c r="AD34" i="10"/>
  <c r="AP34" i="10" s="1"/>
  <c r="AQ33" i="10"/>
  <c r="AK33" i="10"/>
  <c r="AJ33" i="10"/>
  <c r="AH33" i="10" s="1"/>
  <c r="AI33" i="10" a="1"/>
  <c r="AI33" i="10" s="1"/>
  <c r="AD33" i="10"/>
  <c r="AP33" i="10" s="1"/>
  <c r="AQ32" i="10"/>
  <c r="AK32" i="10"/>
  <c r="AJ32" i="10"/>
  <c r="AN32" i="10" s="1"/>
  <c r="AI32" i="10" a="1"/>
  <c r="AI32" i="10" s="1"/>
  <c r="AH32" i="10"/>
  <c r="AD32" i="10"/>
  <c r="AP32" i="10" s="1"/>
  <c r="AQ31" i="10"/>
  <c r="AK31" i="10"/>
  <c r="AJ31" i="10"/>
  <c r="AN31" i="10" s="1"/>
  <c r="AD31" i="10"/>
  <c r="AE31" i="10" s="1"/>
  <c r="AO31" i="10" s="1"/>
  <c r="AQ30" i="10"/>
  <c r="AK30" i="10"/>
  <c r="AJ30" i="10"/>
  <c r="AG30" i="10" s="1"/>
  <c r="AD30" i="10"/>
  <c r="AP30" i="10" s="1"/>
  <c r="AQ29" i="10"/>
  <c r="AK29" i="10"/>
  <c r="AJ29" i="10"/>
  <c r="AF29" i="10" s="1"/>
  <c r="AG29" i="10"/>
  <c r="AD29" i="10"/>
  <c r="AP29" i="10" s="1"/>
  <c r="AQ28" i="10"/>
  <c r="AK28" i="10"/>
  <c r="AJ28" i="10"/>
  <c r="AI28" i="10" s="1" a="1"/>
  <c r="AI28" i="10" s="1"/>
  <c r="AD28" i="10"/>
  <c r="AP28" i="10" s="1"/>
  <c r="AQ27" i="10"/>
  <c r="AK27" i="10"/>
  <c r="AJ27" i="10"/>
  <c r="AN27" i="10" s="1"/>
  <c r="AI27" i="10" a="1"/>
  <c r="AI27" i="10" s="1"/>
  <c r="AH27" i="10"/>
  <c r="AD27" i="10"/>
  <c r="AP27" i="10" s="1"/>
  <c r="AQ26" i="10"/>
  <c r="AK26" i="10"/>
  <c r="AJ26" i="10"/>
  <c r="AG26" i="10" s="1"/>
  <c r="AD26" i="10"/>
  <c r="AE26" i="10" s="1"/>
  <c r="AO26" i="10" s="1"/>
  <c r="AQ25" i="10"/>
  <c r="AK25" i="10"/>
  <c r="AJ25" i="10"/>
  <c r="AD25" i="10"/>
  <c r="AP25" i="10" s="1"/>
  <c r="AQ24" i="10"/>
  <c r="AK24" i="10"/>
  <c r="AJ24" i="10"/>
  <c r="AN24" i="10" s="1"/>
  <c r="AF24" i="10"/>
  <c r="AD24" i="10"/>
  <c r="AP24" i="10" s="1"/>
  <c r="AQ23" i="10"/>
  <c r="AK23" i="10"/>
  <c r="AJ23" i="10"/>
  <c r="AN23" i="10" s="1"/>
  <c r="AG23" i="10"/>
  <c r="AD23" i="10"/>
  <c r="AE23" i="10" s="1"/>
  <c r="AO23" i="10" s="1"/>
  <c r="AQ22" i="10"/>
  <c r="AK22" i="10"/>
  <c r="AJ22" i="10"/>
  <c r="AD22" i="10"/>
  <c r="AP22" i="10" s="1"/>
  <c r="AQ21" i="10"/>
  <c r="AK21" i="10"/>
  <c r="AJ21" i="10"/>
  <c r="AD21" i="10"/>
  <c r="AP21" i="10" s="1"/>
  <c r="AQ20" i="10"/>
  <c r="AK20" i="10"/>
  <c r="AJ20" i="10"/>
  <c r="AN20" i="10" s="1"/>
  <c r="AI20" i="10" a="1"/>
  <c r="AI20" i="10" s="1"/>
  <c r="AH20" i="10"/>
  <c r="AD20" i="10"/>
  <c r="AP20" i="10" s="1"/>
  <c r="AQ19" i="10"/>
  <c r="AK19" i="10"/>
  <c r="AJ19" i="10"/>
  <c r="AN19" i="10" s="1"/>
  <c r="AI19" i="10" a="1"/>
  <c r="AI19" i="10" s="1"/>
  <c r="AH19" i="10"/>
  <c r="AD19" i="10"/>
  <c r="AE19" i="10" s="1"/>
  <c r="AO19" i="10" s="1"/>
  <c r="AQ18" i="10"/>
  <c r="AK18" i="10"/>
  <c r="AJ18" i="10"/>
  <c r="AI18" i="10" a="1"/>
  <c r="AI18" i="10" s="1"/>
  <c r="AD18" i="10"/>
  <c r="AP18" i="10" s="1"/>
  <c r="AQ17" i="10"/>
  <c r="AK17" i="10"/>
  <c r="AJ17" i="10"/>
  <c r="AG17" i="10"/>
  <c r="AF17" i="10"/>
  <c r="AD17" i="10"/>
  <c r="AP17" i="10" s="1"/>
  <c r="AQ16" i="10"/>
  <c r="AK16" i="10"/>
  <c r="AJ16" i="10"/>
  <c r="AN16" i="10" s="1"/>
  <c r="AG16" i="10"/>
  <c r="AF16" i="10"/>
  <c r="AD16" i="10"/>
  <c r="AP16" i="10" s="1"/>
  <c r="AQ15" i="10"/>
  <c r="AK15" i="10"/>
  <c r="AJ15" i="10"/>
  <c r="AN15" i="10" s="1"/>
  <c r="AD15" i="10"/>
  <c r="AP15" i="10" s="1"/>
  <c r="AQ14" i="10"/>
  <c r="AK14" i="10"/>
  <c r="AJ14" i="10"/>
  <c r="AD14" i="10"/>
  <c r="AE14" i="10" s="1"/>
  <c r="AO14" i="10" s="1"/>
  <c r="AQ13" i="10"/>
  <c r="AK13" i="10"/>
  <c r="AJ13" i="10"/>
  <c r="AI13" i="10" a="1"/>
  <c r="AI13" i="10" s="1"/>
  <c r="AH13" i="10"/>
  <c r="AD13" i="10"/>
  <c r="AP13" i="10" s="1"/>
  <c r="AQ12" i="10"/>
  <c r="AK12" i="10"/>
  <c r="AJ12" i="10"/>
  <c r="AH12" i="10" s="1"/>
  <c r="AI12" i="10" a="1"/>
  <c r="AI12" i="10" s="1"/>
  <c r="AD12" i="10"/>
  <c r="AP12" i="10" s="1"/>
  <c r="AQ11" i="10"/>
  <c r="AK11" i="10"/>
  <c r="AJ11" i="10"/>
  <c r="AN11" i="10" s="1"/>
  <c r="AD11" i="10"/>
  <c r="AP11" i="10" s="1"/>
  <c r="AQ10" i="10"/>
  <c r="AK10" i="10"/>
  <c r="AJ10" i="10"/>
  <c r="AG10" i="10" s="1"/>
  <c r="AD10" i="10"/>
  <c r="AE10" i="10" s="1"/>
  <c r="AO10" i="10" s="1"/>
  <c r="AQ9" i="10"/>
  <c r="AK9" i="10"/>
  <c r="AJ9" i="10"/>
  <c r="AG9" i="10"/>
  <c r="AF9" i="10"/>
  <c r="AD9" i="10"/>
  <c r="AP9" i="10" s="1"/>
  <c r="AQ8" i="10"/>
  <c r="AK8" i="10"/>
  <c r="AJ8" i="10"/>
  <c r="AF8" i="10" s="1"/>
  <c r="AG8" i="10"/>
  <c r="AD8" i="10"/>
  <c r="AP8" i="10" s="1"/>
  <c r="AQ7" i="10"/>
  <c r="AK7" i="10"/>
  <c r="AJ7" i="10"/>
  <c r="AN7" i="10" s="1"/>
  <c r="AI7" i="10" a="1"/>
  <c r="AI7" i="10" s="1"/>
  <c r="AH7" i="10"/>
  <c r="AD7" i="10"/>
  <c r="AP7" i="10" s="1"/>
  <c r="AQ6" i="10"/>
  <c r="AK6" i="10"/>
  <c r="AJ6" i="10"/>
  <c r="AG6" i="10" s="1"/>
  <c r="AD6" i="10"/>
  <c r="AE6" i="10" s="1"/>
  <c r="AO6" i="10" s="1"/>
  <c r="AQ5" i="10"/>
  <c r="AK5" i="10"/>
  <c r="AJ5" i="10"/>
  <c r="AI5" i="10" s="1" a="1"/>
  <c r="AI5" i="10" s="1"/>
  <c r="AD5" i="10"/>
  <c r="AP5" i="10" s="1"/>
  <c r="AQ4" i="10"/>
  <c r="AK4" i="10"/>
  <c r="AJ4" i="10"/>
  <c r="AN4" i="10" s="1"/>
  <c r="BV21" i="10" s="1"/>
  <c r="AD4" i="10"/>
  <c r="AP4" i="10" s="1"/>
  <c r="AQ3" i="10"/>
  <c r="AK3" i="10"/>
  <c r="AJ3" i="10"/>
  <c r="AN3" i="10" s="1"/>
  <c r="AI3" i="10" a="1"/>
  <c r="AI3" i="10" s="1"/>
  <c r="AH3" i="10"/>
  <c r="AD3" i="10"/>
  <c r="AP3" i="10" s="1"/>
  <c r="AQ60" i="8"/>
  <c r="AK60" i="8"/>
  <c r="AJ60" i="8"/>
  <c r="AN60" i="8" s="1"/>
  <c r="AI60" i="8" a="1"/>
  <c r="AI60" i="8" s="1"/>
  <c r="AH60" i="8"/>
  <c r="AG60" i="8"/>
  <c r="AF60" i="8"/>
  <c r="AE60" i="8"/>
  <c r="AO60" i="8" s="1"/>
  <c r="AD60" i="8"/>
  <c r="AP60" i="8" s="1"/>
  <c r="AQ59" i="8"/>
  <c r="AP59" i="8"/>
  <c r="AO59" i="8"/>
  <c r="AK59" i="8"/>
  <c r="AJ59" i="8"/>
  <c r="AN59" i="8" s="1"/>
  <c r="AI59" i="8" a="1"/>
  <c r="AI59" i="8" s="1"/>
  <c r="AS59" i="8" s="1"/>
  <c r="AH59" i="8"/>
  <c r="AR59" i="8" s="1"/>
  <c r="AG59" i="8"/>
  <c r="AE59" i="8"/>
  <c r="AD59" i="8"/>
  <c r="AQ58" i="8"/>
  <c r="AK58" i="8"/>
  <c r="AJ58" i="8"/>
  <c r="AG58" i="8" s="1"/>
  <c r="AI58" i="8" a="1"/>
  <c r="AI58" i="8" s="1"/>
  <c r="AH58" i="8"/>
  <c r="AE58" i="8"/>
  <c r="AO58" i="8" s="1"/>
  <c r="AD58" i="8"/>
  <c r="AP58" i="8" s="1"/>
  <c r="AQ57" i="8"/>
  <c r="AK57" i="8"/>
  <c r="AJ57" i="8"/>
  <c r="AG57" i="8" s="1"/>
  <c r="AI57" i="8" a="1"/>
  <c r="AI57" i="8" s="1"/>
  <c r="AH57" i="8"/>
  <c r="AE57" i="8"/>
  <c r="AO57" i="8" s="1"/>
  <c r="AD57" i="8"/>
  <c r="AP57" i="8" s="1"/>
  <c r="AQ56" i="8"/>
  <c r="AK56" i="8"/>
  <c r="AJ56" i="8"/>
  <c r="AN56" i="8" s="1"/>
  <c r="AI56" i="8" a="1"/>
  <c r="AI56" i="8" s="1"/>
  <c r="AH56" i="8"/>
  <c r="AG56" i="8"/>
  <c r="AF56" i="8"/>
  <c r="AE56" i="8"/>
  <c r="AO56" i="8" s="1"/>
  <c r="AD56" i="8"/>
  <c r="AP56" i="8" s="1"/>
  <c r="AQ55" i="8"/>
  <c r="AP55" i="8"/>
  <c r="AO55" i="8"/>
  <c r="AK55" i="8"/>
  <c r="AJ55" i="8"/>
  <c r="AN55" i="8" s="1"/>
  <c r="AI55" i="8" a="1"/>
  <c r="AI55" i="8" s="1"/>
  <c r="AH55" i="8"/>
  <c r="AE55" i="8"/>
  <c r="AD55" i="8"/>
  <c r="AQ54" i="8"/>
  <c r="AK54" i="8"/>
  <c r="AJ54" i="8"/>
  <c r="AG54" i="8" s="1"/>
  <c r="AI54" i="8" a="1"/>
  <c r="AI54" i="8" s="1"/>
  <c r="AH54" i="8"/>
  <c r="AE54" i="8"/>
  <c r="AO54" i="8" s="1"/>
  <c r="AD54" i="8"/>
  <c r="AP54" i="8" s="1"/>
  <c r="AQ53" i="8"/>
  <c r="AK53" i="8"/>
  <c r="AJ53" i="8"/>
  <c r="AF53" i="8" s="1"/>
  <c r="AI53" i="8" a="1"/>
  <c r="AI53" i="8" s="1"/>
  <c r="AH53" i="8"/>
  <c r="AG53" i="8"/>
  <c r="AE53" i="8"/>
  <c r="AO53" i="8" s="1"/>
  <c r="AD53" i="8"/>
  <c r="AP53" i="8" s="1"/>
  <c r="AQ52" i="8"/>
  <c r="AK52" i="8"/>
  <c r="AJ52" i="8"/>
  <c r="AN52" i="8" s="1"/>
  <c r="AI52" i="8" a="1"/>
  <c r="AI52" i="8" s="1"/>
  <c r="AH52" i="8"/>
  <c r="AG52" i="8"/>
  <c r="AF52" i="8"/>
  <c r="AE52" i="8"/>
  <c r="AO52" i="8" s="1"/>
  <c r="AD52" i="8"/>
  <c r="AP52" i="8" s="1"/>
  <c r="AQ51" i="8"/>
  <c r="AP51" i="8"/>
  <c r="AO51" i="8"/>
  <c r="AK51" i="8"/>
  <c r="AJ51" i="8"/>
  <c r="AN51" i="8" s="1"/>
  <c r="AI51" i="8" a="1"/>
  <c r="AI51" i="8" s="1"/>
  <c r="AS51" i="8" s="1"/>
  <c r="AH51" i="8"/>
  <c r="AR51" i="8" s="1"/>
  <c r="AE51" i="8"/>
  <c r="AD51" i="8"/>
  <c r="AQ50" i="8"/>
  <c r="AK50" i="8"/>
  <c r="AJ50" i="8"/>
  <c r="AG50" i="8" s="1"/>
  <c r="AI50" i="8" a="1"/>
  <c r="AI50" i="8" s="1"/>
  <c r="AH50" i="8"/>
  <c r="AE50" i="8"/>
  <c r="AO50" i="8" s="1"/>
  <c r="AD50" i="8"/>
  <c r="AP50" i="8" s="1"/>
  <c r="AQ47" i="8"/>
  <c r="AP47" i="8"/>
  <c r="AK47" i="8"/>
  <c r="AJ47" i="8"/>
  <c r="AN47" i="8" s="1"/>
  <c r="AI47" i="8" a="1"/>
  <c r="AI47" i="8" s="1"/>
  <c r="AD47" i="8"/>
  <c r="AE47" i="8" s="1"/>
  <c r="AO47" i="8" s="1"/>
  <c r="AQ46" i="8"/>
  <c r="AK46" i="8"/>
  <c r="AJ46" i="8"/>
  <c r="AG46" i="8" s="1"/>
  <c r="AD46" i="8"/>
  <c r="AP46" i="8" s="1"/>
  <c r="AQ45" i="8"/>
  <c r="AK45" i="8"/>
  <c r="AJ45" i="8"/>
  <c r="AI45" i="8" a="1"/>
  <c r="AI45" i="8" s="1"/>
  <c r="AH45" i="8"/>
  <c r="AD45" i="8"/>
  <c r="AP45" i="8" s="1"/>
  <c r="AQ44" i="8"/>
  <c r="AK44" i="8"/>
  <c r="AJ44" i="8"/>
  <c r="AN44" i="8" s="1"/>
  <c r="AG44" i="8"/>
  <c r="AF44" i="8"/>
  <c r="AD44" i="8"/>
  <c r="AP44" i="8" s="1"/>
  <c r="AQ43" i="8"/>
  <c r="AK43" i="8"/>
  <c r="AJ43" i="8"/>
  <c r="AN43" i="8" s="1"/>
  <c r="AD43" i="8"/>
  <c r="AP43" i="8" s="1"/>
  <c r="AQ42" i="8"/>
  <c r="AK42" i="8"/>
  <c r="AJ42" i="8"/>
  <c r="AG42" i="8" s="1"/>
  <c r="AD42" i="8"/>
  <c r="AP42" i="8" s="1"/>
  <c r="AQ41" i="8"/>
  <c r="AK41" i="8"/>
  <c r="AJ41" i="8"/>
  <c r="AG41" i="8"/>
  <c r="AF41" i="8"/>
  <c r="AD41" i="8"/>
  <c r="AP41" i="8" s="1"/>
  <c r="AQ40" i="8"/>
  <c r="AK40" i="8"/>
  <c r="AJ40" i="8"/>
  <c r="AD40" i="8"/>
  <c r="AP40" i="8" s="1"/>
  <c r="AQ39" i="8"/>
  <c r="AK39" i="8"/>
  <c r="AJ39" i="8"/>
  <c r="AN39" i="8" s="1"/>
  <c r="AG39" i="8"/>
  <c r="AD39" i="8"/>
  <c r="AE39" i="8" s="1"/>
  <c r="AO39" i="8" s="1"/>
  <c r="AQ38" i="8"/>
  <c r="AK38" i="8"/>
  <c r="AJ38" i="8"/>
  <c r="AG38" i="8" s="1"/>
  <c r="AD38" i="8"/>
  <c r="AE38" i="8" s="1"/>
  <c r="AO38" i="8" s="1"/>
  <c r="AQ37" i="8"/>
  <c r="AK37" i="8"/>
  <c r="AJ37" i="8"/>
  <c r="AI37" i="8" s="1" a="1"/>
  <c r="AI37" i="8" s="1"/>
  <c r="AD37" i="8"/>
  <c r="AP37" i="8" s="1"/>
  <c r="AQ36" i="8"/>
  <c r="AK36" i="8"/>
  <c r="AJ36" i="8"/>
  <c r="AH36" i="8" s="1"/>
  <c r="AI36" i="8" a="1"/>
  <c r="AI36" i="8" s="1"/>
  <c r="AD36" i="8"/>
  <c r="AP36" i="8" s="1"/>
  <c r="AQ35" i="8"/>
  <c r="AK35" i="8"/>
  <c r="AJ35" i="8"/>
  <c r="AN35" i="8" s="1"/>
  <c r="AI35" i="8" a="1"/>
  <c r="AI35" i="8" s="1"/>
  <c r="AH35" i="8"/>
  <c r="AD35" i="8"/>
  <c r="AE35" i="8" s="1"/>
  <c r="AO35" i="8" s="1"/>
  <c r="AQ34" i="8"/>
  <c r="AK34" i="8"/>
  <c r="AJ34" i="8"/>
  <c r="AG34" i="8" s="1"/>
  <c r="AD34" i="8"/>
  <c r="AP34" i="8" s="1"/>
  <c r="AQ33" i="8"/>
  <c r="AK33" i="8"/>
  <c r="AJ33" i="8"/>
  <c r="AF33" i="8" s="1"/>
  <c r="AG33" i="8"/>
  <c r="AD33" i="8"/>
  <c r="AP33" i="8" s="1"/>
  <c r="AQ32" i="8"/>
  <c r="AK32" i="8"/>
  <c r="AJ32" i="8"/>
  <c r="AI32" i="8" a="1"/>
  <c r="AI32" i="8" s="1"/>
  <c r="AH32" i="8"/>
  <c r="AD32" i="8"/>
  <c r="AP32" i="8" s="1"/>
  <c r="AQ31" i="8"/>
  <c r="AK31" i="8"/>
  <c r="AJ31" i="8"/>
  <c r="AN31" i="8" s="1"/>
  <c r="AG31" i="8"/>
  <c r="AD31" i="8"/>
  <c r="AE31" i="8" s="1"/>
  <c r="AO31" i="8" s="1"/>
  <c r="AQ30" i="8"/>
  <c r="AP30" i="8"/>
  <c r="AK30" i="8"/>
  <c r="AJ30" i="8"/>
  <c r="AD30" i="8"/>
  <c r="AE30" i="8" s="1"/>
  <c r="AO30" i="8" s="1"/>
  <c r="AQ29" i="8"/>
  <c r="AK29" i="8"/>
  <c r="AJ29" i="8"/>
  <c r="AG29" i="8"/>
  <c r="AF29" i="8"/>
  <c r="AD29" i="8"/>
  <c r="AP29" i="8" s="1"/>
  <c r="AQ28" i="8"/>
  <c r="AK28" i="8"/>
  <c r="AJ28" i="8"/>
  <c r="AN28" i="8" s="1"/>
  <c r="AG28" i="8"/>
  <c r="AF28" i="8"/>
  <c r="AD28" i="8"/>
  <c r="AP28" i="8" s="1"/>
  <c r="AQ27" i="8"/>
  <c r="AK27" i="8"/>
  <c r="AJ27" i="8"/>
  <c r="AN27" i="8" s="1"/>
  <c r="AI27" i="8" a="1"/>
  <c r="AI27" i="8" s="1"/>
  <c r="AH27" i="8"/>
  <c r="AD27" i="8"/>
  <c r="AP27" i="8" s="1"/>
  <c r="AQ26" i="8"/>
  <c r="AK26" i="8"/>
  <c r="AJ26" i="8"/>
  <c r="AD26" i="8"/>
  <c r="AP26" i="8" s="1"/>
  <c r="AQ25" i="8"/>
  <c r="AK25" i="8"/>
  <c r="AJ25" i="8"/>
  <c r="AI25" i="8" s="1" a="1"/>
  <c r="AI25" i="8" s="1"/>
  <c r="AH25" i="8"/>
  <c r="AD25" i="8"/>
  <c r="AP25" i="8" s="1"/>
  <c r="AQ24" i="8"/>
  <c r="AK24" i="8"/>
  <c r="AJ24" i="8"/>
  <c r="AN24" i="8" s="1"/>
  <c r="AG24" i="8"/>
  <c r="AF24" i="8"/>
  <c r="AD24" i="8"/>
  <c r="AP24" i="8" s="1"/>
  <c r="AQ23" i="8"/>
  <c r="AK23" i="8"/>
  <c r="AJ23" i="8"/>
  <c r="AN23" i="8" s="1"/>
  <c r="AG23" i="8"/>
  <c r="AD23" i="8"/>
  <c r="AP23" i="8" s="1"/>
  <c r="AQ22" i="8"/>
  <c r="AK22" i="8"/>
  <c r="AJ22" i="8"/>
  <c r="AG22" i="8" s="1"/>
  <c r="AD22" i="8"/>
  <c r="AP22" i="8" s="1"/>
  <c r="AQ21" i="8"/>
  <c r="AK21" i="8"/>
  <c r="AJ21" i="8"/>
  <c r="AI21" i="8" a="1"/>
  <c r="AI21" i="8" s="1"/>
  <c r="AH21" i="8"/>
  <c r="AD21" i="8"/>
  <c r="AP21" i="8" s="1"/>
  <c r="AQ20" i="8"/>
  <c r="AK20" i="8"/>
  <c r="AJ20" i="8"/>
  <c r="AN20" i="8" s="1"/>
  <c r="AI20" i="8" a="1"/>
  <c r="AI20" i="8" s="1"/>
  <c r="AH20" i="8"/>
  <c r="AD20" i="8"/>
  <c r="AP20" i="8" s="1"/>
  <c r="AQ19" i="8"/>
  <c r="AP19" i="8"/>
  <c r="AK19" i="8"/>
  <c r="AJ19" i="8"/>
  <c r="AN19" i="8" s="1"/>
  <c r="AD19" i="8"/>
  <c r="AE19" i="8" s="1"/>
  <c r="AO19" i="8" s="1"/>
  <c r="AQ18" i="8"/>
  <c r="AK18" i="8"/>
  <c r="AJ18" i="8"/>
  <c r="AN18" i="8" s="1"/>
  <c r="AI18" i="8" a="1"/>
  <c r="AI18" i="8" s="1"/>
  <c r="AH18" i="8"/>
  <c r="AD18" i="8"/>
  <c r="AP18" i="8" s="1"/>
  <c r="AQ17" i="8"/>
  <c r="AK17" i="8"/>
  <c r="AJ17" i="8"/>
  <c r="AH17" i="8" s="1"/>
  <c r="AI17" i="8" a="1"/>
  <c r="AI17" i="8" s="1"/>
  <c r="AD17" i="8"/>
  <c r="AP17" i="8" s="1"/>
  <c r="AQ16" i="8"/>
  <c r="AK16" i="8"/>
  <c r="AJ16" i="8"/>
  <c r="AN16" i="8" s="1"/>
  <c r="AG16" i="8"/>
  <c r="AD16" i="8"/>
  <c r="AP16" i="8" s="1"/>
  <c r="AQ15" i="8"/>
  <c r="AK15" i="8"/>
  <c r="AJ15" i="8"/>
  <c r="AN15" i="8" s="1"/>
  <c r="AD15" i="8"/>
  <c r="AE15" i="8" s="1"/>
  <c r="AO15" i="8" s="1"/>
  <c r="AQ14" i="8"/>
  <c r="AK14" i="8"/>
  <c r="AJ14" i="8"/>
  <c r="AG14" i="8" s="1"/>
  <c r="AD14" i="8"/>
  <c r="AP14" i="8" s="1"/>
  <c r="AQ13" i="8"/>
  <c r="AK13" i="8"/>
  <c r="AJ13" i="8"/>
  <c r="AF13" i="8" s="1"/>
  <c r="AG13" i="8"/>
  <c r="AD13" i="8"/>
  <c r="AP13" i="8" s="1"/>
  <c r="AQ12" i="8"/>
  <c r="AK12" i="8"/>
  <c r="AJ12" i="8"/>
  <c r="AN12" i="8" s="1"/>
  <c r="AI12" i="8" a="1"/>
  <c r="AI12" i="8" s="1"/>
  <c r="AH12" i="8"/>
  <c r="AD12" i="8"/>
  <c r="AP12" i="8" s="1"/>
  <c r="AQ11" i="8"/>
  <c r="AK11" i="8"/>
  <c r="AJ11" i="8"/>
  <c r="AN11" i="8" s="1"/>
  <c r="AI11" i="8" a="1"/>
  <c r="AI11" i="8" s="1"/>
  <c r="AH11" i="8"/>
  <c r="AD11" i="8"/>
  <c r="AE11" i="8" s="1"/>
  <c r="AO11" i="8" s="1"/>
  <c r="AQ10" i="8"/>
  <c r="AK10" i="8"/>
  <c r="AJ10" i="8"/>
  <c r="AG10" i="8" s="1"/>
  <c r="AD10" i="8"/>
  <c r="AE10" i="8" s="1"/>
  <c r="AO10" i="8" s="1"/>
  <c r="AQ9" i="8"/>
  <c r="AK9" i="8"/>
  <c r="AJ9" i="8"/>
  <c r="AG9" i="8"/>
  <c r="AF9" i="8"/>
  <c r="AD9" i="8"/>
  <c r="AP9" i="8" s="1"/>
  <c r="AQ8" i="8"/>
  <c r="AK8" i="8"/>
  <c r="AJ8" i="8"/>
  <c r="AN8" i="8" s="1"/>
  <c r="AG8" i="8"/>
  <c r="AF8" i="8"/>
  <c r="AD8" i="8"/>
  <c r="AP8" i="8" s="1"/>
  <c r="AQ7" i="8"/>
  <c r="AP7" i="8"/>
  <c r="AK7" i="8"/>
  <c r="AJ7" i="8"/>
  <c r="AN7" i="8" s="1"/>
  <c r="AG7" i="8"/>
  <c r="AD7" i="8"/>
  <c r="AE7" i="8" s="1"/>
  <c r="AO7" i="8" s="1"/>
  <c r="AQ6" i="8"/>
  <c r="AK6" i="8"/>
  <c r="AJ6" i="8"/>
  <c r="AN6" i="8" s="1"/>
  <c r="AD6" i="8"/>
  <c r="AP6" i="8" s="1"/>
  <c r="AQ5" i="8"/>
  <c r="AK5" i="8"/>
  <c r="AJ5" i="8"/>
  <c r="AG5" i="8"/>
  <c r="AF5" i="8"/>
  <c r="AD5" i="8"/>
  <c r="AP5" i="8" s="1"/>
  <c r="AQ4" i="8"/>
  <c r="AK4" i="8"/>
  <c r="AJ4" i="8"/>
  <c r="AN4" i="8" s="1"/>
  <c r="AG4" i="8"/>
  <c r="AF4" i="8"/>
  <c r="AD4" i="8"/>
  <c r="AP4" i="8" s="1"/>
  <c r="AQ3" i="8"/>
  <c r="AK3" i="8"/>
  <c r="AJ3" i="8"/>
  <c r="AN3" i="8" s="1"/>
  <c r="AG3" i="8"/>
  <c r="AD3" i="8"/>
  <c r="AP3" i="8" s="1"/>
  <c r="AQ60" i="5"/>
  <c r="AK60" i="5"/>
  <c r="AJ60" i="5"/>
  <c r="AN60" i="5" s="1"/>
  <c r="AI60" i="5" a="1"/>
  <c r="AI60" i="5" s="1"/>
  <c r="AH60" i="5"/>
  <c r="AG60" i="5"/>
  <c r="AF60" i="5"/>
  <c r="AE60" i="5"/>
  <c r="AO60" i="5" s="1"/>
  <c r="AD60" i="5"/>
  <c r="AP60" i="5" s="1"/>
  <c r="AQ59" i="5"/>
  <c r="AP59" i="5"/>
  <c r="AK59" i="5"/>
  <c r="AJ59" i="5"/>
  <c r="AN59" i="5" s="1"/>
  <c r="AI59" i="5" a="1"/>
  <c r="AI59" i="5" s="1"/>
  <c r="AS59" i="5" s="1"/>
  <c r="AH59" i="5"/>
  <c r="AR59" i="5" s="1"/>
  <c r="AG59" i="5"/>
  <c r="AF59" i="5"/>
  <c r="AE59" i="5"/>
  <c r="AO59" i="5" s="1"/>
  <c r="AD59" i="5"/>
  <c r="AQ58" i="5"/>
  <c r="AK58" i="5"/>
  <c r="AJ58" i="5"/>
  <c r="AN58" i="5" s="1"/>
  <c r="AI58" i="5" a="1"/>
  <c r="AI58" i="5" s="1"/>
  <c r="AH58" i="5"/>
  <c r="AR58" i="5" s="1"/>
  <c r="AE58" i="5"/>
  <c r="AO58" i="5" s="1"/>
  <c r="AD58" i="5"/>
  <c r="AP58" i="5" s="1"/>
  <c r="AQ57" i="5"/>
  <c r="AP57" i="5"/>
  <c r="AK57" i="5"/>
  <c r="AJ57" i="5"/>
  <c r="AN57" i="5" s="1"/>
  <c r="AI57" i="5" a="1"/>
  <c r="AI57" i="5" s="1"/>
  <c r="AS57" i="5" s="1"/>
  <c r="AH57" i="5"/>
  <c r="AR57" i="5" s="1"/>
  <c r="AG57" i="5"/>
  <c r="AF57" i="5"/>
  <c r="AE57" i="5"/>
  <c r="AO57" i="5" s="1"/>
  <c r="AD57" i="5"/>
  <c r="AQ56" i="5"/>
  <c r="AP56" i="5"/>
  <c r="AK56" i="5"/>
  <c r="AJ56" i="5"/>
  <c r="AG56" i="5" s="1"/>
  <c r="AI56" i="5" a="1"/>
  <c r="AI56" i="5" s="1"/>
  <c r="AH56" i="5"/>
  <c r="AE56" i="5"/>
  <c r="AO56" i="5" s="1"/>
  <c r="AD56" i="5"/>
  <c r="AQ55" i="5"/>
  <c r="AP55" i="5"/>
  <c r="AK55" i="5"/>
  <c r="AJ55" i="5"/>
  <c r="AN55" i="5" s="1"/>
  <c r="AI55" i="5" a="1"/>
  <c r="AI55" i="5" s="1"/>
  <c r="AS55" i="5" s="1"/>
  <c r="AH55" i="5"/>
  <c r="AR55" i="5" s="1"/>
  <c r="AG55" i="5"/>
  <c r="AF55" i="5"/>
  <c r="AE55" i="5"/>
  <c r="AO55" i="5" s="1"/>
  <c r="AD55" i="5"/>
  <c r="AQ54" i="5"/>
  <c r="AK54" i="5"/>
  <c r="AJ54" i="5"/>
  <c r="AI54" i="5" a="1"/>
  <c r="AI54" i="5" s="1"/>
  <c r="AH54" i="5"/>
  <c r="AE54" i="5"/>
  <c r="AO54" i="5" s="1"/>
  <c r="AD54" i="5"/>
  <c r="AP54" i="5" s="1"/>
  <c r="AQ53" i="5"/>
  <c r="AK53" i="5"/>
  <c r="AJ53" i="5"/>
  <c r="AI53" i="5" a="1"/>
  <c r="AI53" i="5" s="1"/>
  <c r="AH53" i="5"/>
  <c r="AG53" i="5"/>
  <c r="AE53" i="5"/>
  <c r="AO53" i="5" s="1"/>
  <c r="AD53" i="5"/>
  <c r="AP53" i="5" s="1"/>
  <c r="AQ52" i="5"/>
  <c r="AO52" i="5"/>
  <c r="AK52" i="5"/>
  <c r="AJ52" i="5"/>
  <c r="AI52" i="5" a="1"/>
  <c r="AI52" i="5" s="1"/>
  <c r="AH52" i="5"/>
  <c r="AE52" i="5"/>
  <c r="AD52" i="5"/>
  <c r="AP52" i="5" s="1"/>
  <c r="AQ51" i="5"/>
  <c r="AP51" i="5"/>
  <c r="AK51" i="5"/>
  <c r="AJ51" i="5"/>
  <c r="AN51" i="5" s="1"/>
  <c r="AI51" i="5" a="1"/>
  <c r="AI51" i="5" s="1"/>
  <c r="AH51" i="5"/>
  <c r="AE51" i="5"/>
  <c r="AO51" i="5" s="1"/>
  <c r="AD51" i="5"/>
  <c r="AQ50" i="5"/>
  <c r="AK50" i="5"/>
  <c r="AJ50" i="5"/>
  <c r="AN50" i="5" s="1"/>
  <c r="AI50" i="5" a="1"/>
  <c r="AI50" i="5" s="1"/>
  <c r="AS50" i="5" s="1"/>
  <c r="AH50" i="5"/>
  <c r="AR50" i="5" s="1"/>
  <c r="AE50" i="5"/>
  <c r="AO50" i="5" s="1"/>
  <c r="AD50" i="5"/>
  <c r="AP50" i="5" s="1"/>
  <c r="AQ49" i="5"/>
  <c r="AP49" i="5"/>
  <c r="AK49" i="5"/>
  <c r="AJ49" i="5"/>
  <c r="AF49" i="5" s="1"/>
  <c r="AI49" i="5" a="1"/>
  <c r="AI49" i="5" s="1"/>
  <c r="AH49" i="5"/>
  <c r="AE49" i="5"/>
  <c r="AO49" i="5" s="1"/>
  <c r="AD49" i="5"/>
  <c r="AQ48" i="5"/>
  <c r="AP48" i="5"/>
  <c r="AK48" i="5"/>
  <c r="AJ48" i="5"/>
  <c r="AN48" i="5" s="1"/>
  <c r="AI48" i="5" a="1"/>
  <c r="AI48" i="5" s="1"/>
  <c r="AH48" i="5"/>
  <c r="AG48" i="5"/>
  <c r="AF48" i="5"/>
  <c r="AE48" i="5"/>
  <c r="AO48" i="5" s="1"/>
  <c r="AD48" i="5"/>
  <c r="AQ47" i="5"/>
  <c r="AO47" i="5"/>
  <c r="AK47" i="5"/>
  <c r="AJ47" i="5"/>
  <c r="AN47" i="5" s="1"/>
  <c r="AI47" i="5" a="1"/>
  <c r="AI47" i="5" s="1"/>
  <c r="AS47" i="5" s="1"/>
  <c r="AH47" i="5"/>
  <c r="AE47" i="5"/>
  <c r="AD47" i="5"/>
  <c r="AP47" i="5" s="1"/>
  <c r="AQ46" i="5"/>
  <c r="AP46" i="5"/>
  <c r="AK46" i="5"/>
  <c r="AJ46" i="5"/>
  <c r="AI46" i="5" a="1"/>
  <c r="AI46" i="5" s="1"/>
  <c r="AH46" i="5"/>
  <c r="AR46" i="5" s="1"/>
  <c r="AE46" i="5"/>
  <c r="AO46" i="5" s="1"/>
  <c r="AD46" i="5"/>
  <c r="AQ45" i="5"/>
  <c r="AK45" i="5"/>
  <c r="AJ45" i="5"/>
  <c r="AI45" i="5" a="1"/>
  <c r="AI45" i="5" s="1"/>
  <c r="AH45" i="5"/>
  <c r="AE45" i="5"/>
  <c r="AO45" i="5" s="1"/>
  <c r="AD45" i="5"/>
  <c r="AP45" i="5" s="1"/>
  <c r="AQ44" i="5"/>
  <c r="AK44" i="5"/>
  <c r="AJ44" i="5"/>
  <c r="AN44" i="5" s="1"/>
  <c r="AI44" i="5" a="1"/>
  <c r="AI44" i="5" s="1"/>
  <c r="AH44" i="5"/>
  <c r="AG44" i="5"/>
  <c r="AF44" i="5"/>
  <c r="AE44" i="5"/>
  <c r="AO44" i="5" s="1"/>
  <c r="AD44" i="5"/>
  <c r="AP44" i="5" s="1"/>
  <c r="AQ43" i="5"/>
  <c r="AP43" i="5"/>
  <c r="AK43" i="5"/>
  <c r="AJ43" i="5"/>
  <c r="AN43" i="5" s="1"/>
  <c r="AI43" i="5" a="1"/>
  <c r="AI43" i="5" s="1"/>
  <c r="AS43" i="5" s="1"/>
  <c r="AH43" i="5"/>
  <c r="AR43" i="5" s="1"/>
  <c r="AG43" i="5"/>
  <c r="AE43" i="5"/>
  <c r="AO43" i="5" s="1"/>
  <c r="AD43" i="5"/>
  <c r="AQ41" i="5"/>
  <c r="AP41" i="5"/>
  <c r="AK41" i="5"/>
  <c r="AJ41" i="5"/>
  <c r="AN41" i="5" s="1"/>
  <c r="AD41" i="5"/>
  <c r="AE41" i="5" s="1"/>
  <c r="AO41" i="5" s="1"/>
  <c r="AQ40" i="5"/>
  <c r="AK40" i="5"/>
  <c r="AJ40" i="5"/>
  <c r="AG40" i="5" s="1"/>
  <c r="AD40" i="5"/>
  <c r="AP40" i="5" s="1"/>
  <c r="AQ39" i="5"/>
  <c r="AP39" i="5"/>
  <c r="AK39" i="5"/>
  <c r="AJ39" i="5"/>
  <c r="AG39" i="5" s="1"/>
  <c r="AD39" i="5"/>
  <c r="AE39" i="5" s="1"/>
  <c r="AO39" i="5" s="1"/>
  <c r="AQ38" i="5"/>
  <c r="AK38" i="5"/>
  <c r="AJ38" i="5"/>
  <c r="AN38" i="5" s="1"/>
  <c r="AI38" i="5" a="1"/>
  <c r="AI38" i="5" s="1"/>
  <c r="AH38" i="5"/>
  <c r="AD38" i="5"/>
  <c r="AP38" i="5" s="1"/>
  <c r="AQ37" i="5"/>
  <c r="AK37" i="5"/>
  <c r="AJ37" i="5"/>
  <c r="AI37" i="5" a="1"/>
  <c r="AI37" i="5" s="1"/>
  <c r="AH37" i="5"/>
  <c r="AD37" i="5"/>
  <c r="AE37" i="5" s="1"/>
  <c r="AO37" i="5" s="1"/>
  <c r="AQ36" i="5"/>
  <c r="AK36" i="5"/>
  <c r="AJ36" i="5"/>
  <c r="AN36" i="5" s="1"/>
  <c r="AD36" i="5"/>
  <c r="AP36" i="5" s="1"/>
  <c r="AQ35" i="5"/>
  <c r="AK35" i="5"/>
  <c r="AJ35" i="5"/>
  <c r="AI35" i="5" a="1"/>
  <c r="AI35" i="5" s="1"/>
  <c r="AH35" i="5"/>
  <c r="AD35" i="5"/>
  <c r="AP35" i="5" s="1"/>
  <c r="AQ34" i="5"/>
  <c r="AK34" i="5"/>
  <c r="AJ34" i="5"/>
  <c r="AD34" i="5"/>
  <c r="AE34" i="5" s="1"/>
  <c r="AO34" i="5" s="1"/>
  <c r="AQ33" i="5"/>
  <c r="AK33" i="5"/>
  <c r="AJ33" i="5"/>
  <c r="AG33" i="5"/>
  <c r="AD33" i="5"/>
  <c r="AP33" i="5" s="1"/>
  <c r="AQ32" i="5"/>
  <c r="AK32" i="5"/>
  <c r="AJ32" i="5"/>
  <c r="AI32" i="5" s="1" a="1"/>
  <c r="AI32" i="5" s="1"/>
  <c r="AD32" i="5"/>
  <c r="AP32" i="5" s="1"/>
  <c r="AQ31" i="5"/>
  <c r="AK31" i="5"/>
  <c r="AJ31" i="5"/>
  <c r="AN31" i="5" s="1"/>
  <c r="AG31" i="5"/>
  <c r="AF31" i="5"/>
  <c r="AD31" i="5"/>
  <c r="AP31" i="5" s="1"/>
  <c r="AQ30" i="5"/>
  <c r="AK30" i="5"/>
  <c r="AJ30" i="5"/>
  <c r="AN30" i="5" s="1"/>
  <c r="AI30" i="5" a="1"/>
  <c r="AI30" i="5" s="1"/>
  <c r="AH30" i="5"/>
  <c r="AD30" i="5"/>
  <c r="AP30" i="5" s="1"/>
  <c r="AQ29" i="5"/>
  <c r="AP29" i="5"/>
  <c r="AK29" i="5"/>
  <c r="AJ29" i="5"/>
  <c r="AI29" i="5" a="1"/>
  <c r="AI29" i="5" s="1"/>
  <c r="AH29" i="5"/>
  <c r="AD29" i="5"/>
  <c r="AE29" i="5" s="1"/>
  <c r="AO29" i="5" s="1"/>
  <c r="AQ28" i="5"/>
  <c r="AK28" i="5"/>
  <c r="AJ28" i="5"/>
  <c r="AF28" i="5" s="1"/>
  <c r="AG28" i="5"/>
  <c r="AD28" i="5"/>
  <c r="AP28" i="5" s="1"/>
  <c r="AQ27" i="5"/>
  <c r="AP27" i="5"/>
  <c r="AK27" i="5"/>
  <c r="AJ27" i="5"/>
  <c r="AN27" i="5" s="1"/>
  <c r="AI27" i="5" a="1"/>
  <c r="AI27" i="5" s="1"/>
  <c r="AH27" i="5"/>
  <c r="AD27" i="5"/>
  <c r="AE27" i="5" s="1"/>
  <c r="AO27" i="5" s="1"/>
  <c r="AQ26" i="5"/>
  <c r="AK26" i="5"/>
  <c r="AJ26" i="5"/>
  <c r="AE26" i="5"/>
  <c r="AO26" i="5" s="1"/>
  <c r="AD26" i="5"/>
  <c r="AP26" i="5" s="1"/>
  <c r="AQ25" i="5"/>
  <c r="AK25" i="5"/>
  <c r="AJ25" i="5"/>
  <c r="AN25" i="5" s="1"/>
  <c r="AI25" i="5" a="1"/>
  <c r="AI25" i="5" s="1"/>
  <c r="AH25" i="5"/>
  <c r="AD25" i="5"/>
  <c r="AP25" i="5" s="1"/>
  <c r="AQ24" i="5"/>
  <c r="AK24" i="5"/>
  <c r="AJ24" i="5"/>
  <c r="AD24" i="5"/>
  <c r="AP24" i="5" s="1"/>
  <c r="AQ23" i="5"/>
  <c r="AK23" i="5"/>
  <c r="AJ23" i="5"/>
  <c r="AN23" i="5" s="1"/>
  <c r="AI23" i="5" a="1"/>
  <c r="AI23" i="5" s="1"/>
  <c r="AH23" i="5"/>
  <c r="AD23" i="5"/>
  <c r="AP23" i="5" s="1"/>
  <c r="AQ22" i="5"/>
  <c r="AK22" i="5"/>
  <c r="AJ22" i="5"/>
  <c r="AN22" i="5" s="1"/>
  <c r="AD22" i="5"/>
  <c r="AP22" i="5" s="1"/>
  <c r="AQ21" i="5"/>
  <c r="AK21" i="5"/>
  <c r="AJ21" i="5"/>
  <c r="AN21" i="5" s="1"/>
  <c r="AI21" i="5" a="1"/>
  <c r="AI21" i="5" s="1"/>
  <c r="AH21" i="5"/>
  <c r="AD21" i="5"/>
  <c r="AP21" i="5" s="1"/>
  <c r="AQ20" i="5"/>
  <c r="AK20" i="5"/>
  <c r="AJ20" i="5"/>
  <c r="AF20" i="5"/>
  <c r="AD20" i="5"/>
  <c r="AE20" i="5" s="1"/>
  <c r="AO20" i="5" s="1"/>
  <c r="AQ19" i="5"/>
  <c r="AK19" i="5"/>
  <c r="AJ19" i="5"/>
  <c r="AN19" i="5" s="1"/>
  <c r="AI19" i="5" a="1"/>
  <c r="AI19" i="5" s="1"/>
  <c r="AD19" i="5"/>
  <c r="AP19" i="5" s="1"/>
  <c r="AQ18" i="5"/>
  <c r="AK18" i="5"/>
  <c r="AJ18" i="5"/>
  <c r="AD18" i="5"/>
  <c r="AP18" i="5" s="1"/>
  <c r="AQ17" i="5"/>
  <c r="AK17" i="5"/>
  <c r="AJ17" i="5"/>
  <c r="AN17" i="5" s="1"/>
  <c r="AD17" i="5"/>
  <c r="AP17" i="5" s="1"/>
  <c r="AQ16" i="5"/>
  <c r="AK16" i="5"/>
  <c r="AJ16" i="5"/>
  <c r="AG16" i="5" s="1"/>
  <c r="AD16" i="5"/>
  <c r="AP16" i="5" s="1"/>
  <c r="AQ15" i="5"/>
  <c r="AK15" i="5"/>
  <c r="AJ15" i="5"/>
  <c r="AN15" i="5" s="1"/>
  <c r="AF15" i="5"/>
  <c r="AD15" i="5"/>
  <c r="AP15" i="5" s="1"/>
  <c r="AQ14" i="5"/>
  <c r="AK14" i="5"/>
  <c r="AJ14" i="5"/>
  <c r="AI14" i="5" s="1" a="1"/>
  <c r="AI14" i="5" s="1"/>
  <c r="AD14" i="5"/>
  <c r="AE14" i="5" s="1"/>
  <c r="AO14" i="5" s="1"/>
  <c r="AQ13" i="5"/>
  <c r="AK13" i="5"/>
  <c r="AJ13" i="5"/>
  <c r="AD13" i="5"/>
  <c r="AP13" i="5" s="1"/>
  <c r="AQ12" i="5"/>
  <c r="AK12" i="5"/>
  <c r="AJ12" i="5"/>
  <c r="AI12" i="5" a="1"/>
  <c r="AI12" i="5" s="1"/>
  <c r="AH12" i="5"/>
  <c r="AD12" i="5"/>
  <c r="AE12" i="5" s="1"/>
  <c r="AO12" i="5" s="1"/>
  <c r="AQ11" i="5"/>
  <c r="AN11" i="5"/>
  <c r="AK11" i="5"/>
  <c r="AJ11" i="5"/>
  <c r="AG11" i="5" s="1"/>
  <c r="AF11" i="5"/>
  <c r="AD11" i="5"/>
  <c r="AP11" i="5" s="1"/>
  <c r="AQ10" i="5"/>
  <c r="AK10" i="5"/>
  <c r="AJ10" i="5"/>
  <c r="AH10" i="5" s="1"/>
  <c r="AI10" i="5" a="1"/>
  <c r="AI10" i="5" s="1"/>
  <c r="AD10" i="5"/>
  <c r="AP10" i="5" s="1"/>
  <c r="AQ9" i="5"/>
  <c r="AK9" i="5"/>
  <c r="AJ9" i="5"/>
  <c r="AG9" i="5" s="1"/>
  <c r="AF9" i="5"/>
  <c r="AD9" i="5"/>
  <c r="AP9" i="5" s="1"/>
  <c r="AQ8" i="5"/>
  <c r="AK8" i="5"/>
  <c r="AJ8" i="5"/>
  <c r="AD8" i="5"/>
  <c r="AE8" i="5" s="1"/>
  <c r="AO8" i="5" s="1"/>
  <c r="AQ7" i="5"/>
  <c r="AK7" i="5"/>
  <c r="AJ7" i="5"/>
  <c r="AN7" i="5" s="1"/>
  <c r="AD7" i="5"/>
  <c r="AP7" i="5" s="1"/>
  <c r="AQ6" i="5"/>
  <c r="AK6" i="5"/>
  <c r="AJ6" i="5"/>
  <c r="AD6" i="5"/>
  <c r="AP6" i="5" s="1"/>
  <c r="AQ5" i="5"/>
  <c r="AK5" i="5"/>
  <c r="AJ5" i="5"/>
  <c r="AN5" i="5" s="1"/>
  <c r="AD5" i="5"/>
  <c r="AP5" i="5" s="1"/>
  <c r="AQ4" i="5"/>
  <c r="AP4" i="5"/>
  <c r="AK4" i="5"/>
  <c r="AJ4" i="5"/>
  <c r="AG4" i="5" s="1"/>
  <c r="AD4" i="5"/>
  <c r="AE4" i="5" s="1"/>
  <c r="AO4" i="5" s="1"/>
  <c r="AQ3" i="5"/>
  <c r="AK3" i="5"/>
  <c r="AJ3" i="5"/>
  <c r="AN3" i="5" s="1"/>
  <c r="AI3" i="5" a="1"/>
  <c r="AI3" i="5" s="1"/>
  <c r="AH3" i="5"/>
  <c r="AE3" i="5"/>
  <c r="AO3" i="5" s="1"/>
  <c r="AD3" i="5"/>
  <c r="AP3" i="5" s="1"/>
  <c r="AQ60" i="11"/>
  <c r="AK60" i="11"/>
  <c r="AJ60" i="11"/>
  <c r="AI60" i="11" a="1"/>
  <c r="AI60" i="11" s="1"/>
  <c r="AH60" i="11"/>
  <c r="AE60" i="11"/>
  <c r="AO60" i="11" s="1"/>
  <c r="AD60" i="11"/>
  <c r="AP60" i="11" s="1"/>
  <c r="AQ59" i="11"/>
  <c r="AP59" i="11"/>
  <c r="AO59" i="11"/>
  <c r="AK59" i="11"/>
  <c r="AJ59" i="11"/>
  <c r="AG59" i="11" s="1"/>
  <c r="AI59" i="11" a="1"/>
  <c r="AI59" i="11" s="1"/>
  <c r="AS59" i="11" s="1"/>
  <c r="AH59" i="11"/>
  <c r="AE59" i="11"/>
  <c r="AD59" i="11"/>
  <c r="AQ58" i="11"/>
  <c r="AP58" i="11"/>
  <c r="AO58" i="11"/>
  <c r="AK58" i="11"/>
  <c r="AJ58" i="11"/>
  <c r="AG58" i="11" s="1"/>
  <c r="AI58" i="11" a="1"/>
  <c r="AI58" i="11" s="1"/>
  <c r="AH58" i="11"/>
  <c r="AF58" i="11"/>
  <c r="AE58" i="11"/>
  <c r="AD58" i="11"/>
  <c r="AQ57" i="11"/>
  <c r="AK57" i="11"/>
  <c r="AJ57" i="11"/>
  <c r="AN57" i="11" s="1"/>
  <c r="AI57" i="11" a="1"/>
  <c r="AI57" i="11" s="1"/>
  <c r="AS57" i="11" s="1"/>
  <c r="AH57" i="11"/>
  <c r="AR57" i="11" s="1"/>
  <c r="AE57" i="11"/>
  <c r="AO57" i="11" s="1"/>
  <c r="AD57" i="11"/>
  <c r="AP57" i="11" s="1"/>
  <c r="AQ56" i="11"/>
  <c r="AO56" i="11"/>
  <c r="AK56" i="11"/>
  <c r="AJ56" i="11"/>
  <c r="AI56" i="11" a="1"/>
  <c r="AI56" i="11" s="1"/>
  <c r="AS56" i="11" s="1"/>
  <c r="AH56" i="11"/>
  <c r="AR56" i="11" s="1"/>
  <c r="AE56" i="11"/>
  <c r="AD56" i="11"/>
  <c r="AP56" i="11" s="1"/>
  <c r="AQ55" i="11"/>
  <c r="AK55" i="11"/>
  <c r="AJ55" i="11"/>
  <c r="AN55" i="11" s="1"/>
  <c r="AI55" i="11" a="1"/>
  <c r="AI55" i="11" s="1"/>
  <c r="AH55" i="11"/>
  <c r="AE55" i="11"/>
  <c r="AO55" i="11" s="1"/>
  <c r="AD55" i="11"/>
  <c r="AP55" i="11" s="1"/>
  <c r="AQ54" i="11"/>
  <c r="AK54" i="11"/>
  <c r="AJ54" i="11"/>
  <c r="AF54" i="11" s="1"/>
  <c r="AI54" i="11" a="1"/>
  <c r="AI54" i="11" s="1"/>
  <c r="AH54" i="11"/>
  <c r="AG54" i="11"/>
  <c r="AE54" i="11"/>
  <c r="AO54" i="11" s="1"/>
  <c r="AD54" i="11"/>
  <c r="AP54" i="11" s="1"/>
  <c r="AQ53" i="11"/>
  <c r="AK53" i="11"/>
  <c r="AJ53" i="11"/>
  <c r="AN53" i="11" s="1"/>
  <c r="AI53" i="11" a="1"/>
  <c r="AI53" i="11" s="1"/>
  <c r="AS53" i="11" s="1"/>
  <c r="AH53" i="11"/>
  <c r="AR53" i="11" s="1"/>
  <c r="AG53" i="11"/>
  <c r="AF53" i="11"/>
  <c r="AE53" i="11"/>
  <c r="AO53" i="11" s="1"/>
  <c r="AD53" i="11"/>
  <c r="AP53" i="11" s="1"/>
  <c r="AQ52" i="11"/>
  <c r="AK52" i="11"/>
  <c r="AJ52" i="11"/>
  <c r="AN52" i="11" s="1"/>
  <c r="AI52" i="11" a="1"/>
  <c r="AI52" i="11" s="1"/>
  <c r="AS52" i="11" s="1"/>
  <c r="AH52" i="11"/>
  <c r="AR52" i="11" s="1"/>
  <c r="AE52" i="11"/>
  <c r="AO52" i="11" s="1"/>
  <c r="AD52" i="11"/>
  <c r="AP52" i="11" s="1"/>
  <c r="AQ51" i="11"/>
  <c r="AK51" i="11"/>
  <c r="AJ51" i="11"/>
  <c r="AI51" i="11" a="1"/>
  <c r="AI51" i="11" s="1"/>
  <c r="AH51" i="11"/>
  <c r="AG51" i="11"/>
  <c r="AE51" i="11"/>
  <c r="AO51" i="11" s="1"/>
  <c r="AD51" i="11"/>
  <c r="AP51" i="11" s="1"/>
  <c r="AQ50" i="11"/>
  <c r="AK50" i="11"/>
  <c r="AJ50" i="11"/>
  <c r="AF50" i="11" s="1"/>
  <c r="AI50" i="11" a="1"/>
  <c r="AI50" i="11" s="1"/>
  <c r="AH50" i="11"/>
  <c r="AE50" i="11"/>
  <c r="AO50" i="11" s="1"/>
  <c r="AD50" i="11"/>
  <c r="AP50" i="11" s="1"/>
  <c r="AQ49" i="11"/>
  <c r="AP49" i="11"/>
  <c r="AK49" i="11"/>
  <c r="AJ49" i="11"/>
  <c r="AN49" i="11" s="1"/>
  <c r="AI49" i="11" a="1"/>
  <c r="AI49" i="11" s="1"/>
  <c r="AS49" i="11" s="1"/>
  <c r="AH49" i="11"/>
  <c r="AR49" i="11" s="1"/>
  <c r="AG49" i="11"/>
  <c r="AF49" i="11"/>
  <c r="AE49" i="11"/>
  <c r="AO49" i="11" s="1"/>
  <c r="AD49" i="11"/>
  <c r="AQ48" i="11"/>
  <c r="AP48" i="11"/>
  <c r="AK48" i="11"/>
  <c r="AJ48" i="11"/>
  <c r="AI48" i="11" a="1"/>
  <c r="AI48" i="11" s="1"/>
  <c r="AH48" i="11"/>
  <c r="AE48" i="11"/>
  <c r="AO48" i="11" s="1"/>
  <c r="AD48" i="11"/>
  <c r="AQ47" i="11"/>
  <c r="AK47" i="11"/>
  <c r="AJ47" i="11"/>
  <c r="AI47" i="11" a="1"/>
  <c r="AI47" i="11" s="1"/>
  <c r="AH47" i="11"/>
  <c r="AF47" i="11"/>
  <c r="AE47" i="11"/>
  <c r="AO47" i="11" s="1"/>
  <c r="AD47" i="11"/>
  <c r="AP47" i="11" s="1"/>
  <c r="AQ46" i="11"/>
  <c r="AK46" i="11"/>
  <c r="AJ46" i="11"/>
  <c r="AN46" i="11" s="1"/>
  <c r="AI46" i="11" a="1"/>
  <c r="AI46" i="11" s="1"/>
  <c r="AH46" i="11"/>
  <c r="AE46" i="11"/>
  <c r="AO46" i="11" s="1"/>
  <c r="AD46" i="11"/>
  <c r="AP46" i="11" s="1"/>
  <c r="AQ45" i="11"/>
  <c r="AP45" i="11"/>
  <c r="AK45" i="11"/>
  <c r="AJ45" i="11"/>
  <c r="AN45" i="11" s="1"/>
  <c r="AI45" i="11" a="1"/>
  <c r="AI45" i="11" s="1"/>
  <c r="AS45" i="11" s="1"/>
  <c r="AH45" i="11"/>
  <c r="AR45" i="11" s="1"/>
  <c r="AE45" i="11"/>
  <c r="AO45" i="11" s="1"/>
  <c r="AD45" i="11"/>
  <c r="AQ44" i="11"/>
  <c r="AK44" i="11"/>
  <c r="AJ44" i="11"/>
  <c r="AN44" i="11" s="1"/>
  <c r="AI44" i="11" a="1"/>
  <c r="AI44" i="11" s="1"/>
  <c r="AH44" i="11"/>
  <c r="AE44" i="11"/>
  <c r="AO44" i="11" s="1"/>
  <c r="AD44" i="11"/>
  <c r="AP44" i="11" s="1"/>
  <c r="AQ43" i="11"/>
  <c r="AO43" i="11"/>
  <c r="AK43" i="11"/>
  <c r="AJ43" i="11"/>
  <c r="AG43" i="11" s="1"/>
  <c r="AI43" i="11" a="1"/>
  <c r="AI43" i="11" s="1"/>
  <c r="AS43" i="11" s="1"/>
  <c r="AH43" i="11"/>
  <c r="AR43" i="11" s="1"/>
  <c r="AF43" i="11"/>
  <c r="AE43" i="11"/>
  <c r="AD43" i="11"/>
  <c r="AP43" i="11" s="1"/>
  <c r="AQ42" i="11"/>
  <c r="AP42" i="11"/>
  <c r="AK42" i="11"/>
  <c r="AJ42" i="11"/>
  <c r="AI42" i="11" a="1"/>
  <c r="AI42" i="11" s="1"/>
  <c r="AH42" i="11"/>
  <c r="AE42" i="11"/>
  <c r="AO42" i="11" s="1"/>
  <c r="AD42" i="11"/>
  <c r="AQ41" i="11"/>
  <c r="AO41" i="11"/>
  <c r="AK41" i="11"/>
  <c r="AJ41" i="11"/>
  <c r="AN41" i="11" s="1"/>
  <c r="AI41" i="11" a="1"/>
  <c r="AI41" i="11" s="1"/>
  <c r="AS41" i="11" s="1"/>
  <c r="AH41" i="11"/>
  <c r="AR41" i="11" s="1"/>
  <c r="AG41" i="11"/>
  <c r="AF41" i="11"/>
  <c r="AE41" i="11"/>
  <c r="AD41" i="11"/>
  <c r="AP41" i="11" s="1"/>
  <c r="AQ40" i="11"/>
  <c r="AK40" i="11"/>
  <c r="AJ40" i="11"/>
  <c r="AI40" i="11" a="1"/>
  <c r="AI40" i="11" s="1"/>
  <c r="AH40" i="11"/>
  <c r="AE40" i="11"/>
  <c r="AO40" i="11" s="1"/>
  <c r="AD40" i="11"/>
  <c r="AP40" i="11" s="1"/>
  <c r="AQ39" i="11"/>
  <c r="AP39" i="11"/>
  <c r="AO39" i="11"/>
  <c r="AK39" i="11"/>
  <c r="AJ39" i="11"/>
  <c r="AI39" i="11" a="1"/>
  <c r="AI39" i="11" s="1"/>
  <c r="AH39" i="11"/>
  <c r="AE39" i="11"/>
  <c r="AD39" i="11"/>
  <c r="AQ37" i="11"/>
  <c r="AK37" i="11"/>
  <c r="AJ37" i="11"/>
  <c r="AN37" i="11" s="1"/>
  <c r="AG37" i="11"/>
  <c r="AF37" i="11"/>
  <c r="AD37" i="11"/>
  <c r="AP37" i="11" s="1"/>
  <c r="AQ36" i="11"/>
  <c r="AK36" i="11"/>
  <c r="AJ36" i="11"/>
  <c r="AI36" i="11" s="1" a="1"/>
  <c r="AI36" i="11" s="1"/>
  <c r="AD36" i="11"/>
  <c r="AP36" i="11" s="1"/>
  <c r="AQ35" i="11"/>
  <c r="AK35" i="11"/>
  <c r="AJ35" i="11"/>
  <c r="AD35" i="11"/>
  <c r="AP35" i="11" s="1"/>
  <c r="AQ34" i="11"/>
  <c r="AK34" i="11"/>
  <c r="AJ34" i="11"/>
  <c r="AD34" i="11"/>
  <c r="AP34" i="11" s="1"/>
  <c r="AQ33" i="11"/>
  <c r="AK33" i="11"/>
  <c r="AJ33" i="11"/>
  <c r="AN33" i="11" s="1"/>
  <c r="AG33" i="11"/>
  <c r="AF33" i="11"/>
  <c r="AD33" i="11"/>
  <c r="AP33" i="11" s="1"/>
  <c r="AQ32" i="11"/>
  <c r="AK32" i="11"/>
  <c r="AJ32" i="11"/>
  <c r="AD32" i="11"/>
  <c r="AP32" i="11" s="1"/>
  <c r="AQ31" i="11"/>
  <c r="AK31" i="11"/>
  <c r="AJ31" i="11"/>
  <c r="AD31" i="11"/>
  <c r="AP31" i="11" s="1"/>
  <c r="AQ30" i="11"/>
  <c r="AK30" i="11"/>
  <c r="AJ30" i="11"/>
  <c r="AD30" i="11"/>
  <c r="AP30" i="11" s="1"/>
  <c r="AQ29" i="11"/>
  <c r="AK29" i="11"/>
  <c r="AJ29" i="11"/>
  <c r="AN29" i="11" s="1"/>
  <c r="AD29" i="11"/>
  <c r="AP29" i="11" s="1"/>
  <c r="AQ28" i="11"/>
  <c r="AK28" i="11"/>
  <c r="AJ28" i="11"/>
  <c r="AD28" i="11"/>
  <c r="AP28" i="11" s="1"/>
  <c r="AQ27" i="11"/>
  <c r="AK27" i="11"/>
  <c r="AJ27" i="11"/>
  <c r="AG27" i="11" s="1"/>
  <c r="AD27" i="11"/>
  <c r="AP27" i="11" s="1"/>
  <c r="AQ26" i="11"/>
  <c r="AK26" i="11"/>
  <c r="AJ26" i="11"/>
  <c r="AI26" i="11" s="1" a="1"/>
  <c r="AI26" i="11" s="1"/>
  <c r="AD26" i="11"/>
  <c r="AE26" i="11" s="1"/>
  <c r="AO26" i="11" s="1"/>
  <c r="AQ25" i="11"/>
  <c r="AK25" i="11"/>
  <c r="AJ25" i="11"/>
  <c r="AN25" i="11" s="1"/>
  <c r="AI25" i="11" a="1"/>
  <c r="AI25" i="11" s="1"/>
  <c r="AH25" i="11"/>
  <c r="AD25" i="11"/>
  <c r="AP25" i="11" s="1"/>
  <c r="AQ24" i="11"/>
  <c r="AK24" i="11"/>
  <c r="AJ24" i="11"/>
  <c r="AD24" i="11"/>
  <c r="AP24" i="11" s="1"/>
  <c r="AQ23" i="11"/>
  <c r="AN23" i="11"/>
  <c r="AK23" i="11"/>
  <c r="AJ23" i="11"/>
  <c r="AD23" i="11"/>
  <c r="AP23" i="11" s="1"/>
  <c r="AQ22" i="11"/>
  <c r="AK22" i="11"/>
  <c r="AJ22" i="11"/>
  <c r="AD22" i="11"/>
  <c r="AP22" i="11" s="1"/>
  <c r="AQ21" i="11"/>
  <c r="AK21" i="11"/>
  <c r="AJ21" i="11"/>
  <c r="AN21" i="11" s="1"/>
  <c r="AI21" i="11" a="1"/>
  <c r="AI21" i="11" s="1"/>
  <c r="AH21" i="11"/>
  <c r="AD21" i="11"/>
  <c r="AP21" i="11" s="1"/>
  <c r="AQ20" i="11"/>
  <c r="AP20" i="11"/>
  <c r="AK20" i="11"/>
  <c r="AJ20" i="11"/>
  <c r="AH20" i="11" s="1"/>
  <c r="AI20" i="11" a="1"/>
  <c r="AI20" i="11" s="1"/>
  <c r="AD20" i="11"/>
  <c r="AE20" i="11" s="1"/>
  <c r="AO20" i="11" s="1"/>
  <c r="AQ19" i="11"/>
  <c r="AK19" i="11"/>
  <c r="AJ19" i="11"/>
  <c r="AG19" i="11" s="1"/>
  <c r="AD19" i="11"/>
  <c r="AP19" i="11" s="1"/>
  <c r="AQ18" i="11"/>
  <c r="AK18" i="11"/>
  <c r="AJ18" i="11"/>
  <c r="AN18" i="11" s="1"/>
  <c r="AG18" i="11"/>
  <c r="AD18" i="11"/>
  <c r="AP18" i="11" s="1"/>
  <c r="AQ17" i="11"/>
  <c r="AP17" i="11"/>
  <c r="AK17" i="11"/>
  <c r="AJ17" i="11"/>
  <c r="AN17" i="11" s="1"/>
  <c r="AI17" i="11" a="1"/>
  <c r="AI17" i="11" s="1"/>
  <c r="AH17" i="11"/>
  <c r="AE17" i="11"/>
  <c r="AO17" i="11" s="1"/>
  <c r="AD17" i="11"/>
  <c r="AQ16" i="11"/>
  <c r="AK16" i="11"/>
  <c r="AJ16" i="11"/>
  <c r="AN16" i="11" s="1"/>
  <c r="AD16" i="11"/>
  <c r="AP16" i="11" s="1"/>
  <c r="AQ15" i="11"/>
  <c r="AP15" i="11"/>
  <c r="AK15" i="11"/>
  <c r="AJ15" i="11"/>
  <c r="AN15" i="11" s="1"/>
  <c r="AD15" i="11"/>
  <c r="AE15" i="11" s="1"/>
  <c r="AO15" i="11" s="1"/>
  <c r="AQ14" i="11"/>
  <c r="AK14" i="11"/>
  <c r="AJ14" i="11"/>
  <c r="AN14" i="11" s="1"/>
  <c r="AI14" i="11" a="1"/>
  <c r="AI14" i="11" s="1"/>
  <c r="AD14" i="11"/>
  <c r="AP14" i="11" s="1"/>
  <c r="AQ13" i="11"/>
  <c r="AK13" i="11"/>
  <c r="AJ13" i="11"/>
  <c r="AF13" i="11" s="1"/>
  <c r="AG13" i="11"/>
  <c r="AD13" i="11"/>
  <c r="AE13" i="11" s="1"/>
  <c r="AO13" i="11" s="1"/>
  <c r="AQ12" i="11"/>
  <c r="AK12" i="11"/>
  <c r="AJ12" i="11"/>
  <c r="AD12" i="11"/>
  <c r="AP12" i="11" s="1"/>
  <c r="AQ11" i="11"/>
  <c r="AK11" i="11"/>
  <c r="AJ11" i="11"/>
  <c r="AF11" i="11" s="1"/>
  <c r="AG11" i="11"/>
  <c r="AD11" i="11"/>
  <c r="AP11" i="11" s="1"/>
  <c r="AQ10" i="11"/>
  <c r="AK10" i="11"/>
  <c r="AJ10" i="11"/>
  <c r="AN10" i="11" s="1"/>
  <c r="AI10" i="11" a="1"/>
  <c r="AI10" i="11" s="1"/>
  <c r="AD10" i="11"/>
  <c r="AP10" i="11" s="1"/>
  <c r="AQ9" i="11"/>
  <c r="AK9" i="11"/>
  <c r="AJ9" i="11"/>
  <c r="AN9" i="11" s="1"/>
  <c r="AD9" i="11"/>
  <c r="AP9" i="11" s="1"/>
  <c r="AQ8" i="11"/>
  <c r="AK8" i="11"/>
  <c r="AJ8" i="11"/>
  <c r="AN8" i="11" s="1"/>
  <c r="AI8" i="11" a="1"/>
  <c r="AI8" i="11" s="1"/>
  <c r="AH8" i="11"/>
  <c r="AE8" i="11"/>
  <c r="AO8" i="11" s="1"/>
  <c r="AD8" i="11"/>
  <c r="AP8" i="11" s="1"/>
  <c r="AQ7" i="11"/>
  <c r="AK7" i="11"/>
  <c r="AJ7" i="11"/>
  <c r="AN7" i="11" s="1"/>
  <c r="AD7" i="11"/>
  <c r="AE7" i="11" s="1"/>
  <c r="AO7" i="11" s="1"/>
  <c r="AQ6" i="11"/>
  <c r="AK6" i="11"/>
  <c r="AJ6" i="11"/>
  <c r="AI6" i="11" s="1" a="1"/>
  <c r="AI6" i="11" s="1"/>
  <c r="AD6" i="11"/>
  <c r="AP6" i="11" s="1"/>
  <c r="AQ5" i="11"/>
  <c r="AK5" i="11"/>
  <c r="AJ5" i="11"/>
  <c r="AN5" i="11" s="1"/>
  <c r="AD5" i="11"/>
  <c r="AE5" i="11" s="1"/>
  <c r="AO5" i="11" s="1"/>
  <c r="AQ4" i="11"/>
  <c r="AP4" i="11"/>
  <c r="AK4" i="11"/>
  <c r="AJ4" i="11"/>
  <c r="AD4" i="11"/>
  <c r="AE4" i="11" s="1"/>
  <c r="AO4" i="11" s="1"/>
  <c r="AQ3" i="11"/>
  <c r="AK3" i="11"/>
  <c r="AJ3" i="11"/>
  <c r="AF3" i="11" s="1"/>
  <c r="AG3" i="11"/>
  <c r="AE3" i="11"/>
  <c r="AO3" i="11" s="1"/>
  <c r="AD3" i="11"/>
  <c r="AP3" i="11" s="1"/>
  <c r="AQ60" i="13"/>
  <c r="AK60" i="13"/>
  <c r="AJ60" i="13"/>
  <c r="AI60" i="13" a="1"/>
  <c r="AI60" i="13" s="1"/>
  <c r="AH60" i="13"/>
  <c r="AE60" i="13"/>
  <c r="AO60" i="13" s="1"/>
  <c r="AD60" i="13"/>
  <c r="AP60" i="13" s="1"/>
  <c r="AQ59" i="13"/>
  <c r="AP59" i="13"/>
  <c r="AO59" i="13"/>
  <c r="AK59" i="13"/>
  <c r="AJ59" i="13"/>
  <c r="AN59" i="13" s="1"/>
  <c r="AI59" i="13" a="1"/>
  <c r="AI59" i="13" s="1"/>
  <c r="AS59" i="13" s="1"/>
  <c r="AH59" i="13"/>
  <c r="AR59" i="13" s="1"/>
  <c r="AF59" i="13"/>
  <c r="AE59" i="13"/>
  <c r="AD59" i="13"/>
  <c r="AQ58" i="13"/>
  <c r="AP58" i="13"/>
  <c r="AK58" i="13"/>
  <c r="AJ58" i="13"/>
  <c r="AI58" i="13" a="1"/>
  <c r="AI58" i="13" s="1"/>
  <c r="AH58" i="13"/>
  <c r="AE58" i="13"/>
  <c r="AO58" i="13" s="1"/>
  <c r="AD58" i="13"/>
  <c r="AQ57" i="13"/>
  <c r="AK57" i="13"/>
  <c r="AJ57" i="13"/>
  <c r="AI57" i="13" a="1"/>
  <c r="AI57" i="13" s="1"/>
  <c r="AH57" i="13"/>
  <c r="AE57" i="13"/>
  <c r="AO57" i="13" s="1"/>
  <c r="AD57" i="13"/>
  <c r="AP57" i="13" s="1"/>
  <c r="AQ56" i="13"/>
  <c r="AP56" i="13"/>
  <c r="AK56" i="13"/>
  <c r="AJ56" i="13"/>
  <c r="AN56" i="13" s="1"/>
  <c r="AI56" i="13" a="1"/>
  <c r="AI56" i="13" s="1"/>
  <c r="AH56" i="13"/>
  <c r="AE56" i="13"/>
  <c r="AO56" i="13" s="1"/>
  <c r="AD56" i="13"/>
  <c r="AQ55" i="13"/>
  <c r="AP55" i="13"/>
  <c r="AK55" i="13"/>
  <c r="AJ55" i="13"/>
  <c r="AF55" i="13" s="1"/>
  <c r="AI55" i="13" a="1"/>
  <c r="AI55" i="13" s="1"/>
  <c r="AH55" i="13"/>
  <c r="AE55" i="13"/>
  <c r="AO55" i="13" s="1"/>
  <c r="AD55" i="13"/>
  <c r="AQ54" i="13"/>
  <c r="AK54" i="13"/>
  <c r="AJ54" i="13"/>
  <c r="AN54" i="13" s="1"/>
  <c r="AI54" i="13" a="1"/>
  <c r="AI54" i="13" s="1"/>
  <c r="AH54" i="13"/>
  <c r="AE54" i="13"/>
  <c r="AO54" i="13" s="1"/>
  <c r="AD54" i="13"/>
  <c r="AP54" i="13" s="1"/>
  <c r="AQ53" i="13"/>
  <c r="AK53" i="13"/>
  <c r="AJ53" i="13"/>
  <c r="AG53" i="13" s="1"/>
  <c r="AI53" i="13" a="1"/>
  <c r="AI53" i="13" s="1"/>
  <c r="AS53" i="13" s="1"/>
  <c r="AH53" i="13"/>
  <c r="AE53" i="13"/>
  <c r="AO53" i="13" s="1"/>
  <c r="AD53" i="13"/>
  <c r="AP53" i="13" s="1"/>
  <c r="AQ52" i="13"/>
  <c r="AP52" i="13"/>
  <c r="AK52" i="13"/>
  <c r="AJ52" i="13"/>
  <c r="AF52" i="13" s="1"/>
  <c r="AI52" i="13" a="1"/>
  <c r="AI52" i="13" s="1"/>
  <c r="AH52" i="13"/>
  <c r="AE52" i="13"/>
  <c r="AO52" i="13" s="1"/>
  <c r="AD52" i="13"/>
  <c r="AQ51" i="13"/>
  <c r="AK51" i="13"/>
  <c r="AJ51" i="13"/>
  <c r="AG51" i="13" s="1"/>
  <c r="AI51" i="13" a="1"/>
  <c r="AI51" i="13" s="1"/>
  <c r="AS51" i="13" s="1"/>
  <c r="AH51" i="13"/>
  <c r="AE51" i="13"/>
  <c r="AO51" i="13" s="1"/>
  <c r="AD51" i="13"/>
  <c r="AP51" i="13" s="1"/>
  <c r="AQ50" i="13"/>
  <c r="AN50" i="13"/>
  <c r="AK50" i="13"/>
  <c r="AJ50" i="13"/>
  <c r="AI50" i="13" a="1"/>
  <c r="AI50" i="13" s="1"/>
  <c r="AH50" i="13"/>
  <c r="AR50" i="13" s="1"/>
  <c r="AE50" i="13"/>
  <c r="AO50" i="13" s="1"/>
  <c r="AD50" i="13"/>
  <c r="AP50" i="13" s="1"/>
  <c r="AQ49" i="13"/>
  <c r="AO49" i="13"/>
  <c r="AK49" i="13"/>
  <c r="AJ49" i="13"/>
  <c r="AG49" i="13" s="1"/>
  <c r="AI49" i="13" a="1"/>
  <c r="AI49" i="13" s="1"/>
  <c r="AS49" i="13" s="1"/>
  <c r="AH49" i="13"/>
  <c r="AR49" i="13" s="1"/>
  <c r="AE49" i="13"/>
  <c r="AD49" i="13"/>
  <c r="AP49" i="13" s="1"/>
  <c r="AQ48" i="13"/>
  <c r="AP48" i="13"/>
  <c r="AK48" i="13"/>
  <c r="AJ48" i="13"/>
  <c r="AI48" i="13" a="1"/>
  <c r="AI48" i="13" s="1"/>
  <c r="AH48" i="13"/>
  <c r="AE48" i="13"/>
  <c r="AO48" i="13" s="1"/>
  <c r="AD48" i="13"/>
  <c r="AQ47" i="13"/>
  <c r="AN47" i="13"/>
  <c r="AK47" i="13"/>
  <c r="AJ47" i="13"/>
  <c r="AI47" i="13" a="1"/>
  <c r="AI47" i="13" s="1"/>
  <c r="AS47" i="13" s="1"/>
  <c r="AH47" i="13"/>
  <c r="AR47" i="13" s="1"/>
  <c r="AG47" i="13"/>
  <c r="AF47" i="13"/>
  <c r="AE47" i="13"/>
  <c r="AO47" i="13" s="1"/>
  <c r="AD47" i="13"/>
  <c r="AP47" i="13" s="1"/>
  <c r="AQ46" i="13"/>
  <c r="AP46" i="13"/>
  <c r="AN46" i="13"/>
  <c r="AK46" i="13"/>
  <c r="AJ46" i="13"/>
  <c r="AI46" i="13" a="1"/>
  <c r="AI46" i="13" s="1"/>
  <c r="AH46" i="13"/>
  <c r="AE46" i="13"/>
  <c r="AO46" i="13" s="1"/>
  <c r="AD46" i="13"/>
  <c r="AQ45" i="13"/>
  <c r="AP45" i="13"/>
  <c r="AN45" i="13"/>
  <c r="AK45" i="13"/>
  <c r="AJ45" i="13"/>
  <c r="AI45" i="13" a="1"/>
  <c r="AI45" i="13" s="1"/>
  <c r="AS45" i="13" s="1"/>
  <c r="AH45" i="13"/>
  <c r="AR45" i="13" s="1"/>
  <c r="AE45" i="13"/>
  <c r="AO45" i="13" s="1"/>
  <c r="AD45" i="13"/>
  <c r="AQ44" i="13"/>
  <c r="AK44" i="13"/>
  <c r="AJ44" i="13"/>
  <c r="AF44" i="13" s="1"/>
  <c r="AI44" i="13" a="1"/>
  <c r="AI44" i="13" s="1"/>
  <c r="AH44" i="13"/>
  <c r="AE44" i="13"/>
  <c r="AO44" i="13" s="1"/>
  <c r="AD44" i="13"/>
  <c r="AP44" i="13" s="1"/>
  <c r="AQ43" i="13"/>
  <c r="AN43" i="13"/>
  <c r="AK43" i="13"/>
  <c r="AJ43" i="13"/>
  <c r="AI43" i="13" a="1"/>
  <c r="AI43" i="13" s="1"/>
  <c r="AH43" i="13"/>
  <c r="AR43" i="13" s="1"/>
  <c r="AG43" i="13"/>
  <c r="AF43" i="13"/>
  <c r="AE43" i="13"/>
  <c r="AO43" i="13" s="1"/>
  <c r="AD43" i="13"/>
  <c r="AP43" i="13" s="1"/>
  <c r="AQ42" i="13"/>
  <c r="AP42" i="13"/>
  <c r="AK42" i="13"/>
  <c r="AJ42" i="13"/>
  <c r="AN42" i="13" s="1"/>
  <c r="AI42" i="13" a="1"/>
  <c r="AI42" i="13" s="1"/>
  <c r="AS42" i="13" s="1"/>
  <c r="AH42" i="13"/>
  <c r="AE42" i="13"/>
  <c r="AO42" i="13" s="1"/>
  <c r="AD42" i="13"/>
  <c r="AQ40" i="13"/>
  <c r="AK40" i="13"/>
  <c r="AJ40" i="13"/>
  <c r="AG40" i="13" s="1"/>
  <c r="AD40" i="13"/>
  <c r="AE40" i="13" s="1"/>
  <c r="AO40" i="13" s="1"/>
  <c r="AQ39" i="13"/>
  <c r="AK39" i="13"/>
  <c r="AJ39" i="13"/>
  <c r="AN39" i="13" s="1"/>
  <c r="AD39" i="13"/>
  <c r="AP39" i="13" s="1"/>
  <c r="AQ38" i="13"/>
  <c r="AK38" i="13"/>
  <c r="AJ38" i="13"/>
  <c r="AN38" i="13" s="1"/>
  <c r="AI38" i="13" a="1"/>
  <c r="AI38" i="13" s="1"/>
  <c r="AH38" i="13"/>
  <c r="AD38" i="13"/>
  <c r="AE38" i="13" s="1"/>
  <c r="AO38" i="13" s="1"/>
  <c r="AQ37" i="13"/>
  <c r="AK37" i="13"/>
  <c r="AJ37" i="13"/>
  <c r="AD37" i="13"/>
  <c r="AP37" i="13" s="1"/>
  <c r="AQ36" i="13"/>
  <c r="AK36" i="13"/>
  <c r="AJ36" i="13"/>
  <c r="AG36" i="13" s="1"/>
  <c r="AD36" i="13"/>
  <c r="AP36" i="13" s="1"/>
  <c r="AQ35" i="13"/>
  <c r="AK35" i="13"/>
  <c r="AJ35" i="13"/>
  <c r="AN35" i="13" s="1"/>
  <c r="AG35" i="13"/>
  <c r="AD35" i="13"/>
  <c r="AE35" i="13" s="1"/>
  <c r="AO35" i="13" s="1"/>
  <c r="AQ34" i="13"/>
  <c r="AK34" i="13"/>
  <c r="AJ34" i="13"/>
  <c r="AI34" i="13" s="1" a="1"/>
  <c r="AI34" i="13" s="1"/>
  <c r="AD34" i="13"/>
  <c r="AE34" i="13" s="1"/>
  <c r="AO34" i="13" s="1"/>
  <c r="AQ33" i="13"/>
  <c r="AK33" i="13"/>
  <c r="AJ33" i="13"/>
  <c r="AN33" i="13" s="1"/>
  <c r="AH33" i="13"/>
  <c r="AD33" i="13"/>
  <c r="AP33" i="13" s="1"/>
  <c r="AQ32" i="13"/>
  <c r="AK32" i="13"/>
  <c r="AJ32" i="13"/>
  <c r="AG32" i="13" s="1"/>
  <c r="AD32" i="13"/>
  <c r="AE32" i="13" s="1"/>
  <c r="AO32" i="13" s="1"/>
  <c r="AQ31" i="13"/>
  <c r="AK31" i="13"/>
  <c r="AJ31" i="13"/>
  <c r="AN31" i="13" s="1"/>
  <c r="AH31" i="13"/>
  <c r="AD31" i="13"/>
  <c r="AP31" i="13" s="1"/>
  <c r="AQ30" i="13"/>
  <c r="AK30" i="13"/>
  <c r="AJ30" i="13"/>
  <c r="AN30" i="13" s="1"/>
  <c r="AD30" i="13"/>
  <c r="AP30" i="13" s="1"/>
  <c r="AQ29" i="13"/>
  <c r="AK29" i="13"/>
  <c r="AJ29" i="13"/>
  <c r="AG29" i="13" s="1"/>
  <c r="AE29" i="13"/>
  <c r="AO29" i="13" s="1"/>
  <c r="AD29" i="13"/>
  <c r="AP29" i="13" s="1"/>
  <c r="AQ28" i="13"/>
  <c r="AK28" i="13"/>
  <c r="AJ28" i="13"/>
  <c r="AN28" i="13" s="1"/>
  <c r="AF28" i="13"/>
  <c r="AD28" i="13"/>
  <c r="AE28" i="13" s="1"/>
  <c r="AO28" i="13" s="1"/>
  <c r="AQ27" i="13"/>
  <c r="AK27" i="13"/>
  <c r="AJ27" i="13"/>
  <c r="AI27" i="13" s="1" a="1"/>
  <c r="AI27" i="13" s="1"/>
  <c r="AD27" i="13"/>
  <c r="AP27" i="13" s="1"/>
  <c r="AQ26" i="13"/>
  <c r="AP26" i="13"/>
  <c r="AK26" i="13"/>
  <c r="AJ26" i="13"/>
  <c r="AN26" i="13" s="1"/>
  <c r="AH26" i="13"/>
  <c r="AD26" i="13"/>
  <c r="AE26" i="13" s="1"/>
  <c r="AO26" i="13" s="1"/>
  <c r="AQ25" i="13"/>
  <c r="AP25" i="13"/>
  <c r="AO25" i="13"/>
  <c r="AK25" i="13"/>
  <c r="AJ25" i="13"/>
  <c r="AE25" i="13"/>
  <c r="AD25" i="13"/>
  <c r="AQ24" i="13"/>
  <c r="AK24" i="13"/>
  <c r="AJ24" i="13"/>
  <c r="AG24" i="13"/>
  <c r="AF24" i="13"/>
  <c r="AD24" i="13"/>
  <c r="AP24" i="13" s="1"/>
  <c r="AQ23" i="13"/>
  <c r="AK23" i="13"/>
  <c r="AJ23" i="13"/>
  <c r="AN23" i="13" s="1"/>
  <c r="AD23" i="13"/>
  <c r="AP23" i="13" s="1"/>
  <c r="AQ22" i="13"/>
  <c r="AK22" i="13"/>
  <c r="AJ22" i="13"/>
  <c r="AN22" i="13" s="1"/>
  <c r="AI22" i="13" a="1"/>
  <c r="AI22" i="13" s="1"/>
  <c r="AH22" i="13"/>
  <c r="AD22" i="13"/>
  <c r="AP22" i="13" s="1"/>
  <c r="AQ21" i="13"/>
  <c r="AK21" i="13"/>
  <c r="AJ21" i="13"/>
  <c r="AD21" i="13"/>
  <c r="AP21" i="13" s="1"/>
  <c r="AQ20" i="13"/>
  <c r="AK20" i="13"/>
  <c r="AJ20" i="13"/>
  <c r="AI20" i="13" s="1" a="1"/>
  <c r="AI20" i="13" s="1"/>
  <c r="AD20" i="13"/>
  <c r="AP20" i="13" s="1"/>
  <c r="AQ19" i="13"/>
  <c r="AK19" i="13"/>
  <c r="AJ19" i="13"/>
  <c r="AN19" i="13" s="1"/>
  <c r="AI19" i="13" a="1"/>
  <c r="AI19" i="13" s="1"/>
  <c r="AH19" i="13"/>
  <c r="AD19" i="13"/>
  <c r="AP19" i="13" s="1"/>
  <c r="AQ18" i="13"/>
  <c r="AK18" i="13"/>
  <c r="AJ18" i="13"/>
  <c r="AD18" i="13"/>
  <c r="AP18" i="13" s="1"/>
  <c r="AQ17" i="13"/>
  <c r="AK17" i="13"/>
  <c r="AJ17" i="13"/>
  <c r="AI17" i="13" s="1" a="1"/>
  <c r="AI17" i="13" s="1"/>
  <c r="AD17" i="13"/>
  <c r="AP17" i="13" s="1"/>
  <c r="AQ16" i="13"/>
  <c r="AK16" i="13"/>
  <c r="AJ16" i="13"/>
  <c r="AI16" i="13" s="1" a="1"/>
  <c r="AI16" i="13" s="1"/>
  <c r="AH16" i="13"/>
  <c r="AD16" i="13"/>
  <c r="AE16" i="13" s="1"/>
  <c r="AO16" i="13" s="1"/>
  <c r="AQ15" i="13"/>
  <c r="AK15" i="13"/>
  <c r="AJ15" i="13"/>
  <c r="AF15" i="13" s="1"/>
  <c r="AG15" i="13"/>
  <c r="AD15" i="13"/>
  <c r="AE15" i="13" s="1"/>
  <c r="AO15" i="13" s="1"/>
  <c r="AQ14" i="13"/>
  <c r="AP14" i="13"/>
  <c r="AK14" i="13"/>
  <c r="AJ14" i="13"/>
  <c r="AN14" i="13" s="1"/>
  <c r="AD14" i="13"/>
  <c r="AE14" i="13" s="1"/>
  <c r="AO14" i="13" s="1"/>
  <c r="AQ13" i="13"/>
  <c r="AK13" i="13"/>
  <c r="AJ13" i="13"/>
  <c r="AD13" i="13"/>
  <c r="AP13" i="13" s="1"/>
  <c r="AQ12" i="13"/>
  <c r="AP12" i="13"/>
  <c r="AK12" i="13"/>
  <c r="AJ12" i="13"/>
  <c r="AG12" i="13" s="1"/>
  <c r="AD12" i="13"/>
  <c r="AE12" i="13" s="1"/>
  <c r="AO12" i="13" s="1"/>
  <c r="AQ11" i="13"/>
  <c r="AK11" i="13"/>
  <c r="AJ11" i="13"/>
  <c r="AD11" i="13"/>
  <c r="AE11" i="13" s="1"/>
  <c r="AO11" i="13" s="1"/>
  <c r="AQ10" i="13"/>
  <c r="AK10" i="13"/>
  <c r="AJ10" i="13"/>
  <c r="AI10" i="13" s="1" a="1"/>
  <c r="AI10" i="13" s="1"/>
  <c r="AH10" i="13"/>
  <c r="AD10" i="13"/>
  <c r="AP10" i="13" s="1"/>
  <c r="AQ9" i="13"/>
  <c r="AK9" i="13"/>
  <c r="AJ9" i="13"/>
  <c r="AG9" i="13" s="1"/>
  <c r="AD9" i="13"/>
  <c r="AP9" i="13" s="1"/>
  <c r="AQ8" i="13"/>
  <c r="AK8" i="13"/>
  <c r="AJ8" i="13"/>
  <c r="AI8" i="13" a="1"/>
  <c r="AI8" i="13" s="1"/>
  <c r="AH8" i="13"/>
  <c r="AD8" i="13"/>
  <c r="AE8" i="13" s="1"/>
  <c r="AO8" i="13" s="1"/>
  <c r="AQ7" i="13"/>
  <c r="AK7" i="13"/>
  <c r="AJ7" i="13"/>
  <c r="AD7" i="13"/>
  <c r="AP7" i="13" s="1"/>
  <c r="AQ6" i="13"/>
  <c r="AK6" i="13"/>
  <c r="AJ6" i="13"/>
  <c r="AF6" i="13" s="1"/>
  <c r="AD6" i="13"/>
  <c r="AE6" i="13" s="1"/>
  <c r="AO6" i="13" s="1"/>
  <c r="AQ5" i="13"/>
  <c r="AK5" i="13"/>
  <c r="AJ5" i="13"/>
  <c r="AD5" i="13"/>
  <c r="AE5" i="13" s="1"/>
  <c r="AO5" i="13" s="1"/>
  <c r="AQ4" i="13"/>
  <c r="AP4" i="13"/>
  <c r="AK4" i="13"/>
  <c r="AJ4" i="13"/>
  <c r="AD4" i="13"/>
  <c r="AE4" i="13" s="1"/>
  <c r="AO4" i="13" s="1"/>
  <c r="AQ3" i="13"/>
  <c r="AK3" i="13"/>
  <c r="AJ3" i="13"/>
  <c r="AI3" i="13" a="1"/>
  <c r="AI3" i="13" s="1"/>
  <c r="AH3" i="13"/>
  <c r="AE3" i="13"/>
  <c r="AO3" i="13" s="1"/>
  <c r="AD3" i="13"/>
  <c r="AP3" i="13" s="1"/>
  <c r="AQ60" i="14"/>
  <c r="AP60" i="14"/>
  <c r="AK60" i="14"/>
  <c r="AJ60" i="14"/>
  <c r="AN60" i="14" s="1"/>
  <c r="AI60" i="14" a="1"/>
  <c r="AI60" i="14" s="1"/>
  <c r="AS60" i="14" s="1"/>
  <c r="AH60" i="14"/>
  <c r="AR60" i="14" s="1"/>
  <c r="AE60" i="14"/>
  <c r="AO60" i="14" s="1"/>
  <c r="AD60" i="14"/>
  <c r="AQ59" i="14"/>
  <c r="AK59" i="14"/>
  <c r="AJ59" i="14"/>
  <c r="AI59" i="14" a="1"/>
  <c r="AI59" i="14" s="1"/>
  <c r="AH59" i="14"/>
  <c r="AG59" i="14"/>
  <c r="AE59" i="14"/>
  <c r="AO59" i="14" s="1"/>
  <c r="AD59" i="14"/>
  <c r="AP59" i="14" s="1"/>
  <c r="AQ58" i="14"/>
  <c r="AP58" i="14"/>
  <c r="AN58" i="14"/>
  <c r="AK58" i="14"/>
  <c r="AJ58" i="14"/>
  <c r="AI58" i="14" a="1"/>
  <c r="AI58" i="14" s="1"/>
  <c r="AH58" i="14"/>
  <c r="AG58" i="14"/>
  <c r="AF58" i="14"/>
  <c r="AE58" i="14"/>
  <c r="AO58" i="14" s="1"/>
  <c r="AD58" i="14"/>
  <c r="AQ57" i="14"/>
  <c r="AN57" i="14"/>
  <c r="AK57" i="14"/>
  <c r="AJ57" i="14"/>
  <c r="AI57" i="14" a="1"/>
  <c r="AI57" i="14" s="1"/>
  <c r="AS57" i="14" s="1"/>
  <c r="AH57" i="14"/>
  <c r="AR57" i="14" s="1"/>
  <c r="AG57" i="14"/>
  <c r="AF57" i="14"/>
  <c r="AE57" i="14"/>
  <c r="AO57" i="14" s="1"/>
  <c r="AD57" i="14"/>
  <c r="AP57" i="14" s="1"/>
  <c r="AQ56" i="14"/>
  <c r="AK56" i="14"/>
  <c r="AJ56" i="14"/>
  <c r="AI56" i="14" a="1"/>
  <c r="AI56" i="14" s="1"/>
  <c r="AS56" i="14" s="1"/>
  <c r="AH56" i="14"/>
  <c r="AE56" i="14"/>
  <c r="AO56" i="14" s="1"/>
  <c r="AD56" i="14"/>
  <c r="AP56" i="14" s="1"/>
  <c r="AQ55" i="14"/>
  <c r="AP55" i="14"/>
  <c r="AN55" i="14"/>
  <c r="AK55" i="14"/>
  <c r="AJ55" i="14"/>
  <c r="AI55" i="14" a="1"/>
  <c r="AI55" i="14" s="1"/>
  <c r="AH55" i="14"/>
  <c r="AR55" i="14" s="1"/>
  <c r="AG55" i="14"/>
  <c r="AF55" i="14"/>
  <c r="AE55" i="14"/>
  <c r="AO55" i="14" s="1"/>
  <c r="AD55" i="14"/>
  <c r="AQ54" i="14"/>
  <c r="AK54" i="14"/>
  <c r="AJ54" i="14"/>
  <c r="AG54" i="14" s="1"/>
  <c r="AI54" i="14" a="1"/>
  <c r="AI54" i="14" s="1"/>
  <c r="AH54" i="14"/>
  <c r="AF54" i="14"/>
  <c r="AE54" i="14"/>
  <c r="AO54" i="14" s="1"/>
  <c r="AD54" i="14"/>
  <c r="AP54" i="14" s="1"/>
  <c r="AQ53" i="14"/>
  <c r="AN53" i="14"/>
  <c r="AK53" i="14"/>
  <c r="AJ53" i="14"/>
  <c r="AI53" i="14" a="1"/>
  <c r="AI53" i="14" s="1"/>
  <c r="AH53" i="14"/>
  <c r="AG53" i="14"/>
  <c r="AF53" i="14"/>
  <c r="AE53" i="14"/>
  <c r="AO53" i="14" s="1"/>
  <c r="AD53" i="14"/>
  <c r="AP53" i="14" s="1"/>
  <c r="AQ52" i="14"/>
  <c r="AP52" i="14"/>
  <c r="AK52" i="14"/>
  <c r="AJ52" i="14"/>
  <c r="AI52" i="14" a="1"/>
  <c r="AI52" i="14" s="1"/>
  <c r="AH52" i="14"/>
  <c r="AE52" i="14"/>
  <c r="AO52" i="14" s="1"/>
  <c r="AD52" i="14"/>
  <c r="AQ51" i="14"/>
  <c r="AK51" i="14"/>
  <c r="AJ51" i="14"/>
  <c r="AI51" i="14" a="1"/>
  <c r="AI51" i="14" s="1"/>
  <c r="AH51" i="14"/>
  <c r="AE51" i="14"/>
  <c r="AO51" i="14" s="1"/>
  <c r="AD51" i="14"/>
  <c r="AP51" i="14" s="1"/>
  <c r="AQ50" i="14"/>
  <c r="AK50" i="14"/>
  <c r="AJ50" i="14"/>
  <c r="AG50" i="14" s="1"/>
  <c r="AI50" i="14" a="1"/>
  <c r="AI50" i="14" s="1"/>
  <c r="AH50" i="14"/>
  <c r="AE50" i="14"/>
  <c r="AO50" i="14" s="1"/>
  <c r="AD50" i="14"/>
  <c r="AP50" i="14" s="1"/>
  <c r="AQ49" i="14"/>
  <c r="AK49" i="14"/>
  <c r="AJ49" i="14"/>
  <c r="AN49" i="14" s="1"/>
  <c r="AI49" i="14" a="1"/>
  <c r="AI49" i="14" s="1"/>
  <c r="AS49" i="14" s="1"/>
  <c r="AH49" i="14"/>
  <c r="AR49" i="14" s="1"/>
  <c r="AE49" i="14"/>
  <c r="AO49" i="14" s="1"/>
  <c r="AD49" i="14"/>
  <c r="AP49" i="14" s="1"/>
  <c r="AQ48" i="14"/>
  <c r="AP48" i="14"/>
  <c r="AK48" i="14"/>
  <c r="AJ48" i="14"/>
  <c r="AG48" i="14" s="1"/>
  <c r="AI48" i="14" a="1"/>
  <c r="AI48" i="14" s="1"/>
  <c r="AH48" i="14"/>
  <c r="AE48" i="14"/>
  <c r="AO48" i="14" s="1"/>
  <c r="AD48" i="14"/>
  <c r="AQ45" i="14"/>
  <c r="AK45" i="14"/>
  <c r="AJ45" i="14"/>
  <c r="AN45" i="14" s="1"/>
  <c r="AH45" i="14"/>
  <c r="AD45" i="14"/>
  <c r="AP45" i="14" s="1"/>
  <c r="AQ44" i="14"/>
  <c r="AK44" i="14"/>
  <c r="AJ44" i="14"/>
  <c r="AF44" i="14" s="1"/>
  <c r="AD44" i="14"/>
  <c r="AE44" i="14" s="1"/>
  <c r="AO44" i="14" s="1"/>
  <c r="AQ43" i="14"/>
  <c r="AK43" i="14"/>
  <c r="AJ43" i="14"/>
  <c r="AI43" i="14" a="1"/>
  <c r="AI43" i="14" s="1"/>
  <c r="AH43" i="14"/>
  <c r="AD43" i="14"/>
  <c r="AP43" i="14" s="1"/>
  <c r="AQ42" i="14"/>
  <c r="AK42" i="14"/>
  <c r="AJ42" i="14"/>
  <c r="AN42" i="14" s="1"/>
  <c r="AG42" i="14"/>
  <c r="AF42" i="14"/>
  <c r="AD42" i="14"/>
  <c r="AP42" i="14" s="1"/>
  <c r="AQ41" i="14"/>
  <c r="AK41" i="14"/>
  <c r="AJ41" i="14"/>
  <c r="AI41" i="14" a="1"/>
  <c r="AI41" i="14" s="1"/>
  <c r="AH41" i="14"/>
  <c r="AD41" i="14"/>
  <c r="AE41" i="14" s="1"/>
  <c r="AO41" i="14" s="1"/>
  <c r="AQ40" i="14"/>
  <c r="AK40" i="14"/>
  <c r="AJ40" i="14"/>
  <c r="AF40" i="14" s="1"/>
  <c r="AE40" i="14"/>
  <c r="AO40" i="14" s="1"/>
  <c r="AD40" i="14"/>
  <c r="AP40" i="14" s="1"/>
  <c r="AQ39" i="14"/>
  <c r="AK39" i="14"/>
  <c r="AJ39" i="14"/>
  <c r="AN39" i="14" s="1"/>
  <c r="AD39" i="14"/>
  <c r="AE39" i="14" s="1"/>
  <c r="AO39" i="14" s="1"/>
  <c r="AQ38" i="14"/>
  <c r="AK38" i="14"/>
  <c r="AJ38" i="14"/>
  <c r="AD38" i="14"/>
  <c r="AP38" i="14" s="1"/>
  <c r="AQ37" i="14"/>
  <c r="AK37" i="14"/>
  <c r="AJ37" i="14"/>
  <c r="AI37" i="14" s="1" a="1"/>
  <c r="AI37" i="14" s="1"/>
  <c r="AD37" i="14"/>
  <c r="AP37" i="14" s="1"/>
  <c r="AQ36" i="14"/>
  <c r="AK36" i="14"/>
  <c r="AJ36" i="14"/>
  <c r="AD36" i="14"/>
  <c r="AP36" i="14" s="1"/>
  <c r="AQ35" i="14"/>
  <c r="AK35" i="14"/>
  <c r="AJ35" i="14"/>
  <c r="AG35" i="14" s="1"/>
  <c r="AD35" i="14"/>
  <c r="AP35" i="14" s="1"/>
  <c r="AQ34" i="14"/>
  <c r="AK34" i="14"/>
  <c r="AJ34" i="14"/>
  <c r="AI34" i="14" s="1" a="1"/>
  <c r="AI34" i="14" s="1"/>
  <c r="AD34" i="14"/>
  <c r="AE34" i="14" s="1"/>
  <c r="AO34" i="14" s="1"/>
  <c r="AQ33" i="14"/>
  <c r="AK33" i="14"/>
  <c r="AJ33" i="14"/>
  <c r="AI33" i="14" s="1" a="1"/>
  <c r="AI33" i="14" s="1"/>
  <c r="AD33" i="14"/>
  <c r="AP33" i="14" s="1"/>
  <c r="AQ32" i="14"/>
  <c r="AK32" i="14"/>
  <c r="AJ32" i="14"/>
  <c r="AI32" i="14" s="1" a="1"/>
  <c r="AI32" i="14" s="1"/>
  <c r="AH32" i="14"/>
  <c r="AD32" i="14"/>
  <c r="AP32" i="14" s="1"/>
  <c r="AQ31" i="14"/>
  <c r="AK31" i="14"/>
  <c r="AJ31" i="14"/>
  <c r="AD31" i="14"/>
  <c r="AP31" i="14" s="1"/>
  <c r="AQ30" i="14"/>
  <c r="AK30" i="14"/>
  <c r="AJ30" i="14"/>
  <c r="AD30" i="14"/>
  <c r="AP30" i="14" s="1"/>
  <c r="AQ29" i="14"/>
  <c r="AP29" i="14"/>
  <c r="AK29" i="14"/>
  <c r="AJ29" i="14"/>
  <c r="AD29" i="14"/>
  <c r="AE29" i="14" s="1"/>
  <c r="AO29" i="14" s="1"/>
  <c r="AQ28" i="14"/>
  <c r="AK28" i="14"/>
  <c r="AJ28" i="14"/>
  <c r="AD28" i="14"/>
  <c r="AP28" i="14" s="1"/>
  <c r="AQ27" i="14"/>
  <c r="AK27" i="14"/>
  <c r="AJ27" i="14"/>
  <c r="AN27" i="14" s="1"/>
  <c r="AD27" i="14"/>
  <c r="AP27" i="14" s="1"/>
  <c r="AQ26" i="14"/>
  <c r="AK26" i="14"/>
  <c r="AJ26" i="14"/>
  <c r="AI26" i="14" a="1"/>
  <c r="AI26" i="14" s="1"/>
  <c r="AH26" i="14"/>
  <c r="AD26" i="14"/>
  <c r="AP26" i="14" s="1"/>
  <c r="AQ25" i="14"/>
  <c r="AP25" i="14"/>
  <c r="AK25" i="14"/>
  <c r="AJ25" i="14"/>
  <c r="AN25" i="14" s="1"/>
  <c r="AD25" i="14"/>
  <c r="AE25" i="14" s="1"/>
  <c r="AO25" i="14" s="1"/>
  <c r="AQ24" i="14"/>
  <c r="AK24" i="14"/>
  <c r="AJ24" i="14"/>
  <c r="AD24" i="14"/>
  <c r="AP24" i="14" s="1"/>
  <c r="AQ23" i="14"/>
  <c r="AK23" i="14"/>
  <c r="AJ23" i="14"/>
  <c r="AN23" i="14" s="1"/>
  <c r="AI23" i="14" a="1"/>
  <c r="AI23" i="14" s="1"/>
  <c r="AH23" i="14"/>
  <c r="AD23" i="14"/>
  <c r="AP23" i="14" s="1"/>
  <c r="AQ22" i="14"/>
  <c r="AK22" i="14"/>
  <c r="AJ22" i="14"/>
  <c r="AF22" i="14"/>
  <c r="AD22" i="14"/>
  <c r="AE22" i="14" s="1"/>
  <c r="AO22" i="14" s="1"/>
  <c r="AQ21" i="14"/>
  <c r="AK21" i="14"/>
  <c r="AJ21" i="14"/>
  <c r="AN21" i="14" s="1"/>
  <c r="AI21" i="14" a="1"/>
  <c r="AI21" i="14" s="1"/>
  <c r="AD21" i="14"/>
  <c r="AP21" i="14" s="1"/>
  <c r="AQ20" i="14"/>
  <c r="AK20" i="14"/>
  <c r="AJ20" i="14"/>
  <c r="AI20" i="14" s="1" a="1"/>
  <c r="AI20" i="14" s="1"/>
  <c r="AD20" i="14"/>
  <c r="AP20" i="14" s="1"/>
  <c r="AQ19" i="14"/>
  <c r="AP19" i="14"/>
  <c r="AK19" i="14"/>
  <c r="AJ19" i="14"/>
  <c r="AN19" i="14" s="1"/>
  <c r="AD19" i="14"/>
  <c r="AE19" i="14" s="1"/>
  <c r="AO19" i="14" s="1"/>
  <c r="AQ18" i="14"/>
  <c r="AP18" i="14"/>
  <c r="AK18" i="14"/>
  <c r="AJ18" i="14"/>
  <c r="AD18" i="14"/>
  <c r="AE18" i="14" s="1"/>
  <c r="AO18" i="14" s="1"/>
  <c r="AQ17" i="14"/>
  <c r="AK17" i="14"/>
  <c r="AJ17" i="14"/>
  <c r="AN17" i="14" s="1"/>
  <c r="AI17" i="14" a="1"/>
  <c r="AI17" i="14" s="1"/>
  <c r="AD17" i="14"/>
  <c r="AP17" i="14" s="1"/>
  <c r="AQ16" i="14"/>
  <c r="AK16" i="14"/>
  <c r="AJ16" i="14"/>
  <c r="AG16" i="14" s="1"/>
  <c r="AD16" i="14"/>
  <c r="AP16" i="14" s="1"/>
  <c r="AQ15" i="14"/>
  <c r="AK15" i="14"/>
  <c r="AJ15" i="14"/>
  <c r="AN15" i="14" s="1"/>
  <c r="AD15" i="14"/>
  <c r="AE15" i="14" s="1"/>
  <c r="AO15" i="14" s="1"/>
  <c r="AQ14" i="14"/>
  <c r="AK14" i="14"/>
  <c r="AJ14" i="14"/>
  <c r="AD14" i="14"/>
  <c r="AP14" i="14" s="1"/>
  <c r="AQ13" i="14"/>
  <c r="AK13" i="14"/>
  <c r="AJ13" i="14"/>
  <c r="AN13" i="14" s="1"/>
  <c r="AI13" i="14" a="1"/>
  <c r="AI13" i="14" s="1"/>
  <c r="AE13" i="14"/>
  <c r="AO13" i="14" s="1"/>
  <c r="AD13" i="14"/>
  <c r="AP13" i="14" s="1"/>
  <c r="AQ12" i="14"/>
  <c r="AK12" i="14"/>
  <c r="AJ12" i="14"/>
  <c r="AG12" i="14" s="1"/>
  <c r="AD12" i="14"/>
  <c r="AP12" i="14" s="1"/>
  <c r="AQ11" i="14"/>
  <c r="AK11" i="14"/>
  <c r="AJ11" i="14"/>
  <c r="AE11" i="14"/>
  <c r="AO11" i="14" s="1"/>
  <c r="AD11" i="14"/>
  <c r="AP11" i="14" s="1"/>
  <c r="AQ10" i="14"/>
  <c r="AK10" i="14"/>
  <c r="AJ10" i="14"/>
  <c r="AF10" i="14" s="1"/>
  <c r="AG10" i="14"/>
  <c r="AD10" i="14"/>
  <c r="AE10" i="14" s="1"/>
  <c r="AO10" i="14" s="1"/>
  <c r="AQ9" i="14"/>
  <c r="AK9" i="14"/>
  <c r="AJ9" i="14"/>
  <c r="AN9" i="14" s="1"/>
  <c r="AD9" i="14"/>
  <c r="AP9" i="14" s="1"/>
  <c r="AQ8" i="14"/>
  <c r="AK8" i="14"/>
  <c r="AJ8" i="14"/>
  <c r="AD8" i="14"/>
  <c r="AP8" i="14" s="1"/>
  <c r="AQ7" i="14"/>
  <c r="AK7" i="14"/>
  <c r="AJ7" i="14"/>
  <c r="AI7" i="14" a="1"/>
  <c r="AI7" i="14" s="1"/>
  <c r="AH7" i="14"/>
  <c r="AD7" i="14"/>
  <c r="AP7" i="14" s="1"/>
  <c r="AQ6" i="14"/>
  <c r="AK6" i="14"/>
  <c r="AJ6" i="14"/>
  <c r="AI6" i="14" a="1"/>
  <c r="AI6" i="14" s="1"/>
  <c r="AH6" i="14"/>
  <c r="AD6" i="14"/>
  <c r="AP6" i="14" s="1"/>
  <c r="AQ5" i="14"/>
  <c r="AP5" i="14"/>
  <c r="AN5" i="14"/>
  <c r="AK5" i="14"/>
  <c r="AJ5" i="14"/>
  <c r="AG5" i="14"/>
  <c r="AF5" i="14"/>
  <c r="AD5" i="14"/>
  <c r="AE5" i="14" s="1"/>
  <c r="AO5" i="14" s="1"/>
  <c r="AQ4" i="14"/>
  <c r="AK4" i="14"/>
  <c r="AJ4" i="14"/>
  <c r="AE4" i="14"/>
  <c r="AO4" i="14" s="1"/>
  <c r="AD4" i="14"/>
  <c r="AP4" i="14" s="1"/>
  <c r="AQ3" i="14"/>
  <c r="AK3" i="14"/>
  <c r="AJ3" i="14"/>
  <c r="AI3" i="14" a="1"/>
  <c r="AI3" i="14" s="1"/>
  <c r="AH3" i="14"/>
  <c r="AD3" i="14"/>
  <c r="AP3" i="14" s="1"/>
  <c r="AQ60" i="15"/>
  <c r="AP60" i="15"/>
  <c r="AO60" i="15"/>
  <c r="AK60" i="15"/>
  <c r="AJ60" i="15"/>
  <c r="AN60" i="15" s="1"/>
  <c r="AI60" i="15" a="1"/>
  <c r="AI60" i="15" s="1"/>
  <c r="AH60" i="15"/>
  <c r="AE60" i="15"/>
  <c r="AD60" i="15"/>
  <c r="AQ59" i="15"/>
  <c r="AK59" i="15"/>
  <c r="AJ59" i="15"/>
  <c r="AF59" i="15" s="1"/>
  <c r="AI59" i="15" a="1"/>
  <c r="AI59" i="15" s="1"/>
  <c r="AS59" i="15" s="1"/>
  <c r="AH59" i="15"/>
  <c r="AR59" i="15" s="1"/>
  <c r="AG59" i="15"/>
  <c r="AE59" i="15"/>
  <c r="AO59" i="15" s="1"/>
  <c r="AD59" i="15"/>
  <c r="AP59" i="15" s="1"/>
  <c r="AQ58" i="15"/>
  <c r="AK58" i="15"/>
  <c r="AJ58" i="15"/>
  <c r="AI58" i="15" a="1"/>
  <c r="AI58" i="15" s="1"/>
  <c r="AH58" i="15"/>
  <c r="AR58" i="15" s="1"/>
  <c r="AE58" i="15"/>
  <c r="AO58" i="15" s="1"/>
  <c r="AD58" i="15"/>
  <c r="AP58" i="15" s="1"/>
  <c r="AQ57" i="15"/>
  <c r="AP57" i="15"/>
  <c r="AK57" i="15"/>
  <c r="AJ57" i="15"/>
  <c r="AI57" i="15" a="1"/>
  <c r="AI57" i="15" s="1"/>
  <c r="AS57" i="15" s="1"/>
  <c r="AH57" i="15"/>
  <c r="AE57" i="15"/>
  <c r="AO57" i="15" s="1"/>
  <c r="AD57" i="15"/>
  <c r="AQ56" i="15"/>
  <c r="AK56" i="15"/>
  <c r="AJ56" i="15"/>
  <c r="AI56" i="15" a="1"/>
  <c r="AI56" i="15" s="1"/>
  <c r="AH56" i="15"/>
  <c r="AR56" i="15" s="1"/>
  <c r="AG56" i="15"/>
  <c r="AE56" i="15"/>
  <c r="AO56" i="15" s="1"/>
  <c r="AD56" i="15"/>
  <c r="AP56" i="15" s="1"/>
  <c r="AQ55" i="15"/>
  <c r="AP55" i="15"/>
  <c r="AN55" i="15"/>
  <c r="AK55" i="15"/>
  <c r="AJ55" i="15"/>
  <c r="AI55" i="15" a="1"/>
  <c r="AI55" i="15" s="1"/>
  <c r="AS55" i="15" s="1"/>
  <c r="AH55" i="15"/>
  <c r="AR55" i="15" s="1"/>
  <c r="AG55" i="15"/>
  <c r="AF55" i="15"/>
  <c r="AE55" i="15"/>
  <c r="AO55" i="15" s="1"/>
  <c r="AD55" i="15"/>
  <c r="AQ54" i="15"/>
  <c r="AP54" i="15"/>
  <c r="AK54" i="15"/>
  <c r="AJ54" i="15"/>
  <c r="AF54" i="15" s="1"/>
  <c r="AI54" i="15" a="1"/>
  <c r="AI54" i="15" s="1"/>
  <c r="AS54" i="15" s="1"/>
  <c r="AH54" i="15"/>
  <c r="AR54" i="15" s="1"/>
  <c r="AG54" i="15"/>
  <c r="AE54" i="15"/>
  <c r="AO54" i="15" s="1"/>
  <c r="AD54" i="15"/>
  <c r="AQ53" i="15"/>
  <c r="AO53" i="15"/>
  <c r="AK53" i="15"/>
  <c r="AJ53" i="15"/>
  <c r="AI53" i="15" a="1"/>
  <c r="AI53" i="15" s="1"/>
  <c r="AH53" i="15"/>
  <c r="AE53" i="15"/>
  <c r="AD53" i="15"/>
  <c r="AP53" i="15" s="1"/>
  <c r="AQ52" i="15"/>
  <c r="AP52" i="15"/>
  <c r="AN52" i="15"/>
  <c r="AK52" i="15"/>
  <c r="AJ52" i="15"/>
  <c r="AI52" i="15" a="1"/>
  <c r="AI52" i="15" s="1"/>
  <c r="AS52" i="15" s="1"/>
  <c r="AH52" i="15"/>
  <c r="AR52" i="15" s="1"/>
  <c r="AG52" i="15"/>
  <c r="AF52" i="15"/>
  <c r="AE52" i="15"/>
  <c r="AO52" i="15" s="1"/>
  <c r="AD52" i="15"/>
  <c r="AQ51" i="15"/>
  <c r="AN51" i="15"/>
  <c r="AK51" i="15"/>
  <c r="AJ51" i="15"/>
  <c r="AI51" i="15" a="1"/>
  <c r="AI51" i="15" s="1"/>
  <c r="AS51" i="15" s="1"/>
  <c r="AH51" i="15"/>
  <c r="AR51" i="15" s="1"/>
  <c r="AG51" i="15"/>
  <c r="AF51" i="15"/>
  <c r="AE51" i="15"/>
  <c r="AO51" i="15" s="1"/>
  <c r="AD51" i="15"/>
  <c r="AP51" i="15" s="1"/>
  <c r="AQ50" i="15"/>
  <c r="AP50" i="15"/>
  <c r="AK50" i="15"/>
  <c r="AJ50" i="15"/>
  <c r="AF50" i="15" s="1"/>
  <c r="AI50" i="15" a="1"/>
  <c r="AI50" i="15" s="1"/>
  <c r="AH50" i="15"/>
  <c r="AG50" i="15"/>
  <c r="AE50" i="15"/>
  <c r="AO50" i="15" s="1"/>
  <c r="AD50" i="15"/>
  <c r="AQ49" i="15"/>
  <c r="AK49" i="15"/>
  <c r="AJ49" i="15"/>
  <c r="AN49" i="15" s="1"/>
  <c r="AI49" i="15" a="1"/>
  <c r="AI49" i="15" s="1"/>
  <c r="AH49" i="15"/>
  <c r="AR49" i="15" s="1"/>
  <c r="AG49" i="15"/>
  <c r="AF49" i="15"/>
  <c r="AE49" i="15"/>
  <c r="AO49" i="15" s="1"/>
  <c r="AD49" i="15"/>
  <c r="AP49" i="15" s="1"/>
  <c r="AQ48" i="15"/>
  <c r="AO48" i="15"/>
  <c r="AK48" i="15"/>
  <c r="AJ48" i="15"/>
  <c r="AN48" i="15" s="1"/>
  <c r="AI48" i="15" a="1"/>
  <c r="AI48" i="15" s="1"/>
  <c r="AH48" i="15"/>
  <c r="AR48" i="15" s="1"/>
  <c r="AE48" i="15"/>
  <c r="AD48" i="15"/>
  <c r="AP48" i="15" s="1"/>
  <c r="AQ47" i="15"/>
  <c r="AN47" i="15"/>
  <c r="AK47" i="15"/>
  <c r="AJ47" i="15"/>
  <c r="AF47" i="15" s="1"/>
  <c r="AI47" i="15" a="1"/>
  <c r="AI47" i="15" s="1"/>
  <c r="AS47" i="15" s="1"/>
  <c r="AH47" i="15"/>
  <c r="AR47" i="15" s="1"/>
  <c r="AG47" i="15"/>
  <c r="AE47" i="15"/>
  <c r="AO47" i="15" s="1"/>
  <c r="AD47" i="15"/>
  <c r="AP47" i="15" s="1"/>
  <c r="AQ46" i="15"/>
  <c r="AK46" i="15"/>
  <c r="AJ46" i="15"/>
  <c r="AI46" i="15" a="1"/>
  <c r="AI46" i="15" s="1"/>
  <c r="AH46" i="15"/>
  <c r="AE46" i="15"/>
  <c r="AO46" i="15" s="1"/>
  <c r="AD46" i="15"/>
  <c r="AP46" i="15" s="1"/>
  <c r="AQ45" i="15"/>
  <c r="AK45" i="15"/>
  <c r="AJ45" i="15"/>
  <c r="AN45" i="15" s="1"/>
  <c r="AI45" i="15" a="1"/>
  <c r="AI45" i="15" s="1"/>
  <c r="AS45" i="15" s="1"/>
  <c r="AH45" i="15"/>
  <c r="AR45" i="15" s="1"/>
  <c r="AE45" i="15"/>
  <c r="AO45" i="15" s="1"/>
  <c r="AD45" i="15"/>
  <c r="AP45" i="15" s="1"/>
  <c r="AQ44" i="15"/>
  <c r="AO44" i="15"/>
  <c r="AK44" i="15"/>
  <c r="AJ44" i="15"/>
  <c r="AN44" i="15" s="1"/>
  <c r="AI44" i="15" a="1"/>
  <c r="AI44" i="15" s="1"/>
  <c r="AS44" i="15" s="1"/>
  <c r="AH44" i="15"/>
  <c r="AE44" i="15"/>
  <c r="AD44" i="15"/>
  <c r="AP44" i="15" s="1"/>
  <c r="AQ43" i="15"/>
  <c r="AK43" i="15"/>
  <c r="AJ43" i="15"/>
  <c r="AI43" i="15" a="1"/>
  <c r="AI43" i="15" s="1"/>
  <c r="AH43" i="15"/>
  <c r="AD43" i="15"/>
  <c r="AP43" i="15" s="1"/>
  <c r="AQ42" i="15"/>
  <c r="AK42" i="15"/>
  <c r="AJ42" i="15"/>
  <c r="AN42" i="15" s="1"/>
  <c r="AG42" i="15"/>
  <c r="AF42" i="15"/>
  <c r="AD42" i="15"/>
  <c r="AP42" i="15" s="1"/>
  <c r="AQ41" i="15"/>
  <c r="AP41" i="15"/>
  <c r="AK41" i="15"/>
  <c r="AJ41" i="15"/>
  <c r="AH41" i="15" s="1"/>
  <c r="AI41" i="15" a="1"/>
  <c r="AI41" i="15" s="1"/>
  <c r="AD41" i="15"/>
  <c r="AE41" i="15" s="1"/>
  <c r="AO41" i="15" s="1"/>
  <c r="AQ40" i="15"/>
  <c r="AP40" i="15"/>
  <c r="AK40" i="15"/>
  <c r="AJ40" i="15"/>
  <c r="AF40" i="15" s="1"/>
  <c r="AG40" i="15"/>
  <c r="AD40" i="15"/>
  <c r="AE40" i="15" s="1"/>
  <c r="AO40" i="15" s="1"/>
  <c r="AQ39" i="15"/>
  <c r="AK39" i="15"/>
  <c r="AJ39" i="15"/>
  <c r="AG39" i="15" s="1"/>
  <c r="AF39" i="15"/>
  <c r="AD39" i="15"/>
  <c r="AP39" i="15" s="1"/>
  <c r="AQ38" i="15"/>
  <c r="AK38" i="15"/>
  <c r="AJ38" i="15"/>
  <c r="AN38" i="15" s="1"/>
  <c r="AI38" i="15" a="1"/>
  <c r="AI38" i="15" s="1"/>
  <c r="AH38" i="15"/>
  <c r="AD38" i="15"/>
  <c r="AP38" i="15" s="1"/>
  <c r="AQ37" i="15"/>
  <c r="AK37" i="15"/>
  <c r="AJ37" i="15"/>
  <c r="AD37" i="15"/>
  <c r="AP37" i="15" s="1"/>
  <c r="AQ36" i="15"/>
  <c r="AK36" i="15"/>
  <c r="AJ36" i="15"/>
  <c r="AN36" i="15" s="1"/>
  <c r="AI36" i="15" a="1"/>
  <c r="AI36" i="15" s="1"/>
  <c r="AH36" i="15"/>
  <c r="AD36" i="15"/>
  <c r="AP36" i="15" s="1"/>
  <c r="AQ35" i="15"/>
  <c r="AK35" i="15"/>
  <c r="AJ35" i="15"/>
  <c r="AG35" i="15" s="1"/>
  <c r="AD35" i="15"/>
  <c r="AP35" i="15" s="1"/>
  <c r="AQ34" i="15"/>
  <c r="AN34" i="15"/>
  <c r="AK34" i="15"/>
  <c r="AJ34" i="15"/>
  <c r="AG34" i="15"/>
  <c r="AF34" i="15"/>
  <c r="AD34" i="15"/>
  <c r="AP34" i="15" s="1"/>
  <c r="AQ33" i="15"/>
  <c r="AP33" i="15"/>
  <c r="AK33" i="15"/>
  <c r="AJ33" i="15"/>
  <c r="AI33" i="15" s="1" a="1"/>
  <c r="AI33" i="15" s="1"/>
  <c r="AD33" i="15"/>
  <c r="AE33" i="15" s="1"/>
  <c r="AO33" i="15" s="1"/>
  <c r="AQ32" i="15"/>
  <c r="AK32" i="15"/>
  <c r="AJ32" i="15"/>
  <c r="AN32" i="15" s="1"/>
  <c r="AI32" i="15" a="1"/>
  <c r="AI32" i="15" s="1"/>
  <c r="AH32" i="15"/>
  <c r="AD32" i="15"/>
  <c r="AP32" i="15" s="1"/>
  <c r="AQ31" i="15"/>
  <c r="AK31" i="15"/>
  <c r="AJ31" i="15"/>
  <c r="AN31" i="15" s="1"/>
  <c r="AG31" i="15"/>
  <c r="AD31" i="15"/>
  <c r="AE31" i="15" s="1"/>
  <c r="AO31" i="15" s="1"/>
  <c r="AQ30" i="15"/>
  <c r="AK30" i="15"/>
  <c r="AJ30" i="15"/>
  <c r="AN30" i="15" s="1"/>
  <c r="AD30" i="15"/>
  <c r="AP30" i="15" s="1"/>
  <c r="AQ29" i="15"/>
  <c r="AK29" i="15"/>
  <c r="AJ29" i="15"/>
  <c r="AD29" i="15"/>
  <c r="AP29" i="15" s="1"/>
  <c r="AQ28" i="15"/>
  <c r="AK28" i="15"/>
  <c r="AJ28" i="15"/>
  <c r="AD28" i="15"/>
  <c r="AE28" i="15" s="1"/>
  <c r="AO28" i="15" s="1"/>
  <c r="AQ27" i="15"/>
  <c r="AP27" i="15"/>
  <c r="AK27" i="15"/>
  <c r="AJ27" i="15"/>
  <c r="AD27" i="15"/>
  <c r="AE27" i="15" s="1"/>
  <c r="AO27" i="15" s="1"/>
  <c r="AQ26" i="15"/>
  <c r="AK26" i="15"/>
  <c r="AJ26" i="15"/>
  <c r="AN26" i="15" s="1"/>
  <c r="AI26" i="15" a="1"/>
  <c r="AI26" i="15" s="1"/>
  <c r="AH26" i="15"/>
  <c r="AD26" i="15"/>
  <c r="AP26" i="15" s="1"/>
  <c r="AQ25" i="15"/>
  <c r="AK25" i="15"/>
  <c r="AJ25" i="15"/>
  <c r="AI25" i="15" a="1"/>
  <c r="AI25" i="15" s="1"/>
  <c r="AH25" i="15"/>
  <c r="AD25" i="15"/>
  <c r="AE25" i="15" s="1"/>
  <c r="AO25" i="15" s="1"/>
  <c r="AQ24" i="15"/>
  <c r="AK24" i="15"/>
  <c r="AJ24" i="15"/>
  <c r="AI24" i="15" a="1"/>
  <c r="AI24" i="15" s="1"/>
  <c r="AH24" i="15"/>
  <c r="AD24" i="15"/>
  <c r="AP24" i="15" s="1"/>
  <c r="AQ23" i="15"/>
  <c r="AK23" i="15"/>
  <c r="AJ23" i="15"/>
  <c r="AD23" i="15"/>
  <c r="AP23" i="15" s="1"/>
  <c r="AQ22" i="15"/>
  <c r="AK22" i="15"/>
  <c r="AJ22" i="15"/>
  <c r="AG22" i="15"/>
  <c r="AF22" i="15"/>
  <c r="AD22" i="15"/>
  <c r="AP22" i="15" s="1"/>
  <c r="AQ21" i="15"/>
  <c r="AK21" i="15"/>
  <c r="AJ21" i="15"/>
  <c r="AI21" i="15" a="1"/>
  <c r="AI21" i="15" s="1"/>
  <c r="AH21" i="15"/>
  <c r="AD21" i="15"/>
  <c r="AP21" i="15" s="1"/>
  <c r="AQ20" i="15"/>
  <c r="AK20" i="15"/>
  <c r="AJ20" i="15"/>
  <c r="AD20" i="15"/>
  <c r="AP20" i="15" s="1"/>
  <c r="AQ19" i="15"/>
  <c r="AK19" i="15"/>
  <c r="AJ19" i="15"/>
  <c r="AN19" i="15" s="1"/>
  <c r="AD19" i="15"/>
  <c r="AP19" i="15" s="1"/>
  <c r="AQ18" i="15"/>
  <c r="AK18" i="15"/>
  <c r="AJ18" i="15"/>
  <c r="AD18" i="15"/>
  <c r="AP18" i="15" s="1"/>
  <c r="AQ17" i="15"/>
  <c r="AK17" i="15"/>
  <c r="AJ17" i="15"/>
  <c r="AN17" i="15" s="1"/>
  <c r="AD17" i="15"/>
  <c r="AP17" i="15" s="1"/>
  <c r="AQ16" i="15"/>
  <c r="AK16" i="15"/>
  <c r="AJ16" i="15"/>
  <c r="AG16" i="15" s="1"/>
  <c r="AD16" i="15"/>
  <c r="AP16" i="15" s="1"/>
  <c r="AQ15" i="15"/>
  <c r="AK15" i="15"/>
  <c r="AJ15" i="15"/>
  <c r="AN15" i="15" s="1"/>
  <c r="AD15" i="15"/>
  <c r="AP15" i="15" s="1"/>
  <c r="AQ14" i="15"/>
  <c r="AK14" i="15"/>
  <c r="AJ14" i="15"/>
  <c r="AH14" i="15" s="1"/>
  <c r="AI14" i="15" a="1"/>
  <c r="AI14" i="15" s="1"/>
  <c r="AD14" i="15"/>
  <c r="AP14" i="15" s="1"/>
  <c r="AQ13" i="15"/>
  <c r="AK13" i="15"/>
  <c r="AJ13" i="15"/>
  <c r="AN13" i="15" s="1"/>
  <c r="AD13" i="15"/>
  <c r="AP13" i="15" s="1"/>
  <c r="AQ12" i="15"/>
  <c r="AK12" i="15"/>
  <c r="AJ12" i="15"/>
  <c r="AH12" i="15" s="1"/>
  <c r="AI12" i="15" a="1"/>
  <c r="AI12" i="15" s="1"/>
  <c r="AD12" i="15"/>
  <c r="AE12" i="15" s="1"/>
  <c r="AO12" i="15" s="1"/>
  <c r="AQ11" i="15"/>
  <c r="AN11" i="15"/>
  <c r="AK11" i="15"/>
  <c r="AJ11" i="15"/>
  <c r="AG11" i="15"/>
  <c r="AF11" i="15"/>
  <c r="AD11" i="15"/>
  <c r="AP11" i="15" s="1"/>
  <c r="AQ10" i="15"/>
  <c r="AP10" i="15"/>
  <c r="AN10" i="15"/>
  <c r="AK10" i="15"/>
  <c r="AJ10" i="15"/>
  <c r="AI10" i="15" s="1" a="1"/>
  <c r="AI10" i="15" s="1"/>
  <c r="AH10" i="15"/>
  <c r="AD10" i="15"/>
  <c r="AE10" i="15" s="1"/>
  <c r="AO10" i="15" s="1"/>
  <c r="AQ9" i="15"/>
  <c r="AK9" i="15"/>
  <c r="AJ9" i="15"/>
  <c r="AD9" i="15"/>
  <c r="AP9" i="15" s="1"/>
  <c r="AQ8" i="15"/>
  <c r="AK8" i="15"/>
  <c r="AJ8" i="15"/>
  <c r="AD8" i="15"/>
  <c r="AE8" i="15" s="1"/>
  <c r="AO8" i="15" s="1"/>
  <c r="AQ7" i="15"/>
  <c r="AK7" i="15"/>
  <c r="AJ7" i="15"/>
  <c r="AD7" i="15"/>
  <c r="AP7" i="15" s="1"/>
  <c r="AQ6" i="15"/>
  <c r="AP6" i="15"/>
  <c r="AK6" i="15"/>
  <c r="AJ6" i="15"/>
  <c r="AN6" i="15" s="1"/>
  <c r="AI6" i="15" a="1"/>
  <c r="AI6" i="15" s="1"/>
  <c r="AD6" i="15"/>
  <c r="AE6" i="15" s="1"/>
  <c r="AO6" i="15" s="1"/>
  <c r="AQ5" i="15"/>
  <c r="AK5" i="15"/>
  <c r="AJ5" i="15"/>
  <c r="AN5" i="15" s="1"/>
  <c r="AD5" i="15"/>
  <c r="AP5" i="15" s="1"/>
  <c r="AQ4" i="15"/>
  <c r="AK4" i="15"/>
  <c r="AJ4" i="15"/>
  <c r="AN4" i="15" s="1"/>
  <c r="AI4" i="15" a="1"/>
  <c r="AI4" i="15" s="1"/>
  <c r="AH4" i="15"/>
  <c r="AD4" i="15"/>
  <c r="AE4" i="15" s="1"/>
  <c r="AO4" i="15" s="1"/>
  <c r="AK3" i="15"/>
  <c r="AJ3" i="15"/>
  <c r="AD3" i="15"/>
  <c r="AP3" i="15" s="1"/>
  <c r="AQ60" i="12"/>
  <c r="AK60" i="12"/>
  <c r="AJ60" i="12"/>
  <c r="AF60" i="12" s="1"/>
  <c r="AI60" i="12" a="1"/>
  <c r="AI60" i="12" s="1"/>
  <c r="AH60" i="12"/>
  <c r="AE60" i="12"/>
  <c r="AO60" i="12" s="1"/>
  <c r="AD60" i="12"/>
  <c r="AP60" i="12" s="1"/>
  <c r="AQ59" i="12"/>
  <c r="AK59" i="12"/>
  <c r="AJ59" i="12"/>
  <c r="AF59" i="12" s="1"/>
  <c r="AI59" i="12" a="1"/>
  <c r="AI59" i="12" s="1"/>
  <c r="AS59" i="12" s="1"/>
  <c r="AH59" i="12"/>
  <c r="AE59" i="12"/>
  <c r="AO59" i="12" s="1"/>
  <c r="AD59" i="12"/>
  <c r="AP59" i="12" s="1"/>
  <c r="AQ58" i="12"/>
  <c r="AK58" i="12"/>
  <c r="AJ58" i="12"/>
  <c r="AF58" i="12" s="1"/>
  <c r="AI58" i="12" a="1"/>
  <c r="AI58" i="12" s="1"/>
  <c r="AS58" i="12" s="1"/>
  <c r="AH58" i="12"/>
  <c r="AR58" i="12" s="1"/>
  <c r="AG58" i="12"/>
  <c r="AE58" i="12"/>
  <c r="AO58" i="12" s="1"/>
  <c r="AD58" i="12"/>
  <c r="AP58" i="12" s="1"/>
  <c r="AQ57" i="12"/>
  <c r="AK57" i="12"/>
  <c r="AJ57" i="12"/>
  <c r="AI57" i="12" a="1"/>
  <c r="AI57" i="12" s="1"/>
  <c r="AH57" i="12"/>
  <c r="AE57" i="12"/>
  <c r="AO57" i="12" s="1"/>
  <c r="AD57" i="12"/>
  <c r="AP57" i="12" s="1"/>
  <c r="AQ56" i="12"/>
  <c r="AK56" i="12"/>
  <c r="AJ56" i="12"/>
  <c r="AN56" i="12" s="1"/>
  <c r="AI56" i="12" a="1"/>
  <c r="AI56" i="12" s="1"/>
  <c r="AH56" i="12"/>
  <c r="AE56" i="12"/>
  <c r="AO56" i="12" s="1"/>
  <c r="AD56" i="12"/>
  <c r="AP56" i="12" s="1"/>
  <c r="AQ55" i="12"/>
  <c r="AK55" i="12"/>
  <c r="AJ55" i="12"/>
  <c r="AI55" i="12" a="1"/>
  <c r="AI55" i="12" s="1"/>
  <c r="AH55" i="12"/>
  <c r="AG55" i="12"/>
  <c r="AF55" i="12"/>
  <c r="AE55" i="12"/>
  <c r="AO55" i="12" s="1"/>
  <c r="AD55" i="12"/>
  <c r="AP55" i="12" s="1"/>
  <c r="AQ54" i="12"/>
  <c r="AO54" i="12"/>
  <c r="AK54" i="12"/>
  <c r="AJ54" i="12"/>
  <c r="AN54" i="12" s="1"/>
  <c r="AI54" i="12" a="1"/>
  <c r="AI54" i="12" s="1"/>
  <c r="AS54" i="12" s="1"/>
  <c r="AH54" i="12"/>
  <c r="AR54" i="12" s="1"/>
  <c r="AE54" i="12"/>
  <c r="AD54" i="12"/>
  <c r="AP54" i="12" s="1"/>
  <c r="AQ53" i="12"/>
  <c r="AK53" i="12"/>
  <c r="AJ53" i="12"/>
  <c r="AI53" i="12" a="1"/>
  <c r="AI53" i="12" s="1"/>
  <c r="AS53" i="12" s="1"/>
  <c r="AH53" i="12"/>
  <c r="AR53" i="12" s="1"/>
  <c r="AE53" i="12"/>
  <c r="AO53" i="12" s="1"/>
  <c r="AD53" i="12"/>
  <c r="AP53" i="12" s="1"/>
  <c r="AQ52" i="12"/>
  <c r="AK52" i="12"/>
  <c r="AJ52" i="12"/>
  <c r="AN52" i="12" s="1"/>
  <c r="AI52" i="12" a="1"/>
  <c r="AI52" i="12" s="1"/>
  <c r="AH52" i="12"/>
  <c r="AG52" i="12"/>
  <c r="AE52" i="12"/>
  <c r="AO52" i="12" s="1"/>
  <c r="AD52" i="12"/>
  <c r="AP52" i="12" s="1"/>
  <c r="AQ51" i="12"/>
  <c r="AK51" i="12"/>
  <c r="AJ51" i="12"/>
  <c r="AI51" i="12" a="1"/>
  <c r="AI51" i="12" s="1"/>
  <c r="AH51" i="12"/>
  <c r="AE51" i="12"/>
  <c r="AO51" i="12" s="1"/>
  <c r="AD51" i="12"/>
  <c r="AP51" i="12" s="1"/>
  <c r="AQ50" i="12"/>
  <c r="AK50" i="12"/>
  <c r="AJ50" i="12"/>
  <c r="AN50" i="12" s="1"/>
  <c r="AI50" i="12" a="1"/>
  <c r="AI50" i="12" s="1"/>
  <c r="AS50" i="12" s="1"/>
  <c r="AH50" i="12"/>
  <c r="AR50" i="12" s="1"/>
  <c r="AG50" i="12"/>
  <c r="AF50" i="12"/>
  <c r="AE50" i="12"/>
  <c r="AO50" i="12" s="1"/>
  <c r="AD50" i="12"/>
  <c r="AP50" i="12" s="1"/>
  <c r="AQ49" i="12"/>
  <c r="AK49" i="12"/>
  <c r="AJ49" i="12"/>
  <c r="AN49" i="12" s="1"/>
  <c r="AI49" i="12" a="1"/>
  <c r="AI49" i="12" s="1"/>
  <c r="AH49" i="12"/>
  <c r="AE49" i="12"/>
  <c r="AO49" i="12" s="1"/>
  <c r="AD49" i="12"/>
  <c r="AP49" i="12" s="1"/>
  <c r="AQ48" i="12"/>
  <c r="AK48" i="12"/>
  <c r="AJ48" i="12"/>
  <c r="AG48" i="12" s="1"/>
  <c r="AI48" i="12" a="1"/>
  <c r="AI48" i="12" s="1"/>
  <c r="AH48" i="12"/>
  <c r="AR48" i="12" s="1"/>
  <c r="AE48" i="12"/>
  <c r="AO48" i="12" s="1"/>
  <c r="AD48" i="12"/>
  <c r="AP48" i="12" s="1"/>
  <c r="AQ47" i="12"/>
  <c r="AP47" i="12"/>
  <c r="AO47" i="12"/>
  <c r="AK47" i="12"/>
  <c r="AJ47" i="12"/>
  <c r="AG47" i="12" s="1"/>
  <c r="AI47" i="12" a="1"/>
  <c r="AI47" i="12" s="1"/>
  <c r="AS47" i="12" s="1"/>
  <c r="AH47" i="12"/>
  <c r="AE47" i="12"/>
  <c r="AD47" i="12"/>
  <c r="AQ46" i="12"/>
  <c r="AK46" i="12"/>
  <c r="AJ46" i="12"/>
  <c r="AN46" i="12" s="1"/>
  <c r="AI46" i="12" a="1"/>
  <c r="AI46" i="12" s="1"/>
  <c r="AH46" i="12"/>
  <c r="AE46" i="12"/>
  <c r="AO46" i="12" s="1"/>
  <c r="AD46" i="12"/>
  <c r="AP46" i="12" s="1"/>
  <c r="AQ45" i="12"/>
  <c r="AK45" i="12"/>
  <c r="AJ45" i="12"/>
  <c r="AN45" i="12" s="1"/>
  <c r="AI45" i="12" a="1"/>
  <c r="AI45" i="12" s="1"/>
  <c r="AS45" i="12" s="1"/>
  <c r="AH45" i="12"/>
  <c r="AE45" i="12"/>
  <c r="AO45" i="12" s="1"/>
  <c r="AD45" i="12"/>
  <c r="AP45" i="12" s="1"/>
  <c r="AQ44" i="12"/>
  <c r="AK44" i="12"/>
  <c r="AJ44" i="12"/>
  <c r="AI44" i="12" a="1"/>
  <c r="AI44" i="12" s="1"/>
  <c r="AH44" i="12"/>
  <c r="AE44" i="12"/>
  <c r="AO44" i="12" s="1"/>
  <c r="AD44" i="12"/>
  <c r="AP44" i="12" s="1"/>
  <c r="AQ43" i="12"/>
  <c r="AK43" i="12"/>
  <c r="AJ43" i="12"/>
  <c r="AI43" i="12" a="1"/>
  <c r="AI43" i="12" s="1"/>
  <c r="AS43" i="12" s="1"/>
  <c r="AH43" i="12"/>
  <c r="AG43" i="12"/>
  <c r="AF43" i="12"/>
  <c r="AE43" i="12"/>
  <c r="AO43" i="12" s="1"/>
  <c r="AD43" i="12"/>
  <c r="AP43" i="12" s="1"/>
  <c r="AQ42" i="12"/>
  <c r="AK42" i="12"/>
  <c r="AJ42" i="12"/>
  <c r="AN42" i="12" s="1"/>
  <c r="AI42" i="12" a="1"/>
  <c r="AI42" i="12" s="1"/>
  <c r="AS42" i="12" s="1"/>
  <c r="AH42" i="12"/>
  <c r="AR42" i="12" s="1"/>
  <c r="AG42" i="12"/>
  <c r="AE42" i="12"/>
  <c r="AO42" i="12" s="1"/>
  <c r="AD42" i="12"/>
  <c r="AP42" i="12" s="1"/>
  <c r="AQ40" i="12"/>
  <c r="AK40" i="12"/>
  <c r="AJ40" i="12"/>
  <c r="AI40" i="12" s="1" a="1"/>
  <c r="AI40" i="12" s="1"/>
  <c r="AD40" i="12"/>
  <c r="AP40" i="12" s="1"/>
  <c r="AQ39" i="12"/>
  <c r="AK39" i="12"/>
  <c r="AJ39" i="12"/>
  <c r="AD39" i="12"/>
  <c r="AE39" i="12" s="1"/>
  <c r="AO39" i="12" s="1"/>
  <c r="AQ38" i="12"/>
  <c r="AK38" i="12"/>
  <c r="AJ38" i="12"/>
  <c r="AG38" i="12" s="1"/>
  <c r="AF38" i="12"/>
  <c r="AD38" i="12"/>
  <c r="AP38" i="12" s="1"/>
  <c r="AQ37" i="12"/>
  <c r="AK37" i="12"/>
  <c r="AJ37" i="12"/>
  <c r="AD37" i="12"/>
  <c r="AP37" i="12" s="1"/>
  <c r="AQ36" i="12"/>
  <c r="AK36" i="12"/>
  <c r="AJ36" i="12"/>
  <c r="AH36" i="12" s="1"/>
  <c r="AD36" i="12"/>
  <c r="AP36" i="12" s="1"/>
  <c r="AQ35" i="12"/>
  <c r="AK35" i="12"/>
  <c r="AJ35" i="12"/>
  <c r="AD35" i="12"/>
  <c r="AP35" i="12" s="1"/>
  <c r="AQ34" i="12"/>
  <c r="AK34" i="12"/>
  <c r="AJ34" i="12"/>
  <c r="AF34" i="12" s="1"/>
  <c r="AG34" i="12"/>
  <c r="AD34" i="12"/>
  <c r="AP34" i="12" s="1"/>
  <c r="AQ33" i="12"/>
  <c r="AK33" i="12"/>
  <c r="AJ33" i="12"/>
  <c r="AN33" i="12" s="1"/>
  <c r="AD33" i="12"/>
  <c r="AP33" i="12" s="1"/>
  <c r="AQ32" i="12"/>
  <c r="AK32" i="12"/>
  <c r="AJ32" i="12"/>
  <c r="AI32" i="12" a="1"/>
  <c r="AI32" i="12" s="1"/>
  <c r="AH32" i="12"/>
  <c r="AD32" i="12"/>
  <c r="AP32" i="12" s="1"/>
  <c r="AQ31" i="12"/>
  <c r="AK31" i="12"/>
  <c r="AJ31" i="12"/>
  <c r="AD31" i="12"/>
  <c r="AP31" i="12" s="1"/>
  <c r="AQ30" i="12"/>
  <c r="AK30" i="12"/>
  <c r="AJ30" i="12"/>
  <c r="AD30" i="12"/>
  <c r="AP30" i="12" s="1"/>
  <c r="AQ29" i="12"/>
  <c r="AK29" i="12"/>
  <c r="AJ29" i="12"/>
  <c r="AN29" i="12" s="1"/>
  <c r="AI29" i="12" a="1"/>
  <c r="AI29" i="12" s="1"/>
  <c r="AH29" i="12"/>
  <c r="AD29" i="12"/>
  <c r="AP29" i="12" s="1"/>
  <c r="AQ28" i="12"/>
  <c r="AK28" i="12"/>
  <c r="AJ28" i="12"/>
  <c r="AI28" i="12" s="1" a="1"/>
  <c r="AI28" i="12" s="1"/>
  <c r="AD28" i="12"/>
  <c r="AP28" i="12" s="1"/>
  <c r="AQ27" i="12"/>
  <c r="AK27" i="12"/>
  <c r="AJ27" i="12"/>
  <c r="AI27" i="12" s="1" a="1"/>
  <c r="AI27" i="12" s="1"/>
  <c r="AH27" i="12"/>
  <c r="AD27" i="12"/>
  <c r="AP27" i="12" s="1"/>
  <c r="AQ26" i="12"/>
  <c r="AK26" i="12"/>
  <c r="AJ26" i="12"/>
  <c r="AN26" i="12" s="1"/>
  <c r="AD26" i="12"/>
  <c r="AP26" i="12" s="1"/>
  <c r="AQ25" i="12"/>
  <c r="AK25" i="12"/>
  <c r="AJ25" i="12"/>
  <c r="AD25" i="12"/>
  <c r="AP25" i="12" s="1"/>
  <c r="AQ24" i="12"/>
  <c r="AK24" i="12"/>
  <c r="AJ24" i="12"/>
  <c r="AF24" i="12" s="1"/>
  <c r="AG24" i="12"/>
  <c r="AD24" i="12"/>
  <c r="AP24" i="12" s="1"/>
  <c r="AQ23" i="12"/>
  <c r="AK23" i="12"/>
  <c r="AJ23" i="12"/>
  <c r="AI23" i="12" s="1" a="1"/>
  <c r="AI23" i="12" s="1"/>
  <c r="AH23" i="12"/>
  <c r="AD23" i="12"/>
  <c r="AP23" i="12" s="1"/>
  <c r="AQ22" i="12"/>
  <c r="AK22" i="12"/>
  <c r="AJ22" i="12"/>
  <c r="AN22" i="12" s="1"/>
  <c r="AG22" i="12"/>
  <c r="AF22" i="12"/>
  <c r="AD22" i="12"/>
  <c r="AP22" i="12" s="1"/>
  <c r="AQ21" i="12"/>
  <c r="AK21" i="12"/>
  <c r="AJ21" i="12"/>
  <c r="AI21" i="12" s="1" a="1"/>
  <c r="AI21" i="12" s="1"/>
  <c r="AD21" i="12"/>
  <c r="AE21" i="12" s="1"/>
  <c r="AO21" i="12" s="1"/>
  <c r="AQ20" i="12"/>
  <c r="AK20" i="12"/>
  <c r="AJ20" i="12"/>
  <c r="AN20" i="12" s="1"/>
  <c r="AD20" i="12"/>
  <c r="AP20" i="12" s="1"/>
  <c r="AQ19" i="12"/>
  <c r="AK19" i="12"/>
  <c r="AJ19" i="12"/>
  <c r="AD19" i="12"/>
  <c r="AP19" i="12" s="1"/>
  <c r="AQ18" i="12"/>
  <c r="AK18" i="12"/>
  <c r="AJ18" i="12"/>
  <c r="AN18" i="12" s="1"/>
  <c r="AI18" i="12" a="1"/>
  <c r="AI18" i="12" s="1"/>
  <c r="AH18" i="12"/>
  <c r="AD18" i="12"/>
  <c r="AP18" i="12" s="1"/>
  <c r="AQ17" i="12"/>
  <c r="AK17" i="12"/>
  <c r="AJ17" i="12"/>
  <c r="AN17" i="12" s="1"/>
  <c r="AD17" i="12"/>
  <c r="AP17" i="12" s="1"/>
  <c r="AQ16" i="12"/>
  <c r="AK16" i="12"/>
  <c r="AJ16" i="12"/>
  <c r="AG16" i="12"/>
  <c r="AF16" i="12"/>
  <c r="AD16" i="12"/>
  <c r="AP16" i="12" s="1"/>
  <c r="AQ15" i="12"/>
  <c r="AK15" i="12"/>
  <c r="AJ15" i="12"/>
  <c r="AG15" i="12" s="1"/>
  <c r="AD15" i="12"/>
  <c r="AP15" i="12" s="1"/>
  <c r="AQ14" i="12"/>
  <c r="AK14" i="12"/>
  <c r="AJ14" i="12"/>
  <c r="AN14" i="12" s="1"/>
  <c r="AG14" i="12"/>
  <c r="AF14" i="12"/>
  <c r="AD14" i="12"/>
  <c r="AP14" i="12" s="1"/>
  <c r="AQ13" i="12"/>
  <c r="AK13" i="12"/>
  <c r="AJ13" i="12"/>
  <c r="AN13" i="12" s="1"/>
  <c r="AD13" i="12"/>
  <c r="AP13" i="12" s="1"/>
  <c r="AQ12" i="12"/>
  <c r="AK12" i="12"/>
  <c r="AJ12" i="12"/>
  <c r="AF12" i="12" s="1"/>
  <c r="AD12" i="12"/>
  <c r="AP12" i="12" s="1"/>
  <c r="AQ11" i="12"/>
  <c r="AK11" i="12"/>
  <c r="AJ11" i="12"/>
  <c r="AI11" i="12" s="1" a="1"/>
  <c r="AI11" i="12" s="1"/>
  <c r="AD11" i="12"/>
  <c r="AE11" i="12" s="1"/>
  <c r="AO11" i="12" s="1"/>
  <c r="AQ10" i="12"/>
  <c r="AK10" i="12"/>
  <c r="AJ10" i="12"/>
  <c r="AN10" i="12" s="1"/>
  <c r="AI10" i="12" a="1"/>
  <c r="AI10" i="12" s="1"/>
  <c r="AH10" i="12"/>
  <c r="AD10" i="12"/>
  <c r="AP10" i="12" s="1"/>
  <c r="AQ9" i="12"/>
  <c r="AP9" i="12"/>
  <c r="AK9" i="12"/>
  <c r="AJ9" i="12"/>
  <c r="AD9" i="12"/>
  <c r="AE9" i="12" s="1"/>
  <c r="AO9" i="12" s="1"/>
  <c r="AQ8" i="12"/>
  <c r="AK8" i="12"/>
  <c r="AJ8" i="12"/>
  <c r="AF8" i="12" s="1"/>
  <c r="AG8" i="12"/>
  <c r="AD8" i="12"/>
  <c r="AP8" i="12" s="1"/>
  <c r="AQ7" i="12"/>
  <c r="AK7" i="12"/>
  <c r="AJ7" i="12"/>
  <c r="AH7" i="12" s="1"/>
  <c r="AI7" i="12" a="1"/>
  <c r="AI7" i="12" s="1"/>
  <c r="AD7" i="12"/>
  <c r="AP7" i="12" s="1"/>
  <c r="AQ6" i="12"/>
  <c r="AK6" i="12"/>
  <c r="AJ6" i="12"/>
  <c r="AN6" i="12" s="1"/>
  <c r="AD6" i="12"/>
  <c r="AP6" i="12" s="1"/>
  <c r="AQ5" i="12"/>
  <c r="AK5" i="12"/>
  <c r="AJ5" i="12"/>
  <c r="AD5" i="12"/>
  <c r="AP5" i="12" s="1"/>
  <c r="AQ4" i="12"/>
  <c r="AH4" i="12" s="1"/>
  <c r="AK4" i="12"/>
  <c r="AJ4" i="12"/>
  <c r="AN4" i="12" s="1"/>
  <c r="AD4" i="12"/>
  <c r="AP4" i="12" s="1"/>
  <c r="AQ3" i="12"/>
  <c r="AK3" i="12"/>
  <c r="AJ3" i="12"/>
  <c r="AH3" i="12" s="1"/>
  <c r="AI3" i="12" a="1"/>
  <c r="AI3" i="12" s="1"/>
  <c r="AD3" i="12"/>
  <c r="AP3" i="12" s="1"/>
  <c r="AQ60" i="16"/>
  <c r="AK60" i="16"/>
  <c r="AJ60" i="16"/>
  <c r="AN60" i="16" s="1"/>
  <c r="AI60" i="16" a="1"/>
  <c r="AI60" i="16" s="1"/>
  <c r="AH60" i="16"/>
  <c r="AG60" i="16"/>
  <c r="AF60" i="16"/>
  <c r="AE60" i="16"/>
  <c r="AO60" i="16" s="1"/>
  <c r="AD60" i="16"/>
  <c r="AP60" i="16" s="1"/>
  <c r="AQ59" i="16"/>
  <c r="AP59" i="16"/>
  <c r="AK59" i="16"/>
  <c r="AJ59" i="16"/>
  <c r="AN59" i="16" s="1"/>
  <c r="AI59" i="16" a="1"/>
  <c r="AI59" i="16" s="1"/>
  <c r="AH59" i="16"/>
  <c r="AR59" i="16" s="1"/>
  <c r="AG59" i="16"/>
  <c r="AE59" i="16"/>
  <c r="AO59" i="16" s="1"/>
  <c r="AD59" i="16"/>
  <c r="AQ58" i="16"/>
  <c r="AK58" i="16"/>
  <c r="AJ58" i="16"/>
  <c r="AN58" i="16" s="1"/>
  <c r="AI58" i="16" a="1"/>
  <c r="AI58" i="16" s="1"/>
  <c r="AH58" i="16"/>
  <c r="AE58" i="16"/>
  <c r="AO58" i="16" s="1"/>
  <c r="AD58" i="16"/>
  <c r="AP58" i="16" s="1"/>
  <c r="AQ57" i="16"/>
  <c r="AP57" i="16"/>
  <c r="AK57" i="16"/>
  <c r="AJ57" i="16"/>
  <c r="AN57" i="16" s="1"/>
  <c r="AI57" i="16" a="1"/>
  <c r="AI57" i="16" s="1"/>
  <c r="AH57" i="16"/>
  <c r="AF57" i="16"/>
  <c r="AE57" i="16"/>
  <c r="AO57" i="16" s="1"/>
  <c r="AD57" i="16"/>
  <c r="AQ56" i="16"/>
  <c r="AP56" i="16"/>
  <c r="AK56" i="16"/>
  <c r="AJ56" i="16"/>
  <c r="AN56" i="16" s="1"/>
  <c r="AI56" i="16" a="1"/>
  <c r="AI56" i="16" s="1"/>
  <c r="AH56" i="16"/>
  <c r="AG56" i="16"/>
  <c r="AF56" i="16"/>
  <c r="AE56" i="16"/>
  <c r="AO56" i="16" s="1"/>
  <c r="AD56" i="16"/>
  <c r="AQ55" i="16"/>
  <c r="AP55" i="16"/>
  <c r="AK55" i="16"/>
  <c r="AJ55" i="16"/>
  <c r="AN55" i="16" s="1"/>
  <c r="AI55" i="16" a="1"/>
  <c r="AI55" i="16" s="1"/>
  <c r="AS55" i="16" s="1"/>
  <c r="AH55" i="16"/>
  <c r="AR55" i="16" s="1"/>
  <c r="AE55" i="16"/>
  <c r="AO55" i="16" s="1"/>
  <c r="AD55" i="16"/>
  <c r="AQ54" i="16"/>
  <c r="AK54" i="16"/>
  <c r="AJ54" i="16"/>
  <c r="AN54" i="16" s="1"/>
  <c r="AI54" i="16" a="1"/>
  <c r="AI54" i="16" s="1"/>
  <c r="AS54" i="16" s="1"/>
  <c r="AH54" i="16"/>
  <c r="AR54" i="16" s="1"/>
  <c r="AE54" i="16"/>
  <c r="AO54" i="16" s="1"/>
  <c r="AD54" i="16"/>
  <c r="AP54" i="16" s="1"/>
  <c r="AQ53" i="16"/>
  <c r="AP53" i="16"/>
  <c r="AK53" i="16"/>
  <c r="AJ53" i="16"/>
  <c r="AI53" i="16" a="1"/>
  <c r="AI53" i="16" s="1"/>
  <c r="AH53" i="16"/>
  <c r="AE53" i="16"/>
  <c r="AO53" i="16" s="1"/>
  <c r="AD53" i="16"/>
  <c r="AQ52" i="16"/>
  <c r="AK52" i="16"/>
  <c r="AJ52" i="16"/>
  <c r="AI52" i="16" a="1"/>
  <c r="AI52" i="16" s="1"/>
  <c r="AH52" i="16"/>
  <c r="AG52" i="16"/>
  <c r="AE52" i="16"/>
  <c r="AO52" i="16" s="1"/>
  <c r="AD52" i="16"/>
  <c r="AP52" i="16" s="1"/>
  <c r="AQ51" i="16"/>
  <c r="AK51" i="16"/>
  <c r="AJ51" i="16"/>
  <c r="AN51" i="16" s="1"/>
  <c r="AI51" i="16" a="1"/>
  <c r="AI51" i="16" s="1"/>
  <c r="AS51" i="16" s="1"/>
  <c r="AH51" i="16"/>
  <c r="AR51" i="16" s="1"/>
  <c r="AG51" i="16"/>
  <c r="AF51" i="16"/>
  <c r="AE51" i="16"/>
  <c r="AO51" i="16" s="1"/>
  <c r="AD51" i="16"/>
  <c r="AP51" i="16" s="1"/>
  <c r="AQ50" i="16"/>
  <c r="AK50" i="16"/>
  <c r="AJ50" i="16"/>
  <c r="AN50" i="16" s="1"/>
  <c r="AI50" i="16" a="1"/>
  <c r="AI50" i="16" s="1"/>
  <c r="AH50" i="16"/>
  <c r="AE50" i="16"/>
  <c r="AO50" i="16" s="1"/>
  <c r="AD50" i="16"/>
  <c r="AP50" i="16" s="1"/>
  <c r="AQ49" i="16"/>
  <c r="AK49" i="16"/>
  <c r="AJ49" i="16"/>
  <c r="AI49" i="16" a="1"/>
  <c r="AI49" i="16" s="1"/>
  <c r="AH49" i="16"/>
  <c r="AF49" i="16"/>
  <c r="AE49" i="16"/>
  <c r="AO49" i="16" s="1"/>
  <c r="AD49" i="16"/>
  <c r="AP49" i="16" s="1"/>
  <c r="AQ48" i="16"/>
  <c r="AP48" i="16"/>
  <c r="AK48" i="16"/>
  <c r="AJ48" i="16"/>
  <c r="AN48" i="16" s="1"/>
  <c r="AI48" i="16" a="1"/>
  <c r="AI48" i="16" s="1"/>
  <c r="AH48" i="16"/>
  <c r="AF48" i="16"/>
  <c r="AE48" i="16"/>
  <c r="AO48" i="16" s="1"/>
  <c r="AD48" i="16"/>
  <c r="AQ47" i="16"/>
  <c r="AK47" i="16"/>
  <c r="AJ47" i="16"/>
  <c r="AN47" i="16" s="1"/>
  <c r="AI47" i="16" a="1"/>
  <c r="AI47" i="16" s="1"/>
  <c r="AS47" i="16" s="1"/>
  <c r="AH47" i="16"/>
  <c r="AR47" i="16" s="1"/>
  <c r="AG47" i="16"/>
  <c r="AE47" i="16"/>
  <c r="AO47" i="16" s="1"/>
  <c r="AD47" i="16"/>
  <c r="AP47" i="16" s="1"/>
  <c r="AQ46" i="16"/>
  <c r="AK46" i="16"/>
  <c r="AJ46" i="16"/>
  <c r="AI46" i="16" a="1"/>
  <c r="AI46" i="16" s="1"/>
  <c r="AH46" i="16"/>
  <c r="AE46" i="16"/>
  <c r="AO46" i="16" s="1"/>
  <c r="AD46" i="16"/>
  <c r="AP46" i="16" s="1"/>
  <c r="AQ45" i="16"/>
  <c r="AK45" i="16"/>
  <c r="AJ45" i="16"/>
  <c r="AN45" i="16" s="1"/>
  <c r="AI45" i="16" a="1"/>
  <c r="AI45" i="16" s="1"/>
  <c r="AS45" i="16" s="1"/>
  <c r="AH45" i="16"/>
  <c r="AE45" i="16"/>
  <c r="AO45" i="16" s="1"/>
  <c r="AD45" i="16"/>
  <c r="AP45" i="16" s="1"/>
  <c r="AQ44" i="16"/>
  <c r="AK44" i="16"/>
  <c r="AJ44" i="16"/>
  <c r="AN44" i="16" s="1"/>
  <c r="AI44" i="16" a="1"/>
  <c r="AI44" i="16" s="1"/>
  <c r="AH44" i="16"/>
  <c r="AG44" i="16"/>
  <c r="AE44" i="16"/>
  <c r="AO44" i="16" s="1"/>
  <c r="AD44" i="16"/>
  <c r="AP44" i="16" s="1"/>
  <c r="AQ43" i="16"/>
  <c r="AK43" i="16"/>
  <c r="AJ43" i="16"/>
  <c r="AN43" i="16" s="1"/>
  <c r="AI43" i="16" a="1"/>
  <c r="AI43" i="16" s="1"/>
  <c r="AS43" i="16" s="1"/>
  <c r="AH43" i="16"/>
  <c r="AR43" i="16" s="1"/>
  <c r="AG43" i="16"/>
  <c r="AE43" i="16"/>
  <c r="AO43" i="16" s="1"/>
  <c r="AD43" i="16"/>
  <c r="AP43" i="16" s="1"/>
  <c r="AQ42" i="16"/>
  <c r="AP42" i="16"/>
  <c r="AK42" i="16"/>
  <c r="AJ42" i="16"/>
  <c r="AN42" i="16" s="1"/>
  <c r="AI42" i="16" a="1"/>
  <c r="AI42" i="16" s="1"/>
  <c r="AS42" i="16" s="1"/>
  <c r="AH42" i="16"/>
  <c r="AR42" i="16" s="1"/>
  <c r="AE42" i="16"/>
  <c r="AO42" i="16" s="1"/>
  <c r="AD42" i="16"/>
  <c r="AQ41" i="16"/>
  <c r="AP41" i="16"/>
  <c r="AK41" i="16"/>
  <c r="AJ41" i="16"/>
  <c r="AG41" i="16"/>
  <c r="AD41" i="16"/>
  <c r="AE41" i="16" s="1"/>
  <c r="AO41" i="16" s="1"/>
  <c r="AQ40" i="16"/>
  <c r="AK40" i="16"/>
  <c r="AJ40" i="16"/>
  <c r="AN40" i="16" s="1"/>
  <c r="AD40" i="16"/>
  <c r="AP40" i="16" s="1"/>
  <c r="AQ39" i="16"/>
  <c r="AK39" i="16"/>
  <c r="AJ39" i="16"/>
  <c r="AN39" i="16" s="1"/>
  <c r="AI39" i="16" a="1"/>
  <c r="AI39" i="16" s="1"/>
  <c r="AH39" i="16"/>
  <c r="AD39" i="16"/>
  <c r="AE39" i="16" s="1"/>
  <c r="AO39" i="16" s="1"/>
  <c r="AQ38" i="16"/>
  <c r="AK38" i="16"/>
  <c r="AJ38" i="16"/>
  <c r="AD38" i="16"/>
  <c r="AP38" i="16" s="1"/>
  <c r="AQ37" i="16"/>
  <c r="AK37" i="16"/>
  <c r="AJ37" i="16"/>
  <c r="AN37" i="16" s="1"/>
  <c r="AG37" i="16"/>
  <c r="AF37" i="16"/>
  <c r="AD37" i="16"/>
  <c r="AP37" i="16" s="1"/>
  <c r="AQ36" i="16"/>
  <c r="AK36" i="16"/>
  <c r="AJ36" i="16"/>
  <c r="AD36" i="16"/>
  <c r="AP36" i="16" s="1"/>
  <c r="AQ35" i="16"/>
  <c r="AK35" i="16"/>
  <c r="AJ35" i="16"/>
  <c r="AN35" i="16" s="1"/>
  <c r="AI35" i="16" a="1"/>
  <c r="AI35" i="16" s="1"/>
  <c r="AH35" i="16"/>
  <c r="AD35" i="16"/>
  <c r="AP35" i="16" s="1"/>
  <c r="AQ34" i="16"/>
  <c r="AK34" i="16"/>
  <c r="AJ34" i="16"/>
  <c r="AH34" i="16" s="1"/>
  <c r="AI34" i="16" a="1"/>
  <c r="AI34" i="16" s="1"/>
  <c r="AD34" i="16"/>
  <c r="AP34" i="16" s="1"/>
  <c r="AQ33" i="16"/>
  <c r="AK33" i="16"/>
  <c r="AJ33" i="16"/>
  <c r="AN33" i="16" s="1"/>
  <c r="AD33" i="16"/>
  <c r="AP33" i="16" s="1"/>
  <c r="AQ32" i="16"/>
  <c r="AK32" i="16"/>
  <c r="AJ32" i="16"/>
  <c r="AD32" i="16"/>
  <c r="AP32" i="16" s="1"/>
  <c r="AQ31" i="16"/>
  <c r="AK31" i="16"/>
  <c r="AJ31" i="16"/>
  <c r="AN31" i="16" s="1"/>
  <c r="AD31" i="16"/>
  <c r="AP31" i="16" s="1"/>
  <c r="AQ30" i="16"/>
  <c r="AK30" i="16"/>
  <c r="AJ30" i="16"/>
  <c r="AI30" i="16" a="1"/>
  <c r="AI30" i="16" s="1"/>
  <c r="AH30" i="16"/>
  <c r="AD30" i="16"/>
  <c r="AE30" i="16" s="1"/>
  <c r="AO30" i="16" s="1"/>
  <c r="AQ29" i="16"/>
  <c r="AK29" i="16"/>
  <c r="AJ29" i="16"/>
  <c r="AD29" i="16"/>
  <c r="AP29" i="16" s="1"/>
  <c r="AQ28" i="16"/>
  <c r="AK28" i="16"/>
  <c r="AJ28" i="16"/>
  <c r="AN28" i="16" s="1"/>
  <c r="AD28" i="16"/>
  <c r="AP28" i="16" s="1"/>
  <c r="AQ27" i="16"/>
  <c r="AK27" i="16"/>
  <c r="AJ27" i="16"/>
  <c r="AN27" i="16" s="1"/>
  <c r="AG27" i="16"/>
  <c r="AF27" i="16"/>
  <c r="AD27" i="16"/>
  <c r="AP27" i="16" s="1"/>
  <c r="AQ26" i="16"/>
  <c r="AK26" i="16"/>
  <c r="AJ26" i="16"/>
  <c r="AD26" i="16"/>
  <c r="AP26" i="16" s="1"/>
  <c r="AQ25" i="16"/>
  <c r="AK25" i="16"/>
  <c r="AJ25" i="16"/>
  <c r="AH25" i="16" s="1"/>
  <c r="AI25" i="16" a="1"/>
  <c r="AI25" i="16" s="1"/>
  <c r="AD25" i="16"/>
  <c r="AE25" i="16" s="1"/>
  <c r="AO25" i="16" s="1"/>
  <c r="AQ24" i="16"/>
  <c r="AK24" i="16"/>
  <c r="AJ24" i="16"/>
  <c r="AI24" i="16" a="1"/>
  <c r="AI24" i="16" s="1"/>
  <c r="AH24" i="16"/>
  <c r="AD24" i="16"/>
  <c r="AP24" i="16" s="1"/>
  <c r="AQ23" i="16"/>
  <c r="AK23" i="16"/>
  <c r="AJ23" i="16"/>
  <c r="AN23" i="16" s="1"/>
  <c r="AI23" i="16" a="1"/>
  <c r="AI23" i="16" s="1"/>
  <c r="AH23" i="16"/>
  <c r="AD23" i="16"/>
  <c r="AE23" i="16" s="1"/>
  <c r="AO23" i="16" s="1"/>
  <c r="AQ22" i="16"/>
  <c r="AK22" i="16"/>
  <c r="AJ22" i="16"/>
  <c r="AN22" i="16" s="1"/>
  <c r="AI22" i="16" a="1"/>
  <c r="AI22" i="16" s="1"/>
  <c r="AH22" i="16"/>
  <c r="AD22" i="16"/>
  <c r="AE22" i="16" s="1"/>
  <c r="AO22" i="16" s="1"/>
  <c r="AQ21" i="16"/>
  <c r="AK21" i="16"/>
  <c r="AJ21" i="16"/>
  <c r="AH21" i="16" s="1"/>
  <c r="AI21" i="16" a="1"/>
  <c r="AI21" i="16" s="1"/>
  <c r="AD21" i="16"/>
  <c r="AP21" i="16" s="1"/>
  <c r="AQ20" i="16"/>
  <c r="AK20" i="16"/>
  <c r="AJ20" i="16"/>
  <c r="AD20" i="16"/>
  <c r="AP20" i="16" s="1"/>
  <c r="AQ19" i="16"/>
  <c r="AK19" i="16"/>
  <c r="AJ19" i="16"/>
  <c r="AN19" i="16" s="1"/>
  <c r="AI19" i="16" a="1"/>
  <c r="AI19" i="16" s="1"/>
  <c r="AD19" i="16"/>
  <c r="AP19" i="16" s="1"/>
  <c r="AQ18" i="16"/>
  <c r="AK18" i="16"/>
  <c r="AJ18" i="16"/>
  <c r="AD18" i="16"/>
  <c r="AP18" i="16" s="1"/>
  <c r="AQ17" i="16"/>
  <c r="AK17" i="16"/>
  <c r="AJ17" i="16"/>
  <c r="AG17" i="16" s="1"/>
  <c r="AF17" i="16"/>
  <c r="AD17" i="16"/>
  <c r="AP17" i="16" s="1"/>
  <c r="AQ16" i="16"/>
  <c r="AK16" i="16"/>
  <c r="AJ16" i="16"/>
  <c r="AN16" i="16" s="1"/>
  <c r="AD16" i="16"/>
  <c r="AP16" i="16" s="1"/>
  <c r="AQ15" i="16"/>
  <c r="AK15" i="16"/>
  <c r="AJ15" i="16"/>
  <c r="AN15" i="16" s="1"/>
  <c r="AG15" i="16"/>
  <c r="AF15" i="16"/>
  <c r="AD15" i="16"/>
  <c r="AP15" i="16" s="1"/>
  <c r="AQ14" i="16"/>
  <c r="AK14" i="16"/>
  <c r="AJ14" i="16"/>
  <c r="AN14" i="16" s="1"/>
  <c r="AD14" i="16"/>
  <c r="AP14" i="16" s="1"/>
  <c r="AQ13" i="16"/>
  <c r="AK13" i="16"/>
  <c r="AJ13" i="16"/>
  <c r="AD13" i="16"/>
  <c r="AP13" i="16" s="1"/>
  <c r="AQ12" i="16"/>
  <c r="AK12" i="16"/>
  <c r="AJ12" i="16"/>
  <c r="AI12" i="16" a="1"/>
  <c r="AI12" i="16" s="1"/>
  <c r="AH12" i="16"/>
  <c r="AD12" i="16"/>
  <c r="AP12" i="16" s="1"/>
  <c r="AQ11" i="16"/>
  <c r="AK11" i="16"/>
  <c r="AJ11" i="16"/>
  <c r="AG11" i="16"/>
  <c r="AF11" i="16"/>
  <c r="AD11" i="16"/>
  <c r="AP11" i="16" s="1"/>
  <c r="AQ10" i="16"/>
  <c r="AK10" i="16"/>
  <c r="AJ10" i="16"/>
  <c r="AN10" i="16" s="1"/>
  <c r="AD10" i="16"/>
  <c r="AP10" i="16" s="1"/>
  <c r="AQ9" i="16"/>
  <c r="AK9" i="16"/>
  <c r="AJ9" i="16"/>
  <c r="AI9" i="16" s="1" a="1"/>
  <c r="AI9" i="16" s="1"/>
  <c r="AD9" i="16"/>
  <c r="AP9" i="16" s="1"/>
  <c r="AQ8" i="16"/>
  <c r="AK8" i="16"/>
  <c r="AJ8" i="16"/>
  <c r="AN8" i="16" s="1"/>
  <c r="AI8" i="16" a="1"/>
  <c r="AI8" i="16" s="1"/>
  <c r="AH8" i="16"/>
  <c r="AD8" i="16"/>
  <c r="AP8" i="16" s="1"/>
  <c r="AQ7" i="16"/>
  <c r="AK7" i="16"/>
  <c r="AJ7" i="16"/>
  <c r="AI7" i="16" s="1" a="1"/>
  <c r="AI7" i="16" s="1"/>
  <c r="AD7" i="16"/>
  <c r="AP7" i="16" s="1"/>
  <c r="AQ6" i="16"/>
  <c r="AK6" i="16"/>
  <c r="AJ6" i="16"/>
  <c r="AI6" i="16" a="1"/>
  <c r="AI6" i="16" s="1"/>
  <c r="AH6" i="16"/>
  <c r="AD6" i="16"/>
  <c r="AP6" i="16" s="1"/>
  <c r="AQ5" i="16"/>
  <c r="AK5" i="16"/>
  <c r="AJ5" i="16"/>
  <c r="AN5" i="16" s="1"/>
  <c r="AI5" i="16" a="1"/>
  <c r="AI5" i="16" s="1"/>
  <c r="AH5" i="16"/>
  <c r="AD5" i="16"/>
  <c r="AP5" i="16" s="1"/>
  <c r="AQ4" i="16"/>
  <c r="AK4" i="16"/>
  <c r="AJ4" i="16"/>
  <c r="AD4" i="16"/>
  <c r="AE4" i="16" s="1"/>
  <c r="AO4" i="16" s="1"/>
  <c r="AQ3" i="16"/>
  <c r="AK3" i="16"/>
  <c r="AJ3" i="16"/>
  <c r="AF3" i="16" s="1"/>
  <c r="AG3" i="16"/>
  <c r="AD3" i="16"/>
  <c r="AP3" i="16" s="1"/>
  <c r="AQ60" i="17"/>
  <c r="AP60" i="17"/>
  <c r="AK60" i="17"/>
  <c r="AJ60" i="17"/>
  <c r="AN60" i="17" s="1"/>
  <c r="AI60" i="17" a="1"/>
  <c r="AI60" i="17" s="1"/>
  <c r="AH60" i="17"/>
  <c r="AE60" i="17"/>
  <c r="AO60" i="17" s="1"/>
  <c r="AD60" i="17"/>
  <c r="AQ59" i="17"/>
  <c r="AP59" i="17"/>
  <c r="AO59" i="17"/>
  <c r="AN59" i="17"/>
  <c r="AK59" i="17"/>
  <c r="AJ59" i="17"/>
  <c r="AG59" i="17" s="1"/>
  <c r="AI59" i="17" a="1"/>
  <c r="AI59" i="17" s="1"/>
  <c r="AS59" i="17" s="1"/>
  <c r="AH59" i="17"/>
  <c r="AR59" i="17" s="1"/>
  <c r="AE59" i="17"/>
  <c r="AD59" i="17"/>
  <c r="AQ58" i="17"/>
  <c r="AP58" i="17"/>
  <c r="AK58" i="17"/>
  <c r="AJ58" i="17"/>
  <c r="AI58" i="17" a="1"/>
  <c r="AI58" i="17" s="1"/>
  <c r="AH58" i="17"/>
  <c r="AG58" i="17"/>
  <c r="AF58" i="17"/>
  <c r="AE58" i="17"/>
  <c r="AO58" i="17" s="1"/>
  <c r="AD58" i="17"/>
  <c r="AQ57" i="17"/>
  <c r="AP57" i="17"/>
  <c r="AK57" i="17"/>
  <c r="AJ57" i="17"/>
  <c r="AG57" i="17" s="1"/>
  <c r="AI57" i="17" a="1"/>
  <c r="AI57" i="17" s="1"/>
  <c r="AH57" i="17"/>
  <c r="AE57" i="17"/>
  <c r="AO57" i="17" s="1"/>
  <c r="AD57" i="17"/>
  <c r="AQ56" i="17"/>
  <c r="AP56" i="17"/>
  <c r="AK56" i="17"/>
  <c r="AJ56" i="17"/>
  <c r="AI56" i="17" a="1"/>
  <c r="AI56" i="17" s="1"/>
  <c r="AH56" i="17"/>
  <c r="AE56" i="17"/>
  <c r="AO56" i="17" s="1"/>
  <c r="AD56" i="17"/>
  <c r="AQ55" i="17"/>
  <c r="AP55" i="17"/>
  <c r="AO55" i="17"/>
  <c r="AK55" i="17"/>
  <c r="AJ55" i="17"/>
  <c r="AF55" i="17" s="1"/>
  <c r="AI55" i="17" a="1"/>
  <c r="AI55" i="17" s="1"/>
  <c r="AH55" i="17"/>
  <c r="AE55" i="17"/>
  <c r="AD55" i="17"/>
  <c r="AQ54" i="17"/>
  <c r="AK54" i="17"/>
  <c r="AJ54" i="17"/>
  <c r="AG54" i="17" s="1"/>
  <c r="AI54" i="17" a="1"/>
  <c r="AI54" i="17" s="1"/>
  <c r="AH54" i="17"/>
  <c r="AE54" i="17"/>
  <c r="AO54" i="17" s="1"/>
  <c r="AD54" i="17"/>
  <c r="AP54" i="17" s="1"/>
  <c r="AQ53" i="17"/>
  <c r="AK53" i="17"/>
  <c r="AJ53" i="17"/>
  <c r="AF53" i="17" s="1"/>
  <c r="AI53" i="17" a="1"/>
  <c r="AI53" i="17" s="1"/>
  <c r="AS53" i="17" s="1"/>
  <c r="AH53" i="17"/>
  <c r="AR53" i="17" s="1"/>
  <c r="AG53" i="17"/>
  <c r="AE53" i="17"/>
  <c r="AO53" i="17" s="1"/>
  <c r="AD53" i="17"/>
  <c r="AP53" i="17" s="1"/>
  <c r="AQ52" i="17"/>
  <c r="AP52" i="17"/>
  <c r="AK52" i="17"/>
  <c r="AJ52" i="17"/>
  <c r="AN52" i="17" s="1"/>
  <c r="AI52" i="17" a="1"/>
  <c r="AI52" i="17" s="1"/>
  <c r="AH52" i="17"/>
  <c r="AE52" i="17"/>
  <c r="AO52" i="17" s="1"/>
  <c r="AD52" i="17"/>
  <c r="AQ51" i="17"/>
  <c r="AK51" i="17"/>
  <c r="AJ51" i="17"/>
  <c r="AN51" i="17" s="1"/>
  <c r="AI51" i="17" a="1"/>
  <c r="AI51" i="17" s="1"/>
  <c r="AH51" i="17"/>
  <c r="AE51" i="17"/>
  <c r="AO51" i="17" s="1"/>
  <c r="AD51" i="17"/>
  <c r="AP51" i="17" s="1"/>
  <c r="AQ50" i="17"/>
  <c r="AP50" i="17"/>
  <c r="AK50" i="17"/>
  <c r="AJ50" i="17"/>
  <c r="AN50" i="17" s="1"/>
  <c r="AI50" i="17" a="1"/>
  <c r="AI50" i="17" s="1"/>
  <c r="AH50" i="17"/>
  <c r="AE50" i="17"/>
  <c r="AO50" i="17" s="1"/>
  <c r="AD50" i="17"/>
  <c r="AQ49" i="17"/>
  <c r="AK49" i="17"/>
  <c r="AJ49" i="17"/>
  <c r="AG49" i="17" s="1"/>
  <c r="AI49" i="17" a="1"/>
  <c r="AI49" i="17" s="1"/>
  <c r="AH49" i="17"/>
  <c r="AE49" i="17"/>
  <c r="AO49" i="17" s="1"/>
  <c r="AD49" i="17"/>
  <c r="AP49" i="17" s="1"/>
  <c r="AQ48" i="17"/>
  <c r="AK48" i="17"/>
  <c r="AJ48" i="17"/>
  <c r="AI48" i="17" s="1" a="1"/>
  <c r="AI48" i="17" s="1"/>
  <c r="AD48" i="17"/>
  <c r="AP48" i="17" s="1"/>
  <c r="AQ47" i="17"/>
  <c r="AK47" i="17"/>
  <c r="AJ47" i="17"/>
  <c r="AI47" i="17" a="1"/>
  <c r="AI47" i="17" s="1"/>
  <c r="AH47" i="17"/>
  <c r="AD47" i="17"/>
  <c r="AP47" i="17" s="1"/>
  <c r="AQ46" i="17"/>
  <c r="AK46" i="17"/>
  <c r="AJ46" i="17"/>
  <c r="AG46" i="17"/>
  <c r="AF46" i="17"/>
  <c r="AD46" i="17"/>
  <c r="AP46" i="17" s="1"/>
  <c r="AQ45" i="17"/>
  <c r="AK45" i="17"/>
  <c r="AJ45" i="17"/>
  <c r="AN45" i="17" s="1"/>
  <c r="AI45" i="17" a="1"/>
  <c r="AI45" i="17" s="1"/>
  <c r="AH45" i="17"/>
  <c r="AD45" i="17"/>
  <c r="AP45" i="17" s="1"/>
  <c r="AQ44" i="17"/>
  <c r="AK44" i="17"/>
  <c r="AJ44" i="17"/>
  <c r="AD44" i="17"/>
  <c r="AP44" i="17" s="1"/>
  <c r="AQ43" i="17"/>
  <c r="AK43" i="17"/>
  <c r="AJ43" i="17"/>
  <c r="AN43" i="17" s="1"/>
  <c r="AG43" i="17"/>
  <c r="AF43" i="17"/>
  <c r="AD43" i="17"/>
  <c r="AP43" i="17" s="1"/>
  <c r="AQ42" i="17"/>
  <c r="AK42" i="17"/>
  <c r="AJ42" i="17"/>
  <c r="AF42" i="17"/>
  <c r="AD42" i="17"/>
  <c r="AP42" i="17" s="1"/>
  <c r="AQ41" i="17"/>
  <c r="AK41" i="17"/>
  <c r="AJ41" i="17"/>
  <c r="AN41" i="17" s="1"/>
  <c r="AD41" i="17"/>
  <c r="AP41" i="17" s="1"/>
  <c r="AQ40" i="17"/>
  <c r="AK40" i="17"/>
  <c r="AJ40" i="17"/>
  <c r="AD40" i="17"/>
  <c r="AE40" i="17" s="1"/>
  <c r="AO40" i="17" s="1"/>
  <c r="AQ39" i="17"/>
  <c r="AK39" i="17"/>
  <c r="AJ39" i="17"/>
  <c r="AN39" i="17" s="1"/>
  <c r="AG39" i="17"/>
  <c r="AF39" i="17"/>
  <c r="AD39" i="17"/>
  <c r="AP39" i="17" s="1"/>
  <c r="AQ38" i="17"/>
  <c r="AK38" i="17"/>
  <c r="AJ38" i="17"/>
  <c r="AG38" i="17"/>
  <c r="AF38" i="17"/>
  <c r="AD38" i="17"/>
  <c r="AE38" i="17" s="1"/>
  <c r="AO38" i="17" s="1"/>
  <c r="AQ37" i="17"/>
  <c r="AK37" i="17"/>
  <c r="AJ37" i="17"/>
  <c r="AN37" i="17" s="1"/>
  <c r="AH37" i="17"/>
  <c r="AD37" i="17"/>
  <c r="AE37" i="17" s="1"/>
  <c r="AO37" i="17" s="1"/>
  <c r="AQ36" i="17"/>
  <c r="AK36" i="17"/>
  <c r="AJ36" i="17"/>
  <c r="AI36" i="17" s="1" a="1"/>
  <c r="AI36" i="17" s="1"/>
  <c r="AD36" i="17"/>
  <c r="AP36" i="17" s="1"/>
  <c r="AQ35" i="17"/>
  <c r="AK35" i="17"/>
  <c r="AJ35" i="17"/>
  <c r="AN35" i="17" s="1"/>
  <c r="AI35" i="17" a="1"/>
  <c r="AI35" i="17" s="1"/>
  <c r="AH35" i="17"/>
  <c r="AD35" i="17"/>
  <c r="AP35" i="17" s="1"/>
  <c r="AQ34" i="17"/>
  <c r="AK34" i="17"/>
  <c r="AJ34" i="17"/>
  <c r="AN34" i="17" s="1"/>
  <c r="AG34" i="17"/>
  <c r="AF34" i="17"/>
  <c r="AD34" i="17"/>
  <c r="AE34" i="17" s="1"/>
  <c r="AO34" i="17" s="1"/>
  <c r="AQ33" i="17"/>
  <c r="AK33" i="17"/>
  <c r="AJ33" i="17"/>
  <c r="AN33" i="17" s="1"/>
  <c r="AG33" i="17"/>
  <c r="AF33" i="17"/>
  <c r="AD33" i="17"/>
  <c r="AP33" i="17" s="1"/>
  <c r="AQ32" i="17"/>
  <c r="AK32" i="17"/>
  <c r="AJ32" i="17"/>
  <c r="AN32" i="17" s="1"/>
  <c r="AI32" i="17" a="1"/>
  <c r="AI32" i="17" s="1"/>
  <c r="AD32" i="17"/>
  <c r="AP32" i="17" s="1"/>
  <c r="AQ31" i="17"/>
  <c r="AK31" i="17"/>
  <c r="AJ31" i="17"/>
  <c r="AN31" i="17" s="1"/>
  <c r="AD31" i="17"/>
  <c r="AP31" i="17" s="1"/>
  <c r="AQ30" i="17"/>
  <c r="AK30" i="17"/>
  <c r="AJ30" i="17"/>
  <c r="AI30" i="17" s="1" a="1"/>
  <c r="AI30" i="17" s="1"/>
  <c r="AD30" i="17"/>
  <c r="AP30" i="17" s="1"/>
  <c r="AQ29" i="17"/>
  <c r="AK29" i="17"/>
  <c r="AJ29" i="17"/>
  <c r="AN29" i="17" s="1"/>
  <c r="AD29" i="17"/>
  <c r="AP29" i="17" s="1"/>
  <c r="AQ28" i="17"/>
  <c r="AK28" i="17"/>
  <c r="AJ28" i="17"/>
  <c r="AD28" i="17"/>
  <c r="AE28" i="17" s="1"/>
  <c r="AO28" i="17" s="1"/>
  <c r="AQ27" i="17"/>
  <c r="AK27" i="17"/>
  <c r="AJ27" i="17"/>
  <c r="AI27" i="17" a="1"/>
  <c r="AI27" i="17" s="1"/>
  <c r="AH27" i="17"/>
  <c r="AD27" i="17"/>
  <c r="AP27" i="17" s="1"/>
  <c r="AQ26" i="17"/>
  <c r="AK26" i="17"/>
  <c r="AJ26" i="17"/>
  <c r="AI26" i="17" a="1"/>
  <c r="AI26" i="17" s="1"/>
  <c r="AH26" i="17"/>
  <c r="AD26" i="17"/>
  <c r="AP26" i="17" s="1"/>
  <c r="AQ25" i="17"/>
  <c r="AK25" i="17"/>
  <c r="AJ25" i="17"/>
  <c r="AN25" i="17" s="1"/>
  <c r="AI25" i="17" a="1"/>
  <c r="AI25" i="17" s="1"/>
  <c r="AD25" i="17"/>
  <c r="AP25" i="17" s="1"/>
  <c r="AQ24" i="17"/>
  <c r="AK24" i="17"/>
  <c r="AJ24" i="17"/>
  <c r="AN24" i="17" s="1"/>
  <c r="AD24" i="17"/>
  <c r="AP24" i="17" s="1"/>
  <c r="AQ23" i="17"/>
  <c r="AK23" i="17"/>
  <c r="AJ23" i="17"/>
  <c r="AN23" i="17" s="1"/>
  <c r="AG23" i="17"/>
  <c r="AF23" i="17"/>
  <c r="AD23" i="17"/>
  <c r="AP23" i="17" s="1"/>
  <c r="AQ22" i="17"/>
  <c r="AK22" i="17"/>
  <c r="AJ22" i="17"/>
  <c r="AG22" i="17"/>
  <c r="AD22" i="17"/>
  <c r="AE22" i="17" s="1"/>
  <c r="AO22" i="17" s="1"/>
  <c r="AQ21" i="17"/>
  <c r="AK21" i="17"/>
  <c r="AJ21" i="17"/>
  <c r="AN21" i="17" s="1"/>
  <c r="AI21" i="17" a="1"/>
  <c r="AI21" i="17" s="1"/>
  <c r="AH21" i="17"/>
  <c r="AD21" i="17"/>
  <c r="AP21" i="17" s="1"/>
  <c r="AQ20" i="17"/>
  <c r="AK20" i="17"/>
  <c r="AJ20" i="17"/>
  <c r="AN20" i="17" s="1"/>
  <c r="AI20" i="17" a="1"/>
  <c r="AI20" i="17" s="1"/>
  <c r="AH20" i="17"/>
  <c r="AD20" i="17"/>
  <c r="AP20" i="17" s="1"/>
  <c r="AQ19" i="17"/>
  <c r="AK19" i="17"/>
  <c r="AJ19" i="17"/>
  <c r="AN19" i="17" s="1"/>
  <c r="AI19" i="17" a="1"/>
  <c r="AI19" i="17" s="1"/>
  <c r="AH19" i="17"/>
  <c r="AD19" i="17"/>
  <c r="AP19" i="17" s="1"/>
  <c r="AQ18" i="17"/>
  <c r="AK18" i="17"/>
  <c r="AJ18" i="17"/>
  <c r="AN18" i="17" s="1"/>
  <c r="AD18" i="17"/>
  <c r="AP18" i="17" s="1"/>
  <c r="AQ17" i="17"/>
  <c r="AK17" i="17"/>
  <c r="AJ17" i="17"/>
  <c r="AN17" i="17" s="1"/>
  <c r="AD17" i="17"/>
  <c r="AP17" i="17" s="1"/>
  <c r="AQ16" i="17"/>
  <c r="AK16" i="17"/>
  <c r="AJ16" i="17"/>
  <c r="AD16" i="17"/>
  <c r="AP16" i="17" s="1"/>
  <c r="AQ15" i="17"/>
  <c r="AK15" i="17"/>
  <c r="AJ15" i="17"/>
  <c r="AF15" i="17" s="1"/>
  <c r="AE15" i="17"/>
  <c r="AO15" i="17" s="1"/>
  <c r="AD15" i="17"/>
  <c r="AP15" i="17" s="1"/>
  <c r="AQ14" i="17"/>
  <c r="AK14" i="17"/>
  <c r="AJ14" i="17"/>
  <c r="AG14" i="17"/>
  <c r="AF14" i="17"/>
  <c r="AD14" i="17"/>
  <c r="AP14" i="17" s="1"/>
  <c r="AQ13" i="17"/>
  <c r="AK13" i="17"/>
  <c r="AJ13" i="17"/>
  <c r="AN13" i="17" s="1"/>
  <c r="AG13" i="17"/>
  <c r="AD13" i="17"/>
  <c r="AP13" i="17" s="1"/>
  <c r="AQ12" i="17"/>
  <c r="AK12" i="17"/>
  <c r="AJ12" i="17"/>
  <c r="AI12" i="17" s="1" a="1"/>
  <c r="AI12" i="17" s="1"/>
  <c r="AD12" i="17"/>
  <c r="AP12" i="17" s="1"/>
  <c r="AQ11" i="17"/>
  <c r="AK11" i="17"/>
  <c r="AJ11" i="17"/>
  <c r="AN11" i="17" s="1"/>
  <c r="AI11" i="17" a="1"/>
  <c r="AI11" i="17" s="1"/>
  <c r="AH11" i="17"/>
  <c r="AD11" i="17"/>
  <c r="AP11" i="17" s="1"/>
  <c r="AQ10" i="17"/>
  <c r="AK10" i="17"/>
  <c r="AJ10" i="17"/>
  <c r="AD10" i="17"/>
  <c r="AP10" i="17" s="1"/>
  <c r="AQ9" i="17"/>
  <c r="AK9" i="17"/>
  <c r="AJ9" i="17"/>
  <c r="AN9" i="17" s="1"/>
  <c r="AD9" i="17"/>
  <c r="AP9" i="17" s="1"/>
  <c r="AQ8" i="17"/>
  <c r="AK8" i="17"/>
  <c r="AJ8" i="17"/>
  <c r="AD8" i="17"/>
  <c r="AP8" i="17" s="1"/>
  <c r="AQ7" i="17"/>
  <c r="AK7" i="17"/>
  <c r="AJ7" i="17"/>
  <c r="AN7" i="17" s="1"/>
  <c r="AD7" i="17"/>
  <c r="AP7" i="17" s="1"/>
  <c r="AQ6" i="17"/>
  <c r="AK6" i="17"/>
  <c r="AJ6" i="17"/>
  <c r="AN6" i="17" s="1"/>
  <c r="AD6" i="17"/>
  <c r="AP6" i="17" s="1"/>
  <c r="AQ5" i="17"/>
  <c r="AK5" i="17"/>
  <c r="AJ5" i="17"/>
  <c r="AN5" i="17" s="1"/>
  <c r="AG5" i="17"/>
  <c r="AF5" i="17"/>
  <c r="AD5" i="17"/>
  <c r="AP5" i="17" s="1"/>
  <c r="AQ4" i="17"/>
  <c r="AK4" i="17"/>
  <c r="AJ4" i="17"/>
  <c r="AD4" i="17"/>
  <c r="AP4" i="17" s="1"/>
  <c r="AQ3" i="17"/>
  <c r="AK3" i="17"/>
  <c r="AJ3" i="17"/>
  <c r="AG3" i="17" s="1"/>
  <c r="AD3" i="17"/>
  <c r="AE3" i="17" s="1"/>
  <c r="AO3" i="17" s="1"/>
  <c r="B25" i="6"/>
  <c r="B17" i="6"/>
  <c r="B14" i="6"/>
  <c r="B13" i="6"/>
  <c r="B9" i="6"/>
  <c r="B18" i="6"/>
  <c r="B22" i="6"/>
  <c r="BN719" i="1"/>
  <c r="BN718" i="1"/>
  <c r="BN717" i="1"/>
  <c r="BN716" i="1"/>
  <c r="BN715" i="1"/>
  <c r="BN714" i="1"/>
  <c r="BN713" i="1"/>
  <c r="BN712" i="1"/>
  <c r="BN711" i="1"/>
  <c r="BN710" i="1"/>
  <c r="BN709" i="1"/>
  <c r="BN708" i="1"/>
  <c r="BN707" i="1"/>
  <c r="BN706" i="1"/>
  <c r="BN705" i="1"/>
  <c r="BN704" i="1"/>
  <c r="BN703" i="1"/>
  <c r="BN702" i="1"/>
  <c r="BN701" i="1"/>
  <c r="BN700" i="1"/>
  <c r="BN699" i="1"/>
  <c r="BN698" i="1"/>
  <c r="BN697" i="1"/>
  <c r="BN696" i="1"/>
  <c r="BN695" i="1"/>
  <c r="BN694" i="1"/>
  <c r="BN693" i="1"/>
  <c r="BN692" i="1"/>
  <c r="BN691" i="1"/>
  <c r="BN690" i="1"/>
  <c r="BN689" i="1"/>
  <c r="BN688" i="1"/>
  <c r="BN687" i="1"/>
  <c r="BN686" i="1"/>
  <c r="BN685" i="1"/>
  <c r="BN684" i="1"/>
  <c r="BN683" i="1"/>
  <c r="BN682" i="1"/>
  <c r="BN681" i="1"/>
  <c r="BN680" i="1"/>
  <c r="BN679" i="1"/>
  <c r="BN678" i="1"/>
  <c r="BN677" i="1"/>
  <c r="BN676" i="1"/>
  <c r="BN675" i="1"/>
  <c r="BN674" i="1"/>
  <c r="BN673" i="1"/>
  <c r="BN672" i="1"/>
  <c r="BN671" i="1"/>
  <c r="BN670" i="1"/>
  <c r="BN669" i="1"/>
  <c r="BN668" i="1"/>
  <c r="BN667" i="1"/>
  <c r="BN666" i="1"/>
  <c r="BN665" i="1"/>
  <c r="BN664" i="1"/>
  <c r="BN663" i="1"/>
  <c r="BN662" i="1"/>
  <c r="BN661" i="1"/>
  <c r="BN660" i="1"/>
  <c r="BN659" i="1"/>
  <c r="BN658" i="1"/>
  <c r="BN657" i="1"/>
  <c r="BN656" i="1"/>
  <c r="BN655" i="1"/>
  <c r="BN654" i="1"/>
  <c r="BN653" i="1"/>
  <c r="BN652" i="1"/>
  <c r="BN651" i="1"/>
  <c r="BN650" i="1"/>
  <c r="BN649" i="1"/>
  <c r="BN648" i="1"/>
  <c r="BN647" i="1"/>
  <c r="BN646" i="1"/>
  <c r="BN645" i="1"/>
  <c r="BN644" i="1"/>
  <c r="BN643" i="1"/>
  <c r="BN642" i="1"/>
  <c r="BN641" i="1"/>
  <c r="BN640" i="1"/>
  <c r="BN639" i="1"/>
  <c r="BN638" i="1"/>
  <c r="BN637" i="1"/>
  <c r="BN636" i="1"/>
  <c r="BN635" i="1"/>
  <c r="BN634" i="1"/>
  <c r="BN633" i="1"/>
  <c r="BN632" i="1"/>
  <c r="BN631" i="1"/>
  <c r="BN630" i="1"/>
  <c r="BN629" i="1"/>
  <c r="BN628" i="1"/>
  <c r="BN627" i="1"/>
  <c r="BN626" i="1"/>
  <c r="BN625" i="1"/>
  <c r="BN624" i="1"/>
  <c r="BN623" i="1"/>
  <c r="BN622" i="1"/>
  <c r="BN621" i="1"/>
  <c r="BN620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AX496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4" i="1"/>
  <c r="AX463" i="1"/>
  <c r="AX462" i="1"/>
  <c r="AX461" i="1"/>
  <c r="AX460" i="1"/>
  <c r="AX459" i="1"/>
  <c r="AX458" i="1"/>
  <c r="AX457" i="1"/>
  <c r="AX456" i="1"/>
  <c r="AX455" i="1"/>
  <c r="AX454" i="1"/>
  <c r="AX453" i="1"/>
  <c r="AX452" i="1"/>
  <c r="AX451" i="1"/>
  <c r="AX450" i="1"/>
  <c r="AX449" i="1"/>
  <c r="AX448" i="1"/>
  <c r="AX447" i="1"/>
  <c r="AX446" i="1"/>
  <c r="AX445" i="1"/>
  <c r="AX444" i="1"/>
  <c r="AX443" i="1"/>
  <c r="AX442" i="1"/>
  <c r="AX441" i="1"/>
  <c r="AX440" i="1"/>
  <c r="AX439" i="1"/>
  <c r="AX438" i="1"/>
  <c r="AX417" i="1"/>
  <c r="AX416" i="1"/>
  <c r="AX415" i="1"/>
  <c r="AX414" i="1"/>
  <c r="AX413" i="1"/>
  <c r="AX412" i="1"/>
  <c r="AX410" i="1"/>
  <c r="AX408" i="1"/>
  <c r="AX407" i="1"/>
  <c r="AX406" i="1"/>
  <c r="AX400" i="1"/>
  <c r="AX398" i="1"/>
  <c r="AX396" i="1"/>
  <c r="AX394" i="1"/>
  <c r="AX392" i="1"/>
  <c r="AX391" i="1"/>
  <c r="AX389" i="1"/>
  <c r="AX385" i="1"/>
  <c r="AX435" i="1"/>
  <c r="AX381" i="1"/>
  <c r="AX377" i="1"/>
  <c r="AX374" i="1"/>
  <c r="AX372" i="1"/>
  <c r="AX371" i="1"/>
  <c r="AX368" i="1"/>
  <c r="AX364" i="1"/>
  <c r="AX363" i="1"/>
  <c r="AX362" i="1"/>
  <c r="AX361" i="1"/>
  <c r="AX359" i="1"/>
  <c r="AX358" i="1"/>
  <c r="AX357" i="1"/>
  <c r="AX356" i="1"/>
  <c r="AX354" i="1"/>
  <c r="AX347" i="1"/>
  <c r="AX346" i="1"/>
  <c r="AX344" i="1"/>
  <c r="AX342" i="1"/>
  <c r="AX341" i="1"/>
  <c r="AX339" i="1"/>
  <c r="AX337" i="1"/>
  <c r="AX334" i="1"/>
  <c r="AX333" i="1"/>
  <c r="AX332" i="1"/>
  <c r="AX434" i="1"/>
  <c r="AX331" i="1"/>
  <c r="AX328" i="1"/>
  <c r="AX327" i="1"/>
  <c r="AX326" i="1"/>
  <c r="AX323" i="1"/>
  <c r="AX322" i="1"/>
  <c r="AX321" i="1"/>
  <c r="AX320" i="1"/>
  <c r="AX314" i="1"/>
  <c r="AX313" i="1"/>
  <c r="AX312" i="1"/>
  <c r="AX311" i="1"/>
  <c r="AX307" i="1"/>
  <c r="AX304" i="1"/>
  <c r="AX303" i="1"/>
  <c r="AX302" i="1"/>
  <c r="AX301" i="1"/>
  <c r="AX299" i="1"/>
  <c r="AX298" i="1"/>
  <c r="AX297" i="1"/>
  <c r="AX296" i="1"/>
  <c r="AX293" i="1"/>
  <c r="AX289" i="1"/>
  <c r="AX287" i="1"/>
  <c r="AX286" i="1"/>
  <c r="AX433" i="1"/>
  <c r="AX285" i="1"/>
  <c r="AX284" i="1"/>
  <c r="AX283" i="1"/>
  <c r="AX281" i="1"/>
  <c r="AX280" i="1"/>
  <c r="AX279" i="1"/>
  <c r="AX278" i="1"/>
  <c r="AX277" i="1"/>
  <c r="AX274" i="1"/>
  <c r="AX273" i="1"/>
  <c r="AX271" i="1"/>
  <c r="AX269" i="1"/>
  <c r="AX268" i="1"/>
  <c r="AX266" i="1"/>
  <c r="AX265" i="1"/>
  <c r="AX264" i="1"/>
  <c r="AX263" i="1"/>
  <c r="AX262" i="1"/>
  <c r="AX260" i="1"/>
  <c r="AX259" i="1"/>
  <c r="AX258" i="1"/>
  <c r="AX257" i="1"/>
  <c r="AX256" i="1"/>
  <c r="AX255" i="1"/>
  <c r="AX253" i="1"/>
  <c r="AX432" i="1"/>
  <c r="AX252" i="1"/>
  <c r="AX251" i="1"/>
  <c r="AX249" i="1"/>
  <c r="AX248" i="1"/>
  <c r="AX247" i="1"/>
  <c r="AX245" i="1"/>
  <c r="AX243" i="1"/>
  <c r="AX242" i="1"/>
  <c r="AX241" i="1"/>
  <c r="AX240" i="1"/>
  <c r="AX239" i="1"/>
  <c r="AX238" i="1"/>
  <c r="AX237" i="1"/>
  <c r="AX230" i="1"/>
  <c r="AX228" i="1"/>
  <c r="AX226" i="1"/>
  <c r="AX225" i="1"/>
  <c r="AX223" i="1"/>
  <c r="AX222" i="1"/>
  <c r="AX221" i="1"/>
  <c r="AX220" i="1"/>
  <c r="AX219" i="1"/>
  <c r="AX218" i="1"/>
  <c r="AX217" i="1"/>
  <c r="AX216" i="1"/>
  <c r="AX431" i="1"/>
  <c r="AX214" i="1"/>
  <c r="AX213" i="1"/>
  <c r="AX212" i="1"/>
  <c r="AX211" i="1"/>
  <c r="AX210" i="1"/>
  <c r="AX209" i="1"/>
  <c r="AX205" i="1"/>
  <c r="AX204" i="1"/>
  <c r="AX202" i="1"/>
  <c r="AX201" i="1"/>
  <c r="AX200" i="1"/>
  <c r="AX199" i="1"/>
  <c r="AX198" i="1"/>
  <c r="AX196" i="1"/>
  <c r="AX195" i="1"/>
  <c r="AX194" i="1"/>
  <c r="AX193" i="1"/>
  <c r="AX184" i="1"/>
  <c r="AX183" i="1"/>
  <c r="AX182" i="1"/>
  <c r="AX178" i="1"/>
  <c r="AX175" i="1"/>
  <c r="AX173" i="1"/>
  <c r="AX171" i="1"/>
  <c r="AX169" i="1"/>
  <c r="AX430" i="1"/>
  <c r="AX168" i="1"/>
  <c r="AX167" i="1"/>
  <c r="AX158" i="1"/>
  <c r="AX156" i="1"/>
  <c r="AX155" i="1"/>
  <c r="AX154" i="1"/>
  <c r="AX152" i="1"/>
  <c r="AX151" i="1"/>
  <c r="AX146" i="1"/>
  <c r="AX139" i="1"/>
  <c r="AX137" i="1"/>
  <c r="AX135" i="1"/>
  <c r="AX134" i="1"/>
  <c r="AX130" i="1"/>
  <c r="AX127" i="1"/>
  <c r="AX126" i="1"/>
  <c r="AX125" i="1"/>
  <c r="AX122" i="1"/>
  <c r="AX120" i="1"/>
  <c r="AX116" i="1"/>
  <c r="AX115" i="1"/>
  <c r="AX114" i="1"/>
  <c r="AX113" i="1"/>
  <c r="AX112" i="1"/>
  <c r="AX106" i="1"/>
  <c r="AX429" i="1"/>
  <c r="AX105" i="1"/>
  <c r="AX103" i="1"/>
  <c r="AX102" i="1"/>
  <c r="AX100" i="1"/>
  <c r="AX99" i="1"/>
  <c r="AX98" i="1"/>
  <c r="AX97" i="1"/>
  <c r="AX92" i="1"/>
  <c r="AX90" i="1"/>
  <c r="AX89" i="1"/>
  <c r="AX87" i="1"/>
  <c r="AX86" i="1"/>
  <c r="AX81" i="1"/>
  <c r="AX80" i="1"/>
  <c r="AX78" i="1"/>
  <c r="AX76" i="1"/>
  <c r="AX75" i="1"/>
  <c r="AX74" i="1"/>
  <c r="AX73" i="1"/>
  <c r="AX72" i="1"/>
  <c r="AX66" i="1"/>
  <c r="AX63" i="1"/>
  <c r="AX60" i="1"/>
  <c r="AX59" i="1"/>
  <c r="AX58" i="1"/>
  <c r="AX428" i="1"/>
  <c r="AX56" i="1"/>
  <c r="AX55" i="1"/>
  <c r="AX52" i="1"/>
  <c r="AX48" i="1"/>
  <c r="AX47" i="1"/>
  <c r="AX46" i="1"/>
  <c r="AX45" i="1"/>
  <c r="AX43" i="1"/>
  <c r="AX41" i="1"/>
  <c r="AX39" i="1"/>
  <c r="AX35" i="1"/>
  <c r="AX34" i="1"/>
  <c r="AX33" i="1"/>
  <c r="AX30" i="1"/>
  <c r="AX29" i="1"/>
  <c r="AX28" i="1"/>
  <c r="AX26" i="1"/>
  <c r="AX25" i="1"/>
  <c r="AX24" i="1"/>
  <c r="AX23" i="1"/>
  <c r="AX22" i="1"/>
  <c r="AX21" i="1"/>
  <c r="AX20" i="1"/>
  <c r="AX19" i="1"/>
  <c r="AX13" i="1"/>
  <c r="AX427" i="1"/>
  <c r="AX11" i="1"/>
  <c r="AX8" i="1"/>
  <c r="AX7" i="1"/>
  <c r="AX5" i="1"/>
  <c r="AX419" i="1"/>
  <c r="AX397" i="1"/>
  <c r="AX387" i="1"/>
  <c r="AX383" i="1"/>
  <c r="AX376" i="1"/>
  <c r="AX375" i="1"/>
  <c r="AX373" i="1"/>
  <c r="AX370" i="1"/>
  <c r="AX367" i="1"/>
  <c r="AX366" i="1"/>
  <c r="AX365" i="1"/>
  <c r="AX351" i="1"/>
  <c r="AX350" i="1"/>
  <c r="AX349" i="1"/>
  <c r="AX345" i="1"/>
  <c r="AX335" i="1"/>
  <c r="AX319" i="1"/>
  <c r="AX295" i="1"/>
  <c r="AX290" i="1"/>
  <c r="AX282" i="1"/>
  <c r="AX275" i="1"/>
  <c r="AX426" i="1"/>
  <c r="AX270" i="1"/>
  <c r="AX236" i="1"/>
  <c r="AX232" i="1"/>
  <c r="AX215" i="1"/>
  <c r="AX203" i="1"/>
  <c r="AX192" i="1"/>
  <c r="AX191" i="1"/>
  <c r="AX190" i="1"/>
  <c r="AX189" i="1"/>
  <c r="AX186" i="1"/>
  <c r="AX185" i="1"/>
  <c r="AX180" i="1"/>
  <c r="AX179" i="1"/>
  <c r="AX172" i="1"/>
  <c r="AX153" i="1"/>
  <c r="AX147" i="1"/>
  <c r="AX141" i="1"/>
  <c r="AX140" i="1"/>
  <c r="AX132" i="1"/>
  <c r="AX128" i="1"/>
  <c r="AX124" i="1"/>
  <c r="AX111" i="1"/>
  <c r="AX101" i="1"/>
  <c r="AX82" i="1"/>
  <c r="AX70" i="1"/>
  <c r="AX425" i="1"/>
  <c r="AX53" i="1"/>
  <c r="AX49" i="1"/>
  <c r="AX40" i="1"/>
  <c r="AX38" i="1"/>
  <c r="AX31" i="1"/>
  <c r="AX27" i="1"/>
  <c r="AX15" i="1"/>
  <c r="AX404" i="1"/>
  <c r="AX401" i="1"/>
  <c r="AX369" i="1"/>
  <c r="AX343" i="1"/>
  <c r="AX330" i="1"/>
  <c r="AX329" i="1"/>
  <c r="AX291" i="1"/>
  <c r="AX261" i="1"/>
  <c r="AX176" i="1"/>
  <c r="AX170" i="1"/>
  <c r="AX93" i="1"/>
  <c r="AX91" i="1"/>
  <c r="AX77" i="1"/>
  <c r="AX61" i="1"/>
  <c r="AX57" i="1"/>
  <c r="AX51" i="1"/>
  <c r="AX380" i="1"/>
  <c r="AX379" i="1"/>
  <c r="AX424" i="1"/>
  <c r="AX378" i="1"/>
  <c r="AX208" i="1"/>
  <c r="AX207" i="1"/>
  <c r="AX206" i="1"/>
  <c r="AX409" i="1"/>
  <c r="AX246" i="1"/>
  <c r="AX177" i="1"/>
  <c r="AX136" i="1"/>
  <c r="AX79" i="1"/>
  <c r="AX71" i="1"/>
  <c r="AX62" i="1"/>
  <c r="AX10" i="1"/>
  <c r="AX9" i="1"/>
  <c r="AX4" i="1"/>
  <c r="AX3" i="1"/>
  <c r="AX2" i="1"/>
  <c r="AX166" i="1"/>
  <c r="AX165" i="1"/>
  <c r="AX164" i="1"/>
  <c r="AX411" i="1"/>
  <c r="AX355" i="1"/>
  <c r="AX336" i="1"/>
  <c r="AX305" i="1"/>
  <c r="AX229" i="1"/>
  <c r="AX224" i="1"/>
  <c r="AX423" i="1"/>
  <c r="AX187" i="1"/>
  <c r="AX123" i="1"/>
  <c r="AX69" i="1"/>
  <c r="AX54" i="1"/>
  <c r="AX44" i="1"/>
  <c r="AX17" i="1"/>
  <c r="AX150" i="1"/>
  <c r="AX149" i="1"/>
  <c r="AX148" i="1"/>
  <c r="AX131" i="1"/>
  <c r="AX129" i="1"/>
  <c r="AX104" i="1"/>
  <c r="AX42" i="1"/>
  <c r="AX96" i="1"/>
  <c r="AX95" i="1"/>
  <c r="AX94" i="1"/>
  <c r="AX402" i="1"/>
  <c r="AX390" i="1"/>
  <c r="AX386" i="1"/>
  <c r="AX382" i="1"/>
  <c r="AX338" i="1"/>
  <c r="AX325" i="1"/>
  <c r="AX324" i="1"/>
  <c r="AX318" i="1"/>
  <c r="AX267" i="1"/>
  <c r="AX422" i="1"/>
  <c r="AX231" i="1"/>
  <c r="AX64" i="1"/>
  <c r="AX310" i="1"/>
  <c r="AX309" i="1"/>
  <c r="AX308" i="1"/>
  <c r="AX360" i="1"/>
  <c r="AX317" i="1"/>
  <c r="AX121" i="1"/>
  <c r="AX110" i="1"/>
  <c r="AX50" i="1"/>
  <c r="AX32" i="1"/>
  <c r="AX85" i="1"/>
  <c r="AX84" i="1"/>
  <c r="AX83" i="1"/>
  <c r="AX292" i="1"/>
  <c r="AX138" i="1"/>
  <c r="AX65" i="1"/>
  <c r="AX16" i="1"/>
  <c r="AX405" i="1"/>
  <c r="AX353" i="1"/>
  <c r="AX233" i="1"/>
  <c r="AX197" i="1"/>
  <c r="AX119" i="1"/>
  <c r="AX109" i="1"/>
  <c r="AX108" i="1"/>
  <c r="AX421" i="1"/>
  <c r="AX107" i="1"/>
  <c r="AX67" i="1"/>
  <c r="AX272" i="1"/>
  <c r="AX174" i="1"/>
  <c r="AX162" i="1"/>
  <c r="AX161" i="1"/>
  <c r="AX160" i="1"/>
  <c r="AX157" i="1"/>
  <c r="AX403" i="1"/>
  <c r="AX399" i="1"/>
  <c r="AX388" i="1"/>
  <c r="AX235" i="1"/>
  <c r="AX36" i="1"/>
  <c r="AX18" i="1"/>
  <c r="AX145" i="1"/>
  <c r="AX144" i="1"/>
  <c r="AX143" i="1"/>
  <c r="AX142" i="1"/>
  <c r="AX348" i="1"/>
  <c r="AX300" i="1"/>
  <c r="AX288" i="1"/>
  <c r="AX384" i="1"/>
  <c r="AX254" i="1"/>
  <c r="AX6" i="1"/>
  <c r="AX393" i="1"/>
  <c r="AX420" i="1"/>
  <c r="AX352" i="1"/>
  <c r="AX244" i="1"/>
  <c r="AX133" i="1"/>
  <c r="AX117" i="1"/>
  <c r="AX306" i="1"/>
  <c r="AX294" i="1"/>
  <c r="AX276" i="1"/>
  <c r="AX395" i="1"/>
  <c r="AX340" i="1"/>
  <c r="AX159" i="1"/>
  <c r="AX118" i="1"/>
  <c r="AX88" i="1"/>
  <c r="AX14" i="1"/>
  <c r="AX316" i="1"/>
  <c r="AX234" i="1"/>
  <c r="AX227" i="1"/>
  <c r="AX68" i="1"/>
  <c r="AX37" i="1"/>
  <c r="AX12" i="1"/>
  <c r="AX250" i="1"/>
  <c r="AX181" i="1"/>
  <c r="AX315" i="1"/>
  <c r="AX163" i="1"/>
  <c r="AX418" i="1"/>
  <c r="AX188" i="1"/>
  <c r="AG10" i="5" l="1"/>
  <c r="AF10" i="5"/>
  <c r="AD107" i="12"/>
  <c r="AD109" i="12"/>
  <c r="AD82" i="12"/>
  <c r="AE19" i="12"/>
  <c r="AO19" i="12" s="1"/>
  <c r="AF54" i="12"/>
  <c r="AF56" i="12"/>
  <c r="AI36" i="12" a="1"/>
  <c r="AI36" i="12" s="1"/>
  <c r="AG54" i="12"/>
  <c r="AG56" i="12"/>
  <c r="AP21" i="12"/>
  <c r="AR56" i="12"/>
  <c r="AE18" i="12"/>
  <c r="AO18" i="12" s="1"/>
  <c r="AD101" i="12"/>
  <c r="AN38" i="12"/>
  <c r="AD87" i="12"/>
  <c r="AF52" i="12"/>
  <c r="AR57" i="12"/>
  <c r="AD106" i="12"/>
  <c r="AD120" i="12"/>
  <c r="AD118" i="12"/>
  <c r="AD70" i="12"/>
  <c r="AD125" i="12"/>
  <c r="AD67" i="12"/>
  <c r="AD80" i="12"/>
  <c r="AD85" i="12"/>
  <c r="AD72" i="12"/>
  <c r="AD98" i="12"/>
  <c r="AD121" i="12"/>
  <c r="AD73" i="12"/>
  <c r="AD86" i="12"/>
  <c r="AD68" i="12"/>
  <c r="AD95" i="12"/>
  <c r="AD124" i="12"/>
  <c r="AD79" i="12"/>
  <c r="AD93" i="12"/>
  <c r="AD94" i="12"/>
  <c r="AD83" i="12"/>
  <c r="AD69" i="12"/>
  <c r="AD96" i="12"/>
  <c r="AD66" i="12"/>
  <c r="AD81" i="12"/>
  <c r="AD127" i="12"/>
  <c r="AD88" i="12"/>
  <c r="AD122" i="12"/>
  <c r="AD100" i="12"/>
  <c r="AD119" i="12"/>
  <c r="AD123" i="12"/>
  <c r="AD71" i="12"/>
  <c r="AD84" i="12"/>
  <c r="AR32" i="9"/>
  <c r="BN74" i="1"/>
  <c r="BN404" i="1"/>
  <c r="BN189" i="1"/>
  <c r="BN23" i="1"/>
  <c r="BN243" i="1"/>
  <c r="BN509" i="1"/>
  <c r="BN213" i="1"/>
  <c r="BN589" i="1"/>
  <c r="BN445" i="1"/>
  <c r="BN532" i="1"/>
  <c r="BN478" i="1"/>
  <c r="BN205" i="1"/>
  <c r="BN92" i="1"/>
  <c r="BN274" i="1"/>
  <c r="BN115" i="1"/>
  <c r="BN53" i="1"/>
  <c r="BN54" i="1"/>
  <c r="BN406" i="1"/>
  <c r="BN581" i="1"/>
  <c r="BN317" i="1"/>
  <c r="BN462" i="1"/>
  <c r="BN267" i="1"/>
  <c r="BN385" i="1"/>
  <c r="BN187" i="1"/>
  <c r="BN262" i="1"/>
  <c r="BN167" i="1"/>
  <c r="BN234" i="1"/>
  <c r="BN97" i="1"/>
  <c r="BN142" i="1"/>
  <c r="BN599" i="1"/>
  <c r="BN569" i="1"/>
  <c r="BN439" i="1"/>
  <c r="BN72" i="1"/>
  <c r="BN346" i="1"/>
  <c r="BN336" i="1"/>
  <c r="BN490" i="1"/>
  <c r="BN316" i="1"/>
  <c r="BN256" i="1"/>
  <c r="BN176" i="1"/>
  <c r="BN247" i="1"/>
  <c r="BN172" i="1"/>
  <c r="BN42" i="1"/>
  <c r="BN14" i="1"/>
  <c r="BN516" i="1"/>
  <c r="BN485" i="1"/>
  <c r="BN497" i="1"/>
  <c r="BN288" i="1"/>
  <c r="BN414" i="1"/>
  <c r="BN304" i="1"/>
  <c r="BN294" i="1"/>
  <c r="BN430" i="1"/>
  <c r="BN184" i="1"/>
  <c r="BN232" i="1"/>
  <c r="BN114" i="1"/>
  <c r="BN126" i="1"/>
  <c r="BN55" i="1"/>
  <c r="BN85" i="1"/>
  <c r="BN5" i="1"/>
  <c r="BN597" i="1"/>
  <c r="BN567" i="1"/>
  <c r="BN557" i="1"/>
  <c r="BN344" i="1"/>
  <c r="BN345" i="1"/>
  <c r="BN487" i="1"/>
  <c r="BN253" i="1"/>
  <c r="BN252" i="1"/>
  <c r="BN457" i="1"/>
  <c r="BN134" i="1"/>
  <c r="BN447" i="1"/>
  <c r="BN94" i="1"/>
  <c r="BN12" i="1"/>
  <c r="BN322" i="1"/>
  <c r="BN500" i="1"/>
  <c r="BN394" i="1"/>
  <c r="BN348" i="1"/>
  <c r="BN286" i="1"/>
  <c r="BN245" i="1"/>
  <c r="BN164" i="1"/>
  <c r="BN125" i="1"/>
  <c r="BN84" i="1"/>
  <c r="BN83" i="1"/>
  <c r="BN595" i="1"/>
  <c r="BN556" i="1"/>
  <c r="BN364" i="1"/>
  <c r="BN505" i="1"/>
  <c r="BN475" i="1"/>
  <c r="BN426" i="1"/>
  <c r="BN38" i="1"/>
  <c r="BN421" i="1"/>
  <c r="BN197" i="1"/>
  <c r="BN483" i="1"/>
  <c r="BN192" i="1"/>
  <c r="BN124" i="1"/>
  <c r="BN36" i="1"/>
  <c r="BN233" i="1"/>
  <c r="BN136" i="1"/>
  <c r="BN246" i="1"/>
  <c r="BN531" i="1"/>
  <c r="BN62" i="1"/>
  <c r="BN489" i="1"/>
  <c r="BN143" i="1"/>
  <c r="BN437" i="1"/>
  <c r="BN65" i="1"/>
  <c r="BN541" i="1"/>
  <c r="BN577" i="1"/>
  <c r="BN594" i="1"/>
  <c r="BN583" i="1"/>
  <c r="BN564" i="1"/>
  <c r="BN554" i="1"/>
  <c r="BN524" i="1"/>
  <c r="BN514" i="1"/>
  <c r="BN503" i="1"/>
  <c r="BN484" i="1"/>
  <c r="BN474" i="1"/>
  <c r="BN453" i="1"/>
  <c r="BN602" i="1"/>
  <c r="BN401" i="1"/>
  <c r="BN391" i="1"/>
  <c r="BN381" i="1"/>
  <c r="BN351" i="1"/>
  <c r="BN341" i="1"/>
  <c r="BN331" i="1"/>
  <c r="BN321" i="1"/>
  <c r="BN311" i="1"/>
  <c r="BN301" i="1"/>
  <c r="BN291" i="1"/>
  <c r="BN281" i="1"/>
  <c r="BN271" i="1"/>
  <c r="BN261" i="1"/>
  <c r="BN251" i="1"/>
  <c r="BN241" i="1"/>
  <c r="BN231" i="1"/>
  <c r="BN221" i="1"/>
  <c r="BN211" i="1"/>
  <c r="BN191" i="1"/>
  <c r="BN181" i="1"/>
  <c r="BN171" i="1"/>
  <c r="BN161" i="1"/>
  <c r="BN151" i="1"/>
  <c r="BN141" i="1"/>
  <c r="BN111" i="1"/>
  <c r="BN101" i="1"/>
  <c r="BN91" i="1"/>
  <c r="BN81" i="1"/>
  <c r="BN61" i="1"/>
  <c r="BN51" i="1"/>
  <c r="BN41" i="1"/>
  <c r="BN11" i="1"/>
  <c r="BN592" i="1"/>
  <c r="BN582" i="1"/>
  <c r="BN572" i="1"/>
  <c r="BN552" i="1"/>
  <c r="BN542" i="1"/>
  <c r="BN482" i="1"/>
  <c r="BN472" i="1"/>
  <c r="BN442" i="1"/>
  <c r="BN422" i="1"/>
  <c r="BN455" i="1"/>
  <c r="BN410" i="1"/>
  <c r="BN390" i="1"/>
  <c r="BN380" i="1"/>
  <c r="BN370" i="1"/>
  <c r="BN360" i="1"/>
  <c r="BN350" i="1"/>
  <c r="BN330" i="1"/>
  <c r="BN310" i="1"/>
  <c r="BN290" i="1"/>
  <c r="BN260" i="1"/>
  <c r="BN250" i="1"/>
  <c r="BN240" i="1"/>
  <c r="BN220" i="1"/>
  <c r="BN210" i="1"/>
  <c r="BN200" i="1"/>
  <c r="BN190" i="1"/>
  <c r="BN180" i="1"/>
  <c r="BN160" i="1"/>
  <c r="BN150" i="1"/>
  <c r="BN140" i="1"/>
  <c r="BN130" i="1"/>
  <c r="BN110" i="1"/>
  <c r="BN100" i="1"/>
  <c r="BN90" i="1"/>
  <c r="BN80" i="1"/>
  <c r="BN70" i="1"/>
  <c r="BN60" i="1"/>
  <c r="BN50" i="1"/>
  <c r="BN40" i="1"/>
  <c r="BN10" i="1"/>
  <c r="BN444" i="1"/>
  <c r="BN379" i="1"/>
  <c r="BN319" i="1"/>
  <c r="BN269" i="1"/>
  <c r="BN229" i="1"/>
  <c r="BN89" i="1"/>
  <c r="BN59" i="1"/>
  <c r="BN413" i="1"/>
  <c r="BN393" i="1"/>
  <c r="BN382" i="1"/>
  <c r="BN352" i="1"/>
  <c r="BN323" i="1"/>
  <c r="BN313" i="1"/>
  <c r="BN303" i="1"/>
  <c r="BN273" i="1"/>
  <c r="BN222" i="1"/>
  <c r="BN193" i="1"/>
  <c r="BN173" i="1"/>
  <c r="BN113" i="1"/>
  <c r="BN103" i="1"/>
  <c r="BN93" i="1"/>
  <c r="BN13" i="1"/>
  <c r="BN585" i="1"/>
  <c r="BN565" i="1"/>
  <c r="BN555" i="1"/>
  <c r="BN525" i="1"/>
  <c r="BN242" i="1"/>
  <c r="BN268" i="1"/>
  <c r="BN399" i="1"/>
  <c r="BN349" i="1"/>
  <c r="BN329" i="1"/>
  <c r="BN309" i="1"/>
  <c r="BN289" i="1"/>
  <c r="BN208" i="1"/>
  <c r="BN179" i="1"/>
  <c r="BN159" i="1"/>
  <c r="BN129" i="1"/>
  <c r="BN109" i="1"/>
  <c r="BN99" i="1"/>
  <c r="BN69" i="1"/>
  <c r="BN9" i="1"/>
  <c r="BN162" i="1"/>
  <c r="BN204" i="1"/>
  <c r="BN305" i="1"/>
  <c r="BN418" i="1"/>
  <c r="BN408" i="1"/>
  <c r="BN398" i="1"/>
  <c r="BN378" i="1"/>
  <c r="BN358" i="1"/>
  <c r="BN338" i="1"/>
  <c r="BN318" i="1"/>
  <c r="BN298" i="1"/>
  <c r="BN287" i="1"/>
  <c r="BN258" i="1"/>
  <c r="BN248" i="1"/>
  <c r="BN228" i="1"/>
  <c r="BN218" i="1"/>
  <c r="BN178" i="1"/>
  <c r="BN158" i="1"/>
  <c r="BN148" i="1"/>
  <c r="BN137" i="1"/>
  <c r="BN118" i="1"/>
  <c r="BN108" i="1"/>
  <c r="BN98" i="1"/>
  <c r="BN68" i="1"/>
  <c r="BN28" i="1"/>
  <c r="BN18" i="1"/>
  <c r="BN8" i="1"/>
  <c r="BN590" i="1"/>
  <c r="BN520" i="1"/>
  <c r="BN480" i="1"/>
  <c r="BN359" i="1"/>
  <c r="BN299" i="1"/>
  <c r="BN249" i="1"/>
  <c r="BN219" i="1"/>
  <c r="BN169" i="1"/>
  <c r="BN139" i="1"/>
  <c r="BN174" i="1"/>
  <c r="BN79" i="1"/>
  <c r="BN22" i="1"/>
  <c r="BN476" i="1"/>
  <c r="BN545" i="1"/>
  <c r="BN584" i="1"/>
  <c r="BN596" i="1"/>
  <c r="BN419" i="1"/>
  <c r="BN20" i="1"/>
  <c r="BN320" i="1"/>
  <c r="BN300" i="1"/>
  <c r="BN409" i="1"/>
  <c r="BN389" i="1"/>
  <c r="BN157" i="1"/>
  <c r="BN216" i="1"/>
  <c r="BN255" i="1"/>
  <c r="BN102" i="1"/>
  <c r="BN328" i="1"/>
  <c r="BN407" i="1"/>
  <c r="BN324" i="1"/>
  <c r="BN185" i="1"/>
  <c r="BN373" i="1"/>
  <c r="BN354" i="1"/>
  <c r="BN49" i="1"/>
  <c r="BN199" i="1"/>
  <c r="BN227" i="1"/>
  <c r="BN365" i="1"/>
  <c r="BN264" i="1"/>
  <c r="BN312" i="1"/>
  <c r="BN433" i="1"/>
  <c r="BN57" i="1"/>
  <c r="BN501" i="1"/>
  <c r="BN2" i="1"/>
  <c r="BN201" i="1"/>
  <c r="BN285" i="1"/>
  <c r="BN502" i="1"/>
  <c r="BN308" i="1"/>
  <c r="BN131" i="1"/>
  <c r="BN77" i="1"/>
  <c r="BN30" i="1"/>
  <c r="BN156" i="1"/>
  <c r="BN259" i="1"/>
  <c r="BN361" i="1"/>
  <c r="BN549" i="1"/>
  <c r="BN432" i="1"/>
  <c r="BN448" i="1"/>
  <c r="BN488" i="1"/>
  <c r="BN518" i="1"/>
  <c r="BN568" i="1"/>
  <c r="BN598" i="1"/>
  <c r="BN56" i="1"/>
  <c r="BN278" i="1"/>
  <c r="BN279" i="1"/>
  <c r="BN535" i="1"/>
  <c r="BN412" i="1"/>
  <c r="BN64" i="1"/>
  <c r="BN170" i="1"/>
  <c r="BN387" i="1"/>
  <c r="BN168" i="1"/>
  <c r="BN293" i="1"/>
  <c r="BN470" i="1"/>
  <c r="BN570" i="1"/>
  <c r="BN58" i="1"/>
  <c r="BN6" i="1"/>
  <c r="BN31" i="1"/>
  <c r="BN384" i="1"/>
  <c r="BN121" i="1"/>
  <c r="BN165" i="1"/>
  <c r="BN63" i="1"/>
  <c r="BN283" i="1"/>
  <c r="BN357" i="1"/>
  <c r="BN4" i="1"/>
  <c r="BN33" i="1"/>
  <c r="BN362" i="1"/>
  <c r="BN383" i="1"/>
  <c r="BN363" i="1"/>
  <c r="BN519" i="1"/>
  <c r="BN559" i="1"/>
  <c r="BN340" i="1"/>
  <c r="BN17" i="1"/>
  <c r="BN270" i="1"/>
  <c r="BN397" i="1"/>
  <c r="BN39" i="1"/>
  <c r="BN239" i="1"/>
  <c r="BN368" i="1"/>
  <c r="BN395" i="1"/>
  <c r="BN353" i="1"/>
  <c r="BN71" i="1"/>
  <c r="BN128" i="1"/>
  <c r="BN415" i="1"/>
  <c r="BN132" i="1"/>
  <c r="BN282" i="1"/>
  <c r="BN7" i="1"/>
  <c r="BN122" i="1"/>
  <c r="BN416" i="1"/>
  <c r="BN471" i="1"/>
  <c r="BN334" i="1"/>
  <c r="BN417" i="1"/>
  <c r="BN306" i="1"/>
  <c r="BN388" i="1"/>
  <c r="BN46" i="1"/>
  <c r="BN87" i="1"/>
  <c r="BN337" i="1"/>
  <c r="BN440" i="1"/>
  <c r="BN194" i="1"/>
  <c r="BN195" i="1"/>
  <c r="BN469" i="1"/>
  <c r="BN411" i="1"/>
  <c r="BN468" i="1"/>
  <c r="BN356" i="1"/>
  <c r="BN536" i="1"/>
  <c r="BN154" i="1"/>
  <c r="BN284" i="1"/>
  <c r="BN587" i="1"/>
  <c r="BN88" i="1"/>
  <c r="BN147" i="1"/>
  <c r="BN47" i="1"/>
  <c r="BN127" i="1"/>
  <c r="BN182" i="1"/>
  <c r="BN133" i="1"/>
  <c r="BN292" i="1"/>
  <c r="BN224" i="1"/>
  <c r="BN369" i="1"/>
  <c r="BN153" i="1"/>
  <c r="BN335" i="1"/>
  <c r="BN183" i="1"/>
  <c r="BN477" i="1"/>
  <c r="BN504" i="1"/>
  <c r="BN560" i="1"/>
  <c r="BN578" i="1"/>
  <c r="BN538" i="1"/>
  <c r="BN498" i="1"/>
  <c r="BN458" i="1"/>
  <c r="BN543" i="1"/>
  <c r="BN434" i="1"/>
  <c r="BN443" i="1"/>
  <c r="BN424" i="1"/>
  <c r="BN463" i="1"/>
  <c r="BN563" i="1"/>
  <c r="BN454" i="1"/>
  <c r="BN523" i="1"/>
  <c r="BN506" i="1"/>
  <c r="BN586" i="1"/>
  <c r="BN446" i="1"/>
  <c r="BN547" i="1"/>
  <c r="BN473" i="1"/>
  <c r="BN493" i="1"/>
  <c r="BN513" i="1"/>
  <c r="BN533" i="1"/>
  <c r="BN553" i="1"/>
  <c r="BN573" i="1"/>
  <c r="BN593" i="1"/>
  <c r="BN486" i="1"/>
  <c r="BN526" i="1"/>
  <c r="BN566" i="1"/>
  <c r="BN467" i="1"/>
  <c r="AR26" i="9"/>
  <c r="AP27" i="9"/>
  <c r="AS44" i="9"/>
  <c r="AP19" i="9"/>
  <c r="AS24" i="9"/>
  <c r="AF28" i="9"/>
  <c r="AG28" i="9"/>
  <c r="AS28" i="9"/>
  <c r="AP37" i="9"/>
  <c r="AP9" i="9"/>
  <c r="AP43" i="9"/>
  <c r="AP15" i="9"/>
  <c r="AF24" i="9"/>
  <c r="AP29" i="9"/>
  <c r="AG12" i="9"/>
  <c r="AS12" i="9" s="1"/>
  <c r="AG24" i="9"/>
  <c r="AF10" i="9"/>
  <c r="AP21" i="9"/>
  <c r="AR24" i="9"/>
  <c r="AG26" i="9"/>
  <c r="AS26" i="9" s="1"/>
  <c r="AF44" i="9"/>
  <c r="AI23" i="9" a="1"/>
  <c r="AI23" i="9" s="1"/>
  <c r="AS23" i="9" s="1"/>
  <c r="AH23" i="9"/>
  <c r="AR23" i="9" s="1"/>
  <c r="AG23" i="9"/>
  <c r="AF23" i="9"/>
  <c r="AN23" i="9"/>
  <c r="AE33" i="9"/>
  <c r="AO33" i="9" s="1"/>
  <c r="AN38" i="9"/>
  <c r="AS38" i="9"/>
  <c r="AR38" i="9"/>
  <c r="AG38" i="9"/>
  <c r="AF38" i="9"/>
  <c r="AN52" i="9"/>
  <c r="AS52" i="9"/>
  <c r="AR52" i="9"/>
  <c r="AG52" i="9"/>
  <c r="AF52" i="9"/>
  <c r="AG20" i="9"/>
  <c r="AS20" i="9" s="1"/>
  <c r="AF20" i="9"/>
  <c r="AR20" i="9" s="1"/>
  <c r="AE11" i="9"/>
  <c r="AO11" i="9" s="1"/>
  <c r="AI21" i="9" a="1"/>
  <c r="AI21" i="9" s="1"/>
  <c r="AH21" i="9"/>
  <c r="AG21" i="9"/>
  <c r="AF21" i="9"/>
  <c r="AE41" i="9"/>
  <c r="AO41" i="9" s="1"/>
  <c r="AI15" i="9" a="1"/>
  <c r="AI15" i="9" s="1"/>
  <c r="AS15" i="9" s="1"/>
  <c r="AH15" i="9"/>
  <c r="AR15" i="9" s="1"/>
  <c r="AG15" i="9"/>
  <c r="AF15" i="9"/>
  <c r="AE25" i="9"/>
  <c r="AO25" i="9" s="1"/>
  <c r="AG36" i="9"/>
  <c r="AS36" i="9" s="1"/>
  <c r="AF36" i="9"/>
  <c r="AR36" i="9" s="1"/>
  <c r="AI47" i="9" a="1"/>
  <c r="AI47" i="9" s="1"/>
  <c r="AH47" i="9"/>
  <c r="AG47" i="9"/>
  <c r="AF47" i="9"/>
  <c r="AN47" i="9"/>
  <c r="AG57" i="9"/>
  <c r="AF57" i="9"/>
  <c r="AS57" i="9"/>
  <c r="AR57" i="9"/>
  <c r="AG18" i="9"/>
  <c r="AS18" i="9" s="1"/>
  <c r="AF18" i="9"/>
  <c r="AR18" i="9" s="1"/>
  <c r="AI37" i="9" a="1"/>
  <c r="AI37" i="9" s="1"/>
  <c r="AH37" i="9"/>
  <c r="AG37" i="9"/>
  <c r="AF37" i="9"/>
  <c r="AE5" i="9"/>
  <c r="AO5" i="9" s="1"/>
  <c r="AI34" i="9" a="1"/>
  <c r="AI34" i="9" s="1"/>
  <c r="AS34" i="9" s="1"/>
  <c r="AH34" i="9"/>
  <c r="AR34" i="9" s="1"/>
  <c r="AN37" i="9"/>
  <c r="AI45" i="9" a="1"/>
  <c r="AI45" i="9" s="1"/>
  <c r="AS45" i="9" s="1"/>
  <c r="AH45" i="9"/>
  <c r="AG45" i="9"/>
  <c r="AF45" i="9"/>
  <c r="AI3" i="9" a="1"/>
  <c r="AI3" i="9" s="1"/>
  <c r="AS3" i="9" s="1"/>
  <c r="AH3" i="9"/>
  <c r="AR3" i="9" s="1"/>
  <c r="AG3" i="9"/>
  <c r="AF3" i="9"/>
  <c r="AI42" i="9" a="1"/>
  <c r="AI42" i="9" s="1"/>
  <c r="AS42" i="9" s="1"/>
  <c r="AH42" i="9"/>
  <c r="AR42" i="9" s="1"/>
  <c r="AI31" i="9" a="1"/>
  <c r="AI31" i="9" s="1"/>
  <c r="AS31" i="9" s="1"/>
  <c r="AH31" i="9"/>
  <c r="AR31" i="9" s="1"/>
  <c r="AG31" i="9"/>
  <c r="AF31" i="9"/>
  <c r="AN31" i="9"/>
  <c r="AI6" i="9" a="1"/>
  <c r="AI6" i="9" s="1"/>
  <c r="AS6" i="9" s="1"/>
  <c r="AH6" i="9"/>
  <c r="AR6" i="9" s="1"/>
  <c r="AI9" i="9" a="1"/>
  <c r="AI9" i="9" s="1"/>
  <c r="AS9" i="9" s="1"/>
  <c r="AH9" i="9"/>
  <c r="AR9" i="9" s="1"/>
  <c r="AF9" i="9"/>
  <c r="AN9" i="9"/>
  <c r="AI29" i="9" a="1"/>
  <c r="AI29" i="9" s="1"/>
  <c r="AS29" i="9" s="1"/>
  <c r="AH29" i="9"/>
  <c r="AR29" i="9" s="1"/>
  <c r="AG29" i="9"/>
  <c r="AF29" i="9"/>
  <c r="AI39" i="9" a="1"/>
  <c r="AI39" i="9" s="1"/>
  <c r="AS39" i="9" s="1"/>
  <c r="AH39" i="9"/>
  <c r="AR39" i="9" s="1"/>
  <c r="AG39" i="9"/>
  <c r="AF39" i="9"/>
  <c r="AN39" i="9"/>
  <c r="AF12" i="9"/>
  <c r="AR12" i="9" s="1"/>
  <c r="AG53" i="9"/>
  <c r="AF53" i="9"/>
  <c r="AS53" i="9"/>
  <c r="AR53" i="9"/>
  <c r="AN53" i="9"/>
  <c r="AN14" i="9"/>
  <c r="AH14" i="9"/>
  <c r="AR14" i="9" s="1"/>
  <c r="AG14" i="9"/>
  <c r="AF14" i="9"/>
  <c r="AS14" i="9"/>
  <c r="AE17" i="9"/>
  <c r="AO17" i="9" s="1"/>
  <c r="AN22" i="9"/>
  <c r="AS22" i="9"/>
  <c r="AR22" i="9"/>
  <c r="AG22" i="9"/>
  <c r="AF22" i="9"/>
  <c r="AN57" i="9"/>
  <c r="AI11" i="9" a="1"/>
  <c r="AI11" i="9" s="1"/>
  <c r="AH11" i="9"/>
  <c r="AG11" i="9"/>
  <c r="AF11" i="9"/>
  <c r="AI25" i="9" a="1"/>
  <c r="AI25" i="9" s="1"/>
  <c r="AH25" i="9"/>
  <c r="AR25" i="9" s="1"/>
  <c r="AG25" i="9"/>
  <c r="AI41" i="9" a="1"/>
  <c r="AI41" i="9" s="1"/>
  <c r="AS41" i="9" s="1"/>
  <c r="AH41" i="9"/>
  <c r="AR41" i="9" s="1"/>
  <c r="AG41" i="9"/>
  <c r="AN11" i="9"/>
  <c r="AS55" i="9"/>
  <c r="AR55" i="9"/>
  <c r="AG55" i="9"/>
  <c r="AN25" i="9"/>
  <c r="AI27" i="9" a="1"/>
  <c r="AI27" i="9" s="1"/>
  <c r="AH27" i="9"/>
  <c r="AR27" i="9" s="1"/>
  <c r="AG27" i="9"/>
  <c r="AF27" i="9"/>
  <c r="AN41" i="9"/>
  <c r="AI43" i="9" a="1"/>
  <c r="AI43" i="9" s="1"/>
  <c r="AS43" i="9" s="1"/>
  <c r="AH43" i="9"/>
  <c r="AR43" i="9" s="1"/>
  <c r="AG43" i="9"/>
  <c r="AF43" i="9"/>
  <c r="AR46" i="9"/>
  <c r="AH8" i="9"/>
  <c r="AR8" i="9" s="1"/>
  <c r="AS30" i="9"/>
  <c r="AS46" i="9"/>
  <c r="AN55" i="9"/>
  <c r="AI13" i="9" a="1"/>
  <c r="AI13" i="9" s="1"/>
  <c r="AS13" i="9" s="1"/>
  <c r="AH13" i="9"/>
  <c r="AR13" i="9" s="1"/>
  <c r="AN27" i="9"/>
  <c r="AN43" i="9"/>
  <c r="AI5" i="9" a="1"/>
  <c r="AI5" i="9" s="1"/>
  <c r="AS5" i="9" s="1"/>
  <c r="AH5" i="9"/>
  <c r="AR5" i="9" s="1"/>
  <c r="AI17" i="9" a="1"/>
  <c r="AI17" i="9" s="1"/>
  <c r="AH17" i="9"/>
  <c r="AR17" i="9" s="1"/>
  <c r="AG17" i="9"/>
  <c r="AI33" i="9" a="1"/>
  <c r="AI33" i="9" s="1"/>
  <c r="AS33" i="9" s="1"/>
  <c r="AH33" i="9"/>
  <c r="AR33" i="9" s="1"/>
  <c r="AG33" i="9"/>
  <c r="AS59" i="9"/>
  <c r="AR59" i="9"/>
  <c r="AG59" i="9"/>
  <c r="AN5" i="9"/>
  <c r="AI7" i="9" a="1"/>
  <c r="AI7" i="9" s="1"/>
  <c r="AS7" i="9" s="1"/>
  <c r="AH7" i="9"/>
  <c r="AR7" i="9" s="1"/>
  <c r="AG7" i="9"/>
  <c r="AF7" i="9"/>
  <c r="AN17" i="9"/>
  <c r="AI19" i="9" a="1"/>
  <c r="AI19" i="9" s="1"/>
  <c r="AS19" i="9" s="1"/>
  <c r="AH19" i="9"/>
  <c r="AR19" i="9" s="1"/>
  <c r="AG19" i="9"/>
  <c r="AF19" i="9"/>
  <c r="AH28" i="9"/>
  <c r="AR28" i="9" s="1"/>
  <c r="AN33" i="9"/>
  <c r="AI35" i="9" a="1"/>
  <c r="AI35" i="9" s="1"/>
  <c r="AH35" i="9"/>
  <c r="AR35" i="9" s="1"/>
  <c r="AG35" i="9"/>
  <c r="AF35" i="9"/>
  <c r="AH44" i="9"/>
  <c r="AR44" i="9" s="1"/>
  <c r="AS51" i="9"/>
  <c r="AR51" i="9"/>
  <c r="AG51" i="9"/>
  <c r="AN59" i="9"/>
  <c r="AF30" i="9"/>
  <c r="AR30" i="9" s="1"/>
  <c r="AF46" i="9"/>
  <c r="AN7" i="9"/>
  <c r="AR10" i="9"/>
  <c r="AN19" i="9"/>
  <c r="AG30" i="9"/>
  <c r="AN35" i="9"/>
  <c r="AG46" i="9"/>
  <c r="AN51" i="9"/>
  <c r="AH18" i="17"/>
  <c r="AI37" i="17" a="1"/>
  <c r="AI37" i="17" s="1"/>
  <c r="AI18" i="17" a="1"/>
  <c r="AI18" i="17" s="1"/>
  <c r="AF57" i="17"/>
  <c r="AE6" i="17"/>
  <c r="AO6" i="17" s="1"/>
  <c r="AE13" i="17"/>
  <c r="AO13" i="17" s="1"/>
  <c r="AE8" i="17"/>
  <c r="AO8" i="17" s="1"/>
  <c r="AH12" i="17"/>
  <c r="AN57" i="17"/>
  <c r="AE45" i="17"/>
  <c r="AO45" i="17" s="1"/>
  <c r="AN55" i="17"/>
  <c r="AE4" i="17"/>
  <c r="AO4" i="17" s="1"/>
  <c r="AE26" i="17"/>
  <c r="AO26" i="17" s="1"/>
  <c r="AN53" i="17"/>
  <c r="AE46" i="17"/>
  <c r="AO46" i="17" s="1"/>
  <c r="AH32" i="17"/>
  <c r="AN28" i="17"/>
  <c r="AP34" i="17"/>
  <c r="AP22" i="17"/>
  <c r="AP28" i="17"/>
  <c r="AN40" i="17"/>
  <c r="AP40" i="17"/>
  <c r="AN38" i="17"/>
  <c r="AP38" i="17"/>
  <c r="AF9" i="17"/>
  <c r="AF41" i="17"/>
  <c r="AG9" i="17"/>
  <c r="AG41" i="17"/>
  <c r="AE35" i="17"/>
  <c r="AO35" i="17" s="1"/>
  <c r="AE16" i="17"/>
  <c r="AO16" i="17" s="1"/>
  <c r="AE25" i="17"/>
  <c r="AO25" i="17" s="1"/>
  <c r="AE29" i="17"/>
  <c r="AO29" i="17" s="1"/>
  <c r="AF54" i="17"/>
  <c r="AE7" i="17"/>
  <c r="AO7" i="17" s="1"/>
  <c r="AE27" i="17"/>
  <c r="AO27" i="17" s="1"/>
  <c r="AF29" i="17"/>
  <c r="AE48" i="17"/>
  <c r="AO48" i="17" s="1"/>
  <c r="AG29" i="17"/>
  <c r="AH48" i="17"/>
  <c r="AE5" i="17"/>
  <c r="AO5" i="17" s="1"/>
  <c r="AE14" i="17"/>
  <c r="AO14" i="17" s="1"/>
  <c r="AE21" i="17"/>
  <c r="AO21" i="17" s="1"/>
  <c r="AE23" i="17"/>
  <c r="AO23" i="17" s="1"/>
  <c r="AH25" i="17"/>
  <c r="AP37" i="17"/>
  <c r="AE17" i="17"/>
  <c r="AO17" i="17" s="1"/>
  <c r="AE36" i="17"/>
  <c r="AO36" i="17" s="1"/>
  <c r="AG42" i="17"/>
  <c r="AF59" i="17"/>
  <c r="AE10" i="17"/>
  <c r="AO10" i="17" s="1"/>
  <c r="AH36" i="17"/>
  <c r="AF49" i="17"/>
  <c r="AF51" i="17"/>
  <c r="AR57" i="17"/>
  <c r="AE11" i="17"/>
  <c r="AO11" i="17" s="1"/>
  <c r="AN49" i="17"/>
  <c r="AE12" i="17"/>
  <c r="AO12" i="17" s="1"/>
  <c r="AE32" i="17"/>
  <c r="AO32" i="17" s="1"/>
  <c r="AE42" i="17"/>
  <c r="AO42" i="17" s="1"/>
  <c r="AE44" i="17"/>
  <c r="AO44" i="17" s="1"/>
  <c r="AE30" i="17"/>
  <c r="AO30" i="17" s="1"/>
  <c r="AP3" i="17"/>
  <c r="AG51" i="17"/>
  <c r="AS57" i="17"/>
  <c r="AE33" i="17"/>
  <c r="AO33" i="17" s="1"/>
  <c r="AE20" i="17"/>
  <c r="AO20" i="17" s="1"/>
  <c r="AE43" i="17"/>
  <c r="AO43" i="17" s="1"/>
  <c r="AE9" i="17"/>
  <c r="AO9" i="17" s="1"/>
  <c r="AE18" i="17"/>
  <c r="AO18" i="17" s="1"/>
  <c r="AE31" i="17"/>
  <c r="AO31" i="17" s="1"/>
  <c r="AE39" i="17"/>
  <c r="AO39" i="17" s="1"/>
  <c r="AE41" i="17"/>
  <c r="AO41" i="17" s="1"/>
  <c r="AE19" i="17"/>
  <c r="AO19" i="17" s="1"/>
  <c r="AH17" i="17"/>
  <c r="AH30" i="17"/>
  <c r="AR49" i="17"/>
  <c r="AR51" i="17"/>
  <c r="AF13" i="17"/>
  <c r="AI17" i="17" a="1"/>
  <c r="AI17" i="17" s="1"/>
  <c r="AE24" i="17"/>
  <c r="AO24" i="17" s="1"/>
  <c r="AE47" i="17"/>
  <c r="AO47" i="17" s="1"/>
  <c r="AS49" i="17"/>
  <c r="AS51" i="17"/>
  <c r="AE10" i="16"/>
  <c r="AO10" i="16" s="1"/>
  <c r="AE29" i="16"/>
  <c r="AO29" i="16" s="1"/>
  <c r="AE36" i="16"/>
  <c r="AO36" i="16" s="1"/>
  <c r="AE14" i="16"/>
  <c r="AO14" i="16" s="1"/>
  <c r="AE12" i="16"/>
  <c r="AO12" i="16" s="1"/>
  <c r="AG31" i="16"/>
  <c r="AH28" i="16"/>
  <c r="AG45" i="16"/>
  <c r="AN7" i="16"/>
  <c r="AE27" i="16"/>
  <c r="AO27" i="16" s="1"/>
  <c r="AE21" i="16"/>
  <c r="AO21" i="16" s="1"/>
  <c r="AE3" i="16"/>
  <c r="AO3" i="16" s="1"/>
  <c r="AF31" i="16"/>
  <c r="AF45" i="16"/>
  <c r="AE19" i="16"/>
  <c r="AO19" i="16" s="1"/>
  <c r="AI28" i="16" a="1"/>
  <c r="AI28" i="16" s="1"/>
  <c r="AF43" i="16"/>
  <c r="AR45" i="16"/>
  <c r="AN24" i="16"/>
  <c r="AP39" i="16"/>
  <c r="AN3" i="16"/>
  <c r="AP25" i="16"/>
  <c r="AP23" i="16"/>
  <c r="AN11" i="16"/>
  <c r="AE13" i="16"/>
  <c r="AO13" i="16" s="1"/>
  <c r="AE18" i="16"/>
  <c r="AO18" i="16" s="1"/>
  <c r="AE33" i="16"/>
  <c r="AO33" i="16" s="1"/>
  <c r="AG48" i="16"/>
  <c r="AF55" i="16"/>
  <c r="AG20" i="16"/>
  <c r="AE24" i="16"/>
  <c r="AO24" i="16" s="1"/>
  <c r="AP4" i="16"/>
  <c r="AE7" i="16"/>
  <c r="AO7" i="16" s="1"/>
  <c r="AE11" i="16"/>
  <c r="AO11" i="16" s="1"/>
  <c r="AP30" i="16"/>
  <c r="AE40" i="16"/>
  <c r="AO40" i="16" s="1"/>
  <c r="AF44" i="16"/>
  <c r="AG55" i="16"/>
  <c r="AF59" i="16"/>
  <c r="AE32" i="16"/>
  <c r="AO32" i="16" s="1"/>
  <c r="AE35" i="16"/>
  <c r="AO35" i="16" s="1"/>
  <c r="AE16" i="16"/>
  <c r="AO16" i="16" s="1"/>
  <c r="AE38" i="16"/>
  <c r="AO38" i="16" s="1"/>
  <c r="AE5" i="16"/>
  <c r="AO5" i="16" s="1"/>
  <c r="AH7" i="16"/>
  <c r="AE31" i="16"/>
  <c r="AO31" i="16" s="1"/>
  <c r="AH40" i="16"/>
  <c r="AR53" i="16"/>
  <c r="AG57" i="16"/>
  <c r="AS59" i="16"/>
  <c r="AE6" i="16"/>
  <c r="AO6" i="16" s="1"/>
  <c r="AH9" i="16"/>
  <c r="AP22" i="16"/>
  <c r="AI40" i="16" a="1"/>
  <c r="AI40" i="16" s="1"/>
  <c r="AS53" i="16"/>
  <c r="AE8" i="16"/>
  <c r="AO8" i="16" s="1"/>
  <c r="AE17" i="16"/>
  <c r="AO17" i="16" s="1"/>
  <c r="AE15" i="16"/>
  <c r="AO15" i="16" s="1"/>
  <c r="AF29" i="16"/>
  <c r="AG29" i="16"/>
  <c r="AE34" i="16"/>
  <c r="AO34" i="16" s="1"/>
  <c r="AE37" i="16"/>
  <c r="AO37" i="16" s="1"/>
  <c r="AE28" i="16"/>
  <c r="AO28" i="16" s="1"/>
  <c r="AE20" i="16"/>
  <c r="AO20" i="16" s="1"/>
  <c r="AE26" i="16"/>
  <c r="AO26" i="16" s="1"/>
  <c r="AE9" i="16"/>
  <c r="AO9" i="16" s="1"/>
  <c r="AH19" i="16"/>
  <c r="AF47" i="16"/>
  <c r="AN28" i="10"/>
  <c r="AN56" i="10"/>
  <c r="AE43" i="10"/>
  <c r="AO43" i="10" s="1"/>
  <c r="AP26" i="10"/>
  <c r="AP23" i="10"/>
  <c r="AP10" i="10"/>
  <c r="AP14" i="10"/>
  <c r="AF21" i="10"/>
  <c r="AE35" i="10"/>
  <c r="AO35" i="10" s="1"/>
  <c r="AG21" i="10"/>
  <c r="AF49" i="10"/>
  <c r="AF56" i="10"/>
  <c r="AF4" i="10"/>
  <c r="AH15" i="10"/>
  <c r="AH28" i="10"/>
  <c r="AG4" i="10"/>
  <c r="AI15" i="10" a="1"/>
  <c r="AI15" i="10" s="1"/>
  <c r="AR56" i="10"/>
  <c r="AE3" i="8"/>
  <c r="AO3" i="8" s="1"/>
  <c r="AE34" i="8"/>
  <c r="AO34" i="8" s="1"/>
  <c r="AH26" i="8"/>
  <c r="AH37" i="8"/>
  <c r="AF40" i="8"/>
  <c r="AI26" i="8" a="1"/>
  <c r="AI26" i="8" s="1"/>
  <c r="AG43" i="8"/>
  <c r="AE28" i="8"/>
  <c r="AO28" i="8" s="1"/>
  <c r="AP11" i="8"/>
  <c r="AE9" i="8"/>
  <c r="AO9" i="8" s="1"/>
  <c r="AN40" i="8"/>
  <c r="AP15" i="8"/>
  <c r="AH30" i="8"/>
  <c r="AP38" i="8"/>
  <c r="AF16" i="8"/>
  <c r="AI19" i="8" a="1"/>
  <c r="AI19" i="8" s="1"/>
  <c r="AI30" i="8" a="1"/>
  <c r="AI30" i="8" s="1"/>
  <c r="AH47" i="8"/>
  <c r="AN36" i="8"/>
  <c r="AE20" i="8"/>
  <c r="AO20" i="8" s="1"/>
  <c r="AE41" i="8"/>
  <c r="AO41" i="8" s="1"/>
  <c r="AE18" i="8"/>
  <c r="AO18" i="8" s="1"/>
  <c r="AE14" i="8"/>
  <c r="AO14" i="8" s="1"/>
  <c r="AE27" i="8"/>
  <c r="AO27" i="8" s="1"/>
  <c r="AE29" i="8"/>
  <c r="AO29" i="8" s="1"/>
  <c r="AE6" i="8"/>
  <c r="AO6" i="8" s="1"/>
  <c r="AP39" i="8"/>
  <c r="AE46" i="8"/>
  <c r="AO46" i="8" s="1"/>
  <c r="AP10" i="8"/>
  <c r="AP31" i="8"/>
  <c r="AE17" i="8"/>
  <c r="AO17" i="8" s="1"/>
  <c r="AH19" i="8"/>
  <c r="AE36" i="8"/>
  <c r="AO36" i="8" s="1"/>
  <c r="AG40" i="8"/>
  <c r="AE26" i="8"/>
  <c r="AO26" i="8" s="1"/>
  <c r="AE16" i="8"/>
  <c r="AO16" i="8" s="1"/>
  <c r="AE12" i="8"/>
  <c r="AO12" i="8" s="1"/>
  <c r="AE33" i="8"/>
  <c r="AO33" i="8" s="1"/>
  <c r="AE4" i="8"/>
  <c r="AO4" i="8" s="1"/>
  <c r="AP35" i="8"/>
  <c r="AG15" i="8"/>
  <c r="AG55" i="8"/>
  <c r="AF57" i="8"/>
  <c r="AE24" i="8"/>
  <c r="AO24" i="8" s="1"/>
  <c r="AE8" i="8"/>
  <c r="AO8" i="8" s="1"/>
  <c r="AE42" i="8"/>
  <c r="AO42" i="8" s="1"/>
  <c r="AE21" i="8"/>
  <c r="AO21" i="8" s="1"/>
  <c r="AE13" i="8"/>
  <c r="AO13" i="8" s="1"/>
  <c r="AE32" i="8"/>
  <c r="AO32" i="8" s="1"/>
  <c r="AR55" i="8"/>
  <c r="AE5" i="8"/>
  <c r="AO5" i="8" s="1"/>
  <c r="AE43" i="8"/>
  <c r="AO43" i="8" s="1"/>
  <c r="AE45" i="8"/>
  <c r="AO45" i="8" s="1"/>
  <c r="AE22" i="8"/>
  <c r="AO22" i="8" s="1"/>
  <c r="AN32" i="8"/>
  <c r="AE37" i="8"/>
  <c r="AO37" i="8" s="1"/>
  <c r="AE23" i="8"/>
  <c r="AO23" i="8" s="1"/>
  <c r="AE25" i="8"/>
  <c r="AO25" i="8" s="1"/>
  <c r="AE44" i="8"/>
  <c r="AO44" i="8" s="1"/>
  <c r="AE40" i="8"/>
  <c r="AO40" i="8" s="1"/>
  <c r="AG51" i="8"/>
  <c r="AS55" i="8"/>
  <c r="AN7" i="15"/>
  <c r="AE29" i="15"/>
  <c r="AO29" i="15" s="1"/>
  <c r="AE3" i="15"/>
  <c r="AO3" i="15" s="1"/>
  <c r="AP8" i="15"/>
  <c r="AH27" i="15"/>
  <c r="AH33" i="15"/>
  <c r="AH6" i="15"/>
  <c r="AI27" i="15" a="1"/>
  <c r="AI27" i="15" s="1"/>
  <c r="AE39" i="15"/>
  <c r="AO39" i="15" s="1"/>
  <c r="AF7" i="15"/>
  <c r="AN22" i="15"/>
  <c r="AP25" i="15"/>
  <c r="AG7" i="15"/>
  <c r="AP12" i="15"/>
  <c r="AP4" i="15"/>
  <c r="AP31" i="15"/>
  <c r="AE20" i="15"/>
  <c r="AO20" i="15" s="1"/>
  <c r="AP28" i="15"/>
  <c r="AN8" i="15"/>
  <c r="AN12" i="15"/>
  <c r="AN14" i="15"/>
  <c r="AE23" i="15"/>
  <c r="AO23" i="15" s="1"/>
  <c r="AE34" i="15"/>
  <c r="AO34" i="15" s="1"/>
  <c r="AE21" i="15"/>
  <c r="AO21" i="15" s="1"/>
  <c r="AN27" i="15"/>
  <c r="AE30" i="15"/>
  <c r="AO30" i="15" s="1"/>
  <c r="AE32" i="15"/>
  <c r="AO32" i="15" s="1"/>
  <c r="AN59" i="15"/>
  <c r="AE9" i="15"/>
  <c r="AO9" i="15" s="1"/>
  <c r="AE17" i="15"/>
  <c r="AO17" i="15" s="1"/>
  <c r="AF30" i="15"/>
  <c r="AE13" i="15"/>
  <c r="AO13" i="15" s="1"/>
  <c r="AE15" i="15"/>
  <c r="AO15" i="15" s="1"/>
  <c r="AE19" i="15"/>
  <c r="AO19" i="15" s="1"/>
  <c r="AG30" i="15"/>
  <c r="AF15" i="15"/>
  <c r="AF19" i="15"/>
  <c r="AE26" i="15"/>
  <c r="AO26" i="15" s="1"/>
  <c r="AF45" i="15"/>
  <c r="AG15" i="15"/>
  <c r="AG19" i="15"/>
  <c r="AE43" i="15"/>
  <c r="AO43" i="15" s="1"/>
  <c r="AG45" i="15"/>
  <c r="AE36" i="15"/>
  <c r="AO36" i="15" s="1"/>
  <c r="AN18" i="15"/>
  <c r="AE7" i="15"/>
  <c r="AO7" i="15" s="1"/>
  <c r="AE11" i="15"/>
  <c r="AO11" i="15" s="1"/>
  <c r="AE37" i="15"/>
  <c r="AO37" i="15" s="1"/>
  <c r="AE14" i="15"/>
  <c r="AO14" i="15" s="1"/>
  <c r="AE18" i="15"/>
  <c r="AO18" i="15" s="1"/>
  <c r="AG8" i="15"/>
  <c r="AE16" i="15"/>
  <c r="AO16" i="15" s="1"/>
  <c r="AF18" i="15"/>
  <c r="AS56" i="15"/>
  <c r="AE38" i="15"/>
  <c r="AO38" i="15" s="1"/>
  <c r="AE5" i="15"/>
  <c r="AO5" i="15" s="1"/>
  <c r="AE35" i="15"/>
  <c r="AO35" i="15" s="1"/>
  <c r="AF8" i="15"/>
  <c r="AF16" i="15"/>
  <c r="AG18" i="15"/>
  <c r="AE24" i="15"/>
  <c r="AO24" i="15" s="1"/>
  <c r="AE22" i="15"/>
  <c r="AO22" i="15" s="1"/>
  <c r="AE42" i="15"/>
  <c r="AO42" i="15" s="1"/>
  <c r="AR44" i="15"/>
  <c r="AN50" i="15"/>
  <c r="AN54" i="15"/>
  <c r="AN28" i="14"/>
  <c r="AE6" i="14"/>
  <c r="AO6" i="14" s="1"/>
  <c r="AP15" i="14"/>
  <c r="AN22" i="14"/>
  <c r="AP39" i="14"/>
  <c r="AE26" i="14"/>
  <c r="AO26" i="14" s="1"/>
  <c r="AN32" i="14"/>
  <c r="AE3" i="14"/>
  <c r="AO3" i="14" s="1"/>
  <c r="AE42" i="14"/>
  <c r="AO42" i="14" s="1"/>
  <c r="AE43" i="14"/>
  <c r="AO43" i="14" s="1"/>
  <c r="AE17" i="14"/>
  <c r="AO17" i="14" s="1"/>
  <c r="AE20" i="14"/>
  <c r="AO20" i="14" s="1"/>
  <c r="AE30" i="14"/>
  <c r="AO30" i="14" s="1"/>
  <c r="AN37" i="14"/>
  <c r="AE21" i="14"/>
  <c r="AO21" i="14" s="1"/>
  <c r="AF38" i="14"/>
  <c r="AE45" i="14"/>
  <c r="AO45" i="14" s="1"/>
  <c r="AE7" i="14"/>
  <c r="AO7" i="14" s="1"/>
  <c r="AN33" i="14"/>
  <c r="AE24" i="14"/>
  <c r="AO24" i="14" s="1"/>
  <c r="AE14" i="14"/>
  <c r="AO14" i="14" s="1"/>
  <c r="AP41" i="14"/>
  <c r="AE31" i="14"/>
  <c r="AO31" i="14" s="1"/>
  <c r="AH4" i="14"/>
  <c r="AN8" i="14"/>
  <c r="AP22" i="14"/>
  <c r="AE33" i="14"/>
  <c r="AO33" i="14" s="1"/>
  <c r="AP34" i="14"/>
  <c r="AE37" i="14"/>
  <c r="AO37" i="14" s="1"/>
  <c r="AN44" i="14"/>
  <c r="AR53" i="14"/>
  <c r="AN29" i="14"/>
  <c r="AI4" i="14" a="1"/>
  <c r="AI4" i="14" s="1"/>
  <c r="AN10" i="14"/>
  <c r="AS53" i="14"/>
  <c r="AF19" i="14"/>
  <c r="AF29" i="14"/>
  <c r="AP44" i="14"/>
  <c r="AN20" i="14"/>
  <c r="AN24" i="14"/>
  <c r="AN38" i="14"/>
  <c r="AE9" i="14"/>
  <c r="AO9" i="14" s="1"/>
  <c r="AP10" i="14"/>
  <c r="AG19" i="14"/>
  <c r="AE23" i="14"/>
  <c r="AO23" i="14" s="1"/>
  <c r="AE27" i="14"/>
  <c r="AO27" i="14" s="1"/>
  <c r="AG29" i="14"/>
  <c r="AH33" i="14"/>
  <c r="AE35" i="14"/>
  <c r="AO35" i="14" s="1"/>
  <c r="AH37" i="14"/>
  <c r="AF39" i="14"/>
  <c r="AS51" i="14"/>
  <c r="AN16" i="14"/>
  <c r="AN30" i="14"/>
  <c r="AN34" i="14"/>
  <c r="AN40" i="14"/>
  <c r="AF9" i="14"/>
  <c r="AF15" i="14"/>
  <c r="AF25" i="14"/>
  <c r="AF27" i="14"/>
  <c r="AF35" i="14"/>
  <c r="AG39" i="14"/>
  <c r="AF49" i="14"/>
  <c r="AN41" i="14"/>
  <c r="AG9" i="14"/>
  <c r="AH13" i="14"/>
  <c r="AG15" i="14"/>
  <c r="AH17" i="14"/>
  <c r="AH21" i="14"/>
  <c r="AG25" i="14"/>
  <c r="AG27" i="14"/>
  <c r="AG49" i="14"/>
  <c r="AI45" i="14" a="1"/>
  <c r="AI45" i="14" s="1"/>
  <c r="AE32" i="14"/>
  <c r="AO32" i="14" s="1"/>
  <c r="AE28" i="14"/>
  <c r="AO28" i="14" s="1"/>
  <c r="AE36" i="14"/>
  <c r="AO36" i="14" s="1"/>
  <c r="AE38" i="14"/>
  <c r="AO38" i="14" s="1"/>
  <c r="AE8" i="14"/>
  <c r="AO8" i="14" s="1"/>
  <c r="AE12" i="14"/>
  <c r="AO12" i="14" s="1"/>
  <c r="AG14" i="14"/>
  <c r="AE16" i="14"/>
  <c r="AO16" i="14" s="1"/>
  <c r="AG24" i="14"/>
  <c r="AF30" i="14"/>
  <c r="AG38" i="14"/>
  <c r="AG40" i="14"/>
  <c r="AF50" i="14"/>
  <c r="AH20" i="14"/>
  <c r="AH34" i="14"/>
  <c r="AG44" i="14"/>
  <c r="AR50" i="14"/>
  <c r="AH8" i="14"/>
  <c r="AI8" i="14" a="1"/>
  <c r="AI8" i="14" s="1"/>
  <c r="AN29" i="13"/>
  <c r="AP6" i="13"/>
  <c r="AE27" i="13"/>
  <c r="AO27" i="13" s="1"/>
  <c r="AE10" i="13"/>
  <c r="AO10" i="13" s="1"/>
  <c r="AN27" i="13"/>
  <c r="AE30" i="13"/>
  <c r="AO30" i="13" s="1"/>
  <c r="AH13" i="13"/>
  <c r="AE19" i="13"/>
  <c r="AO19" i="13" s="1"/>
  <c r="AH30" i="13"/>
  <c r="AI13" i="13" a="1"/>
  <c r="AI13" i="13" s="1"/>
  <c r="AI30" i="13" a="1"/>
  <c r="AI30" i="13" s="1"/>
  <c r="AP16" i="13"/>
  <c r="AN8" i="13"/>
  <c r="AP11" i="13"/>
  <c r="AP8" i="13"/>
  <c r="AP28" i="13"/>
  <c r="AI26" i="13" a="1"/>
  <c r="AI26" i="13" s="1"/>
  <c r="AP38" i="13"/>
  <c r="AP35" i="13"/>
  <c r="AE22" i="13"/>
  <c r="AO22" i="13" s="1"/>
  <c r="AE24" i="13"/>
  <c r="AO24" i="13" s="1"/>
  <c r="AP40" i="13"/>
  <c r="AP5" i="13"/>
  <c r="AN7" i="13"/>
  <c r="AN51" i="13"/>
  <c r="AN53" i="13"/>
  <c r="AN9" i="13"/>
  <c r="AN13" i="13"/>
  <c r="AE18" i="13"/>
  <c r="AO18" i="13" s="1"/>
  <c r="AP32" i="13"/>
  <c r="AP34" i="13"/>
  <c r="AN36" i="13"/>
  <c r="AE39" i="13"/>
  <c r="AO39" i="13" s="1"/>
  <c r="AN49" i="13"/>
  <c r="AN3" i="13"/>
  <c r="AN15" i="13"/>
  <c r="AE20" i="13"/>
  <c r="AO20" i="13" s="1"/>
  <c r="AS58" i="13"/>
  <c r="AN55" i="13"/>
  <c r="AG6" i="13"/>
  <c r="AF12" i="13"/>
  <c r="AH20" i="13"/>
  <c r="AE31" i="13"/>
  <c r="AO31" i="13" s="1"/>
  <c r="AE33" i="13"/>
  <c r="AO33" i="13" s="1"/>
  <c r="AE37" i="13"/>
  <c r="AO37" i="13" s="1"/>
  <c r="AH39" i="13"/>
  <c r="AS43" i="13"/>
  <c r="AR54" i="13"/>
  <c r="AG56" i="13"/>
  <c r="AN11" i="13"/>
  <c r="AN34" i="13"/>
  <c r="AP15" i="13"/>
  <c r="AF35" i="13"/>
  <c r="AI39" i="13" a="1"/>
  <c r="AI39" i="13" s="1"/>
  <c r="AF29" i="13"/>
  <c r="AE23" i="13"/>
  <c r="AO23" i="13" s="1"/>
  <c r="AH27" i="13"/>
  <c r="AI31" i="13" a="1"/>
  <c r="AI31" i="13" s="1"/>
  <c r="AI33" i="13" a="1"/>
  <c r="AI33" i="13" s="1"/>
  <c r="AR46" i="13"/>
  <c r="AN6" i="13"/>
  <c r="AF23" i="13"/>
  <c r="AS46" i="13"/>
  <c r="AG23" i="13"/>
  <c r="AE21" i="13"/>
  <c r="AO21" i="13" s="1"/>
  <c r="AR42" i="13"/>
  <c r="AG59" i="13"/>
  <c r="AE17" i="13"/>
  <c r="AO17" i="13" s="1"/>
  <c r="AF51" i="13"/>
  <c r="AF53" i="13"/>
  <c r="AG55" i="13"/>
  <c r="AG7" i="13"/>
  <c r="AE9" i="13"/>
  <c r="AO9" i="13" s="1"/>
  <c r="AH17" i="13"/>
  <c r="AH34" i="13"/>
  <c r="AE36" i="13"/>
  <c r="AO36" i="13" s="1"/>
  <c r="AR55" i="13"/>
  <c r="AE7" i="13"/>
  <c r="AO7" i="13" s="1"/>
  <c r="AF11" i="13"/>
  <c r="AF7" i="13"/>
  <c r="AG11" i="13"/>
  <c r="AE13" i="13"/>
  <c r="AO13" i="13" s="1"/>
  <c r="AF9" i="13"/>
  <c r="AF49" i="13"/>
  <c r="AR51" i="13"/>
  <c r="AR53" i="13"/>
  <c r="AS55" i="13"/>
  <c r="AE24" i="12"/>
  <c r="AO24" i="12" s="1"/>
  <c r="AE17" i="12"/>
  <c r="AO17" i="12" s="1"/>
  <c r="AN8" i="12"/>
  <c r="AP11" i="12"/>
  <c r="AE20" i="12"/>
  <c r="AO20" i="12" s="1"/>
  <c r="AE3" i="12"/>
  <c r="AO3" i="12" s="1"/>
  <c r="AG12" i="12"/>
  <c r="AF20" i="12"/>
  <c r="AH35" i="12"/>
  <c r="AG20" i="12"/>
  <c r="AE28" i="12"/>
  <c r="AO28" i="12" s="1"/>
  <c r="AE32" i="12"/>
  <c r="AO32" i="12" s="1"/>
  <c r="AI35" i="12" a="1"/>
  <c r="AI35" i="12" s="1"/>
  <c r="AE7" i="12"/>
  <c r="AO7" i="12" s="1"/>
  <c r="AE4" i="12"/>
  <c r="AO4" i="12" s="1"/>
  <c r="AH21" i="12"/>
  <c r="AH26" i="12"/>
  <c r="AI26" i="12" a="1"/>
  <c r="AI26" i="12" s="1"/>
  <c r="AE8" i="12"/>
  <c r="AO8" i="12" s="1"/>
  <c r="AE31" i="12"/>
  <c r="AO31" i="12" s="1"/>
  <c r="AE37" i="12"/>
  <c r="AO37" i="12" s="1"/>
  <c r="AF31" i="12"/>
  <c r="AF46" i="12"/>
  <c r="AG31" i="12"/>
  <c r="AE33" i="12"/>
  <c r="AO33" i="12" s="1"/>
  <c r="AG46" i="12"/>
  <c r="AH6" i="12"/>
  <c r="AE35" i="12"/>
  <c r="AO35" i="12" s="1"/>
  <c r="AR46" i="12"/>
  <c r="AI6" i="12" a="1"/>
  <c r="AI6" i="12" s="1"/>
  <c r="AE23" i="12"/>
  <c r="AO23" i="12" s="1"/>
  <c r="AE25" i="12"/>
  <c r="AO25" i="12" s="1"/>
  <c r="AE27" i="12"/>
  <c r="AO27" i="12" s="1"/>
  <c r="AP39" i="12"/>
  <c r="AF42" i="12"/>
  <c r="AS46" i="12"/>
  <c r="AG59" i="12"/>
  <c r="AE14" i="12"/>
  <c r="AO14" i="12" s="1"/>
  <c r="AE10" i="12"/>
  <c r="AO10" i="12" s="1"/>
  <c r="AN32" i="12"/>
  <c r="AE29" i="12"/>
  <c r="AO29" i="12" s="1"/>
  <c r="AN34" i="12"/>
  <c r="AN58" i="12"/>
  <c r="AE12" i="12"/>
  <c r="AO12" i="12" s="1"/>
  <c r="AE38" i="12"/>
  <c r="AO38" i="12" s="1"/>
  <c r="AE40" i="12"/>
  <c r="AO40" i="12" s="1"/>
  <c r="AE15" i="12"/>
  <c r="AO15" i="12" s="1"/>
  <c r="AE13" i="12"/>
  <c r="AO13" i="12" s="1"/>
  <c r="AE30" i="12"/>
  <c r="AO30" i="12" s="1"/>
  <c r="AH40" i="12"/>
  <c r="AF30" i="12"/>
  <c r="AE6" i="12"/>
  <c r="AO6" i="12" s="1"/>
  <c r="AG30" i="12"/>
  <c r="AE16" i="12"/>
  <c r="AO16" i="12" s="1"/>
  <c r="AN30" i="12"/>
  <c r="AH11" i="12"/>
  <c r="AH28" i="12"/>
  <c r="AE34" i="12"/>
  <c r="AO34" i="12" s="1"/>
  <c r="AE36" i="12"/>
  <c r="AO36" i="12" s="1"/>
  <c r="AE5" i="12"/>
  <c r="AO5" i="12" s="1"/>
  <c r="AE22" i="12"/>
  <c r="AO22" i="12" s="1"/>
  <c r="AE26" i="12"/>
  <c r="AO26" i="12" s="1"/>
  <c r="AR45" i="12"/>
  <c r="AE18" i="11"/>
  <c r="AO18" i="11" s="1"/>
  <c r="AE30" i="11"/>
  <c r="AO30" i="11" s="1"/>
  <c r="AN6" i="11"/>
  <c r="AE21" i="11"/>
  <c r="AO21" i="11" s="1"/>
  <c r="AE27" i="11"/>
  <c r="AO27" i="11" s="1"/>
  <c r="AE37" i="11"/>
  <c r="AO37" i="11" s="1"/>
  <c r="AE10" i="11"/>
  <c r="AO10" i="11" s="1"/>
  <c r="AF5" i="11"/>
  <c r="AG5" i="11"/>
  <c r="AF19" i="11"/>
  <c r="AP13" i="11"/>
  <c r="AE11" i="11"/>
  <c r="AO11" i="11" s="1"/>
  <c r="AE6" i="11"/>
  <c r="AO6" i="11" s="1"/>
  <c r="AN32" i="11"/>
  <c r="AH6" i="11"/>
  <c r="AF9" i="11"/>
  <c r="AH26" i="11"/>
  <c r="AH36" i="11"/>
  <c r="AG9" i="11"/>
  <c r="AF15" i="11"/>
  <c r="AE9" i="11"/>
  <c r="AO9" i="11" s="1"/>
  <c r="AE28" i="11"/>
  <c r="AO28" i="11" s="1"/>
  <c r="AN34" i="11"/>
  <c r="AN59" i="11"/>
  <c r="AE24" i="11"/>
  <c r="AO24" i="11" s="1"/>
  <c r="AE33" i="11"/>
  <c r="AO33" i="11" s="1"/>
  <c r="AN13" i="11"/>
  <c r="AN11" i="11"/>
  <c r="AE31" i="11"/>
  <c r="AO31" i="11" s="1"/>
  <c r="AH31" i="11"/>
  <c r="AP5" i="11"/>
  <c r="AP7" i="11"/>
  <c r="AE12" i="11"/>
  <c r="AO12" i="11" s="1"/>
  <c r="AE14" i="11"/>
  <c r="AO14" i="11" s="1"/>
  <c r="AE16" i="11"/>
  <c r="AO16" i="11" s="1"/>
  <c r="AI31" i="11" a="1"/>
  <c r="AI31" i="11" s="1"/>
  <c r="AE19" i="11"/>
  <c r="AO19" i="11" s="1"/>
  <c r="AE35" i="11"/>
  <c r="AO35" i="11" s="1"/>
  <c r="AE22" i="11"/>
  <c r="AO22" i="11" s="1"/>
  <c r="AP26" i="11"/>
  <c r="AE29" i="11"/>
  <c r="AO29" i="11" s="1"/>
  <c r="AH29" i="11"/>
  <c r="AF45" i="11"/>
  <c r="AH10" i="11"/>
  <c r="AH14" i="11"/>
  <c r="AF18" i="11"/>
  <c r="AE25" i="11"/>
  <c r="AO25" i="11" s="1"/>
  <c r="AF27" i="11"/>
  <c r="AI29" i="11" a="1"/>
  <c r="AI29" i="11" s="1"/>
  <c r="AE36" i="11"/>
  <c r="AO36" i="11" s="1"/>
  <c r="AG45" i="11"/>
  <c r="AN58" i="11"/>
  <c r="AN50" i="11"/>
  <c r="AE34" i="11"/>
  <c r="AO34" i="11" s="1"/>
  <c r="AE32" i="11"/>
  <c r="AO32" i="11" s="1"/>
  <c r="AF34" i="11"/>
  <c r="AG34" i="11"/>
  <c r="AG50" i="11"/>
  <c r="AF57" i="11"/>
  <c r="AF59" i="11"/>
  <c r="AE23" i="11"/>
  <c r="AO23" i="11" s="1"/>
  <c r="AN27" i="11"/>
  <c r="AN43" i="11"/>
  <c r="AG57" i="11"/>
  <c r="AR59" i="11"/>
  <c r="AP14" i="5"/>
  <c r="AP37" i="5"/>
  <c r="AP8" i="5"/>
  <c r="AP20" i="5"/>
  <c r="AE5" i="5"/>
  <c r="AO5" i="5" s="1"/>
  <c r="AE28" i="5"/>
  <c r="AO28" i="5" s="1"/>
  <c r="AE6" i="5"/>
  <c r="AO6" i="5" s="1"/>
  <c r="AE24" i="5"/>
  <c r="AO24" i="5" s="1"/>
  <c r="AF4" i="5"/>
  <c r="AN9" i="5"/>
  <c r="AF39" i="5"/>
  <c r="AN39" i="5"/>
  <c r="AP34" i="5"/>
  <c r="AN40" i="5"/>
  <c r="AF41" i="5"/>
  <c r="AG41" i="5"/>
  <c r="AP12" i="5"/>
  <c r="AH19" i="5"/>
  <c r="AE21" i="5"/>
  <c r="AO21" i="5" s="1"/>
  <c r="AE38" i="5"/>
  <c r="AO38" i="5" s="1"/>
  <c r="AE9" i="5"/>
  <c r="AO9" i="5" s="1"/>
  <c r="AE11" i="5"/>
  <c r="AO11" i="5" s="1"/>
  <c r="AE15" i="5"/>
  <c r="AO15" i="5" s="1"/>
  <c r="AE36" i="5"/>
  <c r="AO36" i="5" s="1"/>
  <c r="AE13" i="5"/>
  <c r="AO13" i="5" s="1"/>
  <c r="AE32" i="5"/>
  <c r="AO32" i="5" s="1"/>
  <c r="AH36" i="5"/>
  <c r="AR53" i="5"/>
  <c r="AE7" i="5"/>
  <c r="AO7" i="5" s="1"/>
  <c r="AG15" i="5"/>
  <c r="AE30" i="5"/>
  <c r="AO30" i="5" s="1"/>
  <c r="AI36" i="5" a="1"/>
  <c r="AI36" i="5" s="1"/>
  <c r="AF51" i="5"/>
  <c r="AS53" i="5"/>
  <c r="AF7" i="5"/>
  <c r="AF47" i="5"/>
  <c r="AG51" i="5"/>
  <c r="AE25" i="5"/>
  <c r="AO25" i="5" s="1"/>
  <c r="AE40" i="5"/>
  <c r="AO40" i="5" s="1"/>
  <c r="AE17" i="5"/>
  <c r="AO17" i="5" s="1"/>
  <c r="AF5" i="5"/>
  <c r="AG7" i="5"/>
  <c r="AH32" i="5"/>
  <c r="AG47" i="5"/>
  <c r="AR51" i="5"/>
  <c r="AG5" i="5"/>
  <c r="AF43" i="5"/>
  <c r="AR47" i="5"/>
  <c r="AR49" i="5"/>
  <c r="AS51" i="5"/>
  <c r="AE18" i="5"/>
  <c r="AO18" i="5" s="1"/>
  <c r="AN35" i="5"/>
  <c r="AN4" i="5"/>
  <c r="AE16" i="5"/>
  <c r="AO16" i="5" s="1"/>
  <c r="AE35" i="5"/>
  <c r="AO35" i="5" s="1"/>
  <c r="AN14" i="5"/>
  <c r="AE22" i="5"/>
  <c r="AO22" i="5" s="1"/>
  <c r="AE10" i="5"/>
  <c r="AO10" i="5" s="1"/>
  <c r="AH14" i="5"/>
  <c r="AF16" i="5"/>
  <c r="AN56" i="5"/>
  <c r="AN10" i="5"/>
  <c r="AE23" i="5"/>
  <c r="AO23" i="5" s="1"/>
  <c r="AE19" i="5"/>
  <c r="AO19" i="5" s="1"/>
  <c r="AE31" i="5"/>
  <c r="AO31" i="5" s="1"/>
  <c r="AE33" i="5"/>
  <c r="AO33" i="5" s="1"/>
  <c r="AE29" i="10"/>
  <c r="AO29" i="10" s="1"/>
  <c r="AP6" i="10"/>
  <c r="AE4" i="10"/>
  <c r="AO4" i="10" s="1"/>
  <c r="AE16" i="10"/>
  <c r="AO16" i="10" s="1"/>
  <c r="AE27" i="10"/>
  <c r="AO27" i="10" s="1"/>
  <c r="AE25" i="10"/>
  <c r="AO25" i="10" s="1"/>
  <c r="AF25" i="10"/>
  <c r="AG25" i="10"/>
  <c r="AE37" i="10"/>
  <c r="AO37" i="10" s="1"/>
  <c r="AE24" i="10"/>
  <c r="AO24" i="10" s="1"/>
  <c r="AE5" i="10"/>
  <c r="AO5" i="10" s="1"/>
  <c r="AE8" i="10"/>
  <c r="AO8" i="10" s="1"/>
  <c r="AE3" i="10"/>
  <c r="AO3" i="10" s="1"/>
  <c r="AP31" i="10"/>
  <c r="AE38" i="10"/>
  <c r="AO38" i="10" s="1"/>
  <c r="AE30" i="10"/>
  <c r="AO30" i="10" s="1"/>
  <c r="AP42" i="10"/>
  <c r="AG51" i="10"/>
  <c r="AE7" i="10"/>
  <c r="AO7" i="10" s="1"/>
  <c r="AE9" i="10"/>
  <c r="AO9" i="10" s="1"/>
  <c r="AH11" i="10"/>
  <c r="AE28" i="10"/>
  <c r="AO28" i="10" s="1"/>
  <c r="AI36" i="10" a="1"/>
  <c r="AI36" i="10" s="1"/>
  <c r="AR51" i="10"/>
  <c r="AE21" i="10"/>
  <c r="AO21" i="10" s="1"/>
  <c r="AE15" i="10"/>
  <c r="AO15" i="10" s="1"/>
  <c r="AE34" i="10"/>
  <c r="AO34" i="10" s="1"/>
  <c r="AE11" i="10"/>
  <c r="AO11" i="10" s="1"/>
  <c r="AE13" i="10"/>
  <c r="AO13" i="10" s="1"/>
  <c r="AI11" i="10" a="1"/>
  <c r="AI11" i="10" s="1"/>
  <c r="AP19" i="10"/>
  <c r="AS51" i="10"/>
  <c r="AN8" i="10"/>
  <c r="AE20" i="10"/>
  <c r="AO20" i="10" s="1"/>
  <c r="AH22" i="10"/>
  <c r="AG24" i="10"/>
  <c r="AE39" i="10"/>
  <c r="AO39" i="10" s="1"/>
  <c r="AE41" i="10"/>
  <c r="AO41" i="10" s="1"/>
  <c r="AH43" i="10"/>
  <c r="AN52" i="10"/>
  <c r="AE17" i="10"/>
  <c r="AO17" i="10" s="1"/>
  <c r="AE32" i="10"/>
  <c r="AO32" i="10" s="1"/>
  <c r="AE22" i="10"/>
  <c r="AO22" i="10" s="1"/>
  <c r="AH5" i="10"/>
  <c r="AE18" i="10"/>
  <c r="AO18" i="10" s="1"/>
  <c r="AI22" i="10" a="1"/>
  <c r="AI22" i="10" s="1"/>
  <c r="AG39" i="10"/>
  <c r="AF41" i="10"/>
  <c r="AI43" i="10" a="1"/>
  <c r="AI43" i="10" s="1"/>
  <c r="AF60" i="10"/>
  <c r="AH18" i="10"/>
  <c r="AG60" i="10"/>
  <c r="AE36" i="10"/>
  <c r="AO36" i="10" s="1"/>
  <c r="AE12" i="10"/>
  <c r="AO12" i="10" s="1"/>
  <c r="AH14" i="10"/>
  <c r="AE33" i="10"/>
  <c r="AO33" i="10" s="1"/>
  <c r="AH35" i="10"/>
  <c r="AN12" i="10"/>
  <c r="AI14" i="10" a="1"/>
  <c r="AI14" i="10" s="1"/>
  <c r="AI35" i="10" a="1"/>
  <c r="AI35" i="10" s="1"/>
  <c r="AF52" i="10"/>
  <c r="AE40" i="10"/>
  <c r="AO40" i="10" s="1"/>
  <c r="AN48" i="10"/>
  <c r="AH31" i="10"/>
  <c r="AI31" i="10" a="1"/>
  <c r="AI31" i="10" s="1"/>
  <c r="AR52" i="10"/>
  <c r="AS56" i="10"/>
  <c r="AS52" i="10"/>
  <c r="AS49" i="10"/>
  <c r="AS57" i="10"/>
  <c r="AS60" i="10"/>
  <c r="AS53" i="10"/>
  <c r="AS48" i="10"/>
  <c r="AR46" i="10"/>
  <c r="AR50" i="10"/>
  <c r="AR54" i="10"/>
  <c r="AR58" i="10"/>
  <c r="AN5" i="10"/>
  <c r="AN9" i="10"/>
  <c r="AN13" i="10"/>
  <c r="AN17" i="10"/>
  <c r="AN21" i="10"/>
  <c r="AN25" i="10"/>
  <c r="AN29" i="10"/>
  <c r="AN33" i="10"/>
  <c r="AN37" i="10"/>
  <c r="AN41" i="10"/>
  <c r="AS46" i="10"/>
  <c r="AN49" i="10"/>
  <c r="AS50" i="10"/>
  <c r="AN53" i="10"/>
  <c r="AS54" i="10"/>
  <c r="AN57" i="10"/>
  <c r="AS58" i="10"/>
  <c r="AF23" i="10"/>
  <c r="AF39" i="10"/>
  <c r="AF47" i="10"/>
  <c r="AF51" i="10"/>
  <c r="AF55" i="10"/>
  <c r="AF59" i="10"/>
  <c r="AR49" i="10"/>
  <c r="AR53" i="10"/>
  <c r="AR57" i="10"/>
  <c r="AN6" i="10"/>
  <c r="AN10" i="10"/>
  <c r="AN14" i="10"/>
  <c r="AN18" i="10"/>
  <c r="AN22" i="10"/>
  <c r="AN26" i="10"/>
  <c r="AN30" i="10"/>
  <c r="AN34" i="10"/>
  <c r="AN38" i="10"/>
  <c r="AN42" i="10"/>
  <c r="AN46" i="10"/>
  <c r="AN50" i="10"/>
  <c r="AF6" i="10"/>
  <c r="AF10" i="10"/>
  <c r="AF26" i="10"/>
  <c r="AF30" i="10"/>
  <c r="AF34" i="10"/>
  <c r="AF42" i="10"/>
  <c r="AF46" i="10"/>
  <c r="AF50" i="10"/>
  <c r="AF54" i="10"/>
  <c r="AF58" i="10"/>
  <c r="AN58" i="10"/>
  <c r="AG54" i="10"/>
  <c r="AR56" i="17"/>
  <c r="AS53" i="8"/>
  <c r="AS57" i="8"/>
  <c r="AS60" i="8"/>
  <c r="AS56" i="8"/>
  <c r="AS52" i="8"/>
  <c r="AN54" i="8"/>
  <c r="AR50" i="8"/>
  <c r="AR54" i="8"/>
  <c r="AR58" i="8"/>
  <c r="AN5" i="8"/>
  <c r="AN9" i="8"/>
  <c r="AN13" i="8"/>
  <c r="AN17" i="8"/>
  <c r="AN21" i="8"/>
  <c r="AN25" i="8"/>
  <c r="AN29" i="8"/>
  <c r="AN33" i="8"/>
  <c r="AN37" i="8"/>
  <c r="AN41" i="8"/>
  <c r="AN45" i="8"/>
  <c r="AS50" i="8"/>
  <c r="AN53" i="8"/>
  <c r="AS54" i="8"/>
  <c r="AN57" i="8"/>
  <c r="AS58" i="8"/>
  <c r="AN14" i="8"/>
  <c r="AN22" i="8"/>
  <c r="AN34" i="8"/>
  <c r="AF3" i="8"/>
  <c r="AF7" i="8"/>
  <c r="AF15" i="8"/>
  <c r="AF23" i="8"/>
  <c r="AF31" i="8"/>
  <c r="AF39" i="8"/>
  <c r="AF43" i="8"/>
  <c r="AF51" i="8"/>
  <c r="AF55" i="8"/>
  <c r="AF59" i="8"/>
  <c r="AR53" i="8"/>
  <c r="AR57" i="8"/>
  <c r="AN50" i="8"/>
  <c r="AN58" i="8"/>
  <c r="AF6" i="8"/>
  <c r="AF10" i="8"/>
  <c r="AF14" i="8"/>
  <c r="AF22" i="8"/>
  <c r="AF34" i="8"/>
  <c r="AF38" i="8"/>
  <c r="AF42" i="8"/>
  <c r="AF46" i="8"/>
  <c r="AF50" i="8"/>
  <c r="AF54" i="8"/>
  <c r="AF58" i="8"/>
  <c r="AN10" i="8"/>
  <c r="AN26" i="8"/>
  <c r="AN30" i="8"/>
  <c r="AN38" i="8"/>
  <c r="AN42" i="8"/>
  <c r="AN46" i="8"/>
  <c r="AG6" i="8"/>
  <c r="AR52" i="8"/>
  <c r="AR56" i="8"/>
  <c r="AR60" i="8"/>
  <c r="AN19" i="12"/>
  <c r="AG37" i="12"/>
  <c r="AF37" i="12"/>
  <c r="AN37" i="12"/>
  <c r="AN28" i="12"/>
  <c r="AG5" i="12"/>
  <c r="AF5" i="12"/>
  <c r="AN5" i="12"/>
  <c r="AN3" i="12"/>
  <c r="AN4" i="13"/>
  <c r="AG4" i="13"/>
  <c r="AF4" i="13"/>
  <c r="AN25" i="12"/>
  <c r="AN24" i="15"/>
  <c r="AF60" i="15"/>
  <c r="AG60" i="15"/>
  <c r="AS60" i="15"/>
  <c r="AR60" i="15"/>
  <c r="AG48" i="11"/>
  <c r="AF48" i="11"/>
  <c r="AR48" i="11"/>
  <c r="AS48" i="11"/>
  <c r="AN48" i="11"/>
  <c r="AN7" i="12"/>
  <c r="AN16" i="12"/>
  <c r="AN43" i="15"/>
  <c r="AN29" i="5"/>
  <c r="AG60" i="12"/>
  <c r="AS60" i="12"/>
  <c r="AN60" i="12"/>
  <c r="AG20" i="15"/>
  <c r="AF20" i="15"/>
  <c r="AF28" i="15"/>
  <c r="AN28" i="15"/>
  <c r="AG28" i="15"/>
  <c r="AS52" i="5"/>
  <c r="AR52" i="5"/>
  <c r="AF52" i="5"/>
  <c r="AG52" i="5"/>
  <c r="AN52" i="5"/>
  <c r="AG49" i="12"/>
  <c r="AF49" i="12"/>
  <c r="AR49" i="12"/>
  <c r="AN57" i="13"/>
  <c r="AG57" i="13"/>
  <c r="AF57" i="13"/>
  <c r="AS57" i="13"/>
  <c r="AR57" i="13"/>
  <c r="AF7" i="11"/>
  <c r="AG7" i="11"/>
  <c r="AN11" i="12"/>
  <c r="AR47" i="12"/>
  <c r="AN47" i="12"/>
  <c r="AF47" i="12"/>
  <c r="AG13" i="15"/>
  <c r="AF13" i="15"/>
  <c r="AN20" i="15"/>
  <c r="AN10" i="13"/>
  <c r="AS42" i="11"/>
  <c r="AR42" i="11"/>
  <c r="AN42" i="11"/>
  <c r="AF42" i="11"/>
  <c r="AG42" i="11"/>
  <c r="AS44" i="12"/>
  <c r="AR44" i="12"/>
  <c r="AN44" i="12"/>
  <c r="AG39" i="11"/>
  <c r="AF39" i="11"/>
  <c r="AR39" i="11"/>
  <c r="AS39" i="11"/>
  <c r="AN35" i="11"/>
  <c r="AG35" i="11"/>
  <c r="AF35" i="11"/>
  <c r="AN39" i="11"/>
  <c r="AN13" i="5"/>
  <c r="AF13" i="5"/>
  <c r="AG13" i="5"/>
  <c r="AN39" i="12"/>
  <c r="AG39" i="12"/>
  <c r="AF39" i="12"/>
  <c r="AN41" i="15"/>
  <c r="AN43" i="14"/>
  <c r="AG25" i="12"/>
  <c r="AF25" i="12"/>
  <c r="AG11" i="14"/>
  <c r="AN11" i="14"/>
  <c r="AF11" i="14"/>
  <c r="AN27" i="12"/>
  <c r="AS48" i="13"/>
  <c r="AR48" i="13"/>
  <c r="AG48" i="13"/>
  <c r="AN48" i="13"/>
  <c r="AF48" i="13"/>
  <c r="AR51" i="12"/>
  <c r="AN51" i="12"/>
  <c r="AS51" i="12"/>
  <c r="AF51" i="12"/>
  <c r="AG51" i="12"/>
  <c r="AR60" i="12"/>
  <c r="AN53" i="15"/>
  <c r="AF53" i="15"/>
  <c r="AG53" i="15"/>
  <c r="AS53" i="15"/>
  <c r="AN36" i="12"/>
  <c r="AF44" i="12"/>
  <c r="AG18" i="13"/>
  <c r="AF18" i="13"/>
  <c r="AN18" i="13"/>
  <c r="AN40" i="12"/>
  <c r="AG44" i="12"/>
  <c r="AS49" i="12"/>
  <c r="AN3" i="15"/>
  <c r="AF3" i="15"/>
  <c r="AG3" i="15"/>
  <c r="AF52" i="14"/>
  <c r="AN52" i="14"/>
  <c r="AG52" i="14"/>
  <c r="AS52" i="14"/>
  <c r="AR52" i="14"/>
  <c r="AS45" i="5"/>
  <c r="AN45" i="5"/>
  <c r="AR45" i="5"/>
  <c r="AG45" i="5"/>
  <c r="AF45" i="5"/>
  <c r="AS46" i="15"/>
  <c r="AR46" i="15"/>
  <c r="AN46" i="15"/>
  <c r="AG46" i="15"/>
  <c r="AF46" i="15"/>
  <c r="AG19" i="12"/>
  <c r="AG33" i="12"/>
  <c r="AF33" i="12"/>
  <c r="AR55" i="12"/>
  <c r="AN55" i="12"/>
  <c r="AS55" i="12"/>
  <c r="AG57" i="12"/>
  <c r="AF57" i="12"/>
  <c r="AS57" i="12"/>
  <c r="AN57" i="12"/>
  <c r="AF48" i="15"/>
  <c r="AS48" i="15"/>
  <c r="AG48" i="15"/>
  <c r="AR53" i="15"/>
  <c r="AG58" i="13"/>
  <c r="AF58" i="13"/>
  <c r="AN58" i="13"/>
  <c r="AR58" i="13"/>
  <c r="AG4" i="11"/>
  <c r="AF4" i="11"/>
  <c r="AN4" i="11"/>
  <c r="AN21" i="12"/>
  <c r="AF19" i="12"/>
  <c r="AG18" i="14"/>
  <c r="AF18" i="14"/>
  <c r="AN18" i="14"/>
  <c r="AF5" i="13"/>
  <c r="AN5" i="13"/>
  <c r="AG5" i="13"/>
  <c r="AN16" i="13"/>
  <c r="AN3" i="14"/>
  <c r="AF36" i="14"/>
  <c r="AG36" i="14"/>
  <c r="AN36" i="14"/>
  <c r="AN54" i="14"/>
  <c r="AR54" i="14"/>
  <c r="AS54" i="14"/>
  <c r="AG29" i="15"/>
  <c r="AF29" i="15"/>
  <c r="AN29" i="15"/>
  <c r="AF59" i="14"/>
  <c r="AR59" i="14"/>
  <c r="AN59" i="14"/>
  <c r="AN20" i="11"/>
  <c r="AN37" i="5"/>
  <c r="AG13" i="12"/>
  <c r="AF13" i="12"/>
  <c r="AS52" i="12"/>
  <c r="AG57" i="15"/>
  <c r="AF57" i="15"/>
  <c r="AN57" i="15"/>
  <c r="AN6" i="14"/>
  <c r="AG22" i="14"/>
  <c r="AS60" i="13"/>
  <c r="AR60" i="13"/>
  <c r="AN60" i="13"/>
  <c r="AF60" i="13"/>
  <c r="AG60" i="13"/>
  <c r="AN22" i="11"/>
  <c r="AG22" i="11"/>
  <c r="AF22" i="11"/>
  <c r="AN26" i="11"/>
  <c r="AG18" i="5"/>
  <c r="AF18" i="5"/>
  <c r="AN18" i="5"/>
  <c r="AG26" i="5"/>
  <c r="AF26" i="5"/>
  <c r="AN26" i="5"/>
  <c r="AS59" i="14"/>
  <c r="AN24" i="13"/>
  <c r="AG28" i="11"/>
  <c r="AF28" i="11"/>
  <c r="AN28" i="11"/>
  <c r="AS51" i="11"/>
  <c r="AR51" i="11"/>
  <c r="AF51" i="11"/>
  <c r="AG60" i="11"/>
  <c r="AF60" i="11"/>
  <c r="AS60" i="11"/>
  <c r="AN60" i="11"/>
  <c r="AN24" i="5"/>
  <c r="AF24" i="5"/>
  <c r="AG24" i="5"/>
  <c r="AR51" i="14"/>
  <c r="AG51" i="14"/>
  <c r="AF51" i="14"/>
  <c r="AN51" i="14"/>
  <c r="AS44" i="13"/>
  <c r="AR44" i="13"/>
  <c r="AG44" i="13"/>
  <c r="AF30" i="11"/>
  <c r="AN30" i="11"/>
  <c r="AG30" i="11"/>
  <c r="AG4" i="12"/>
  <c r="AF15" i="12"/>
  <c r="AF48" i="12"/>
  <c r="AN33" i="15"/>
  <c r="AF24" i="14"/>
  <c r="AG40" i="11"/>
  <c r="AF40" i="11"/>
  <c r="AN40" i="11"/>
  <c r="AS40" i="11"/>
  <c r="AR40" i="11"/>
  <c r="AN51" i="11"/>
  <c r="AN40" i="15"/>
  <c r="AN36" i="11"/>
  <c r="AF4" i="12"/>
  <c r="AN35" i="12"/>
  <c r="AN24" i="12"/>
  <c r="AR43" i="12"/>
  <c r="AN43" i="12"/>
  <c r="AR52" i="12"/>
  <c r="AR57" i="15"/>
  <c r="AN44" i="13"/>
  <c r="AG55" i="11"/>
  <c r="AF55" i="11"/>
  <c r="AR55" i="11"/>
  <c r="AS55" i="11"/>
  <c r="AR60" i="11"/>
  <c r="AF31" i="14"/>
  <c r="AG31" i="14"/>
  <c r="AF21" i="13"/>
  <c r="AN21" i="13"/>
  <c r="AG21" i="13"/>
  <c r="AN32" i="13"/>
  <c r="AF32" i="13"/>
  <c r="AG9" i="12"/>
  <c r="AF9" i="12"/>
  <c r="AS48" i="12"/>
  <c r="AR59" i="12"/>
  <c r="AN59" i="12"/>
  <c r="AF35" i="15"/>
  <c r="AN35" i="15"/>
  <c r="AG37" i="15"/>
  <c r="AN37" i="15"/>
  <c r="AF37" i="15"/>
  <c r="AN7" i="14"/>
  <c r="AG12" i="11"/>
  <c r="AF12" i="11"/>
  <c r="AN12" i="11"/>
  <c r="AG9" i="15"/>
  <c r="AF9" i="15"/>
  <c r="AN9" i="15"/>
  <c r="AN23" i="12"/>
  <c r="AG53" i="12"/>
  <c r="AF53" i="12"/>
  <c r="AN56" i="15"/>
  <c r="AF56" i="15"/>
  <c r="AF14" i="14"/>
  <c r="AN14" i="14"/>
  <c r="AN31" i="14"/>
  <c r="AS52" i="13"/>
  <c r="AR52" i="13"/>
  <c r="AN52" i="13"/>
  <c r="AG52" i="13"/>
  <c r="AN19" i="11"/>
  <c r="AN15" i="12"/>
  <c r="AG45" i="12"/>
  <c r="AF45" i="12"/>
  <c r="AS46" i="11"/>
  <c r="AR46" i="11"/>
  <c r="AF46" i="11"/>
  <c r="AG46" i="11"/>
  <c r="AN9" i="12"/>
  <c r="AG17" i="12"/>
  <c r="AF17" i="12"/>
  <c r="AN48" i="12"/>
  <c r="AS56" i="12"/>
  <c r="AN25" i="15"/>
  <c r="AF12" i="14"/>
  <c r="AN12" i="14"/>
  <c r="AF60" i="14"/>
  <c r="AG60" i="14"/>
  <c r="AG44" i="11"/>
  <c r="AF44" i="11"/>
  <c r="AS44" i="11"/>
  <c r="AN12" i="12"/>
  <c r="AN31" i="12"/>
  <c r="AN53" i="12"/>
  <c r="AN21" i="15"/>
  <c r="AN23" i="15"/>
  <c r="AG23" i="15"/>
  <c r="AF23" i="15"/>
  <c r="AF48" i="14"/>
  <c r="AS48" i="14"/>
  <c r="AR48" i="14"/>
  <c r="AN48" i="14"/>
  <c r="AR44" i="11"/>
  <c r="AG54" i="5"/>
  <c r="AF54" i="5"/>
  <c r="AN54" i="5"/>
  <c r="AR54" i="5"/>
  <c r="AN16" i="15"/>
  <c r="AG30" i="14"/>
  <c r="AF36" i="13"/>
  <c r="AG50" i="13"/>
  <c r="AF50" i="13"/>
  <c r="AS50" i="13"/>
  <c r="AN16" i="5"/>
  <c r="AN35" i="14"/>
  <c r="AF56" i="14"/>
  <c r="AG56" i="14"/>
  <c r="AR56" i="14"/>
  <c r="AN56" i="14"/>
  <c r="AG22" i="5"/>
  <c r="AF22" i="5"/>
  <c r="AS54" i="5"/>
  <c r="AG49" i="5"/>
  <c r="AS49" i="5"/>
  <c r="AG28" i="13"/>
  <c r="AN40" i="13"/>
  <c r="AF40" i="13"/>
  <c r="AG42" i="13"/>
  <c r="AF42" i="13"/>
  <c r="AG15" i="11"/>
  <c r="AN8" i="5"/>
  <c r="AG8" i="5"/>
  <c r="AF8" i="5"/>
  <c r="AS50" i="15"/>
  <c r="AR50" i="15"/>
  <c r="AN3" i="11"/>
  <c r="AN31" i="11"/>
  <c r="AR47" i="11"/>
  <c r="AN47" i="11"/>
  <c r="AG47" i="11"/>
  <c r="AN49" i="5"/>
  <c r="AF31" i="15"/>
  <c r="AN39" i="15"/>
  <c r="AS50" i="14"/>
  <c r="AN50" i="14"/>
  <c r="AN37" i="13"/>
  <c r="AG37" i="13"/>
  <c r="AF37" i="13"/>
  <c r="AF33" i="5"/>
  <c r="AN33" i="5"/>
  <c r="AG17" i="15"/>
  <c r="AF17" i="15"/>
  <c r="AG44" i="15"/>
  <c r="AF44" i="15"/>
  <c r="AG25" i="13"/>
  <c r="AF25" i="13"/>
  <c r="AN25" i="13"/>
  <c r="AS47" i="11"/>
  <c r="AF17" i="5"/>
  <c r="AG17" i="5"/>
  <c r="AG46" i="5"/>
  <c r="AF46" i="5"/>
  <c r="AS46" i="5"/>
  <c r="AN46" i="5"/>
  <c r="AG5" i="15"/>
  <c r="AF5" i="15"/>
  <c r="AN26" i="14"/>
  <c r="AN20" i="13"/>
  <c r="AG6" i="5"/>
  <c r="AF6" i="5"/>
  <c r="AN6" i="5"/>
  <c r="AF58" i="15"/>
  <c r="AN58" i="15"/>
  <c r="AG58" i="15"/>
  <c r="AN12" i="13"/>
  <c r="AN17" i="13"/>
  <c r="AS56" i="13"/>
  <c r="AR56" i="13"/>
  <c r="AF56" i="13"/>
  <c r="AG23" i="11"/>
  <c r="AF23" i="11"/>
  <c r="AS54" i="11"/>
  <c r="AR54" i="11"/>
  <c r="AN54" i="11"/>
  <c r="AG56" i="11"/>
  <c r="AF56" i="11"/>
  <c r="AN56" i="11"/>
  <c r="AG58" i="5"/>
  <c r="AF58" i="5"/>
  <c r="AS58" i="5"/>
  <c r="AF28" i="14"/>
  <c r="AG28" i="14"/>
  <c r="AG45" i="13"/>
  <c r="AF45" i="13"/>
  <c r="AS49" i="15"/>
  <c r="AS58" i="15"/>
  <c r="AF16" i="14"/>
  <c r="AN32" i="5"/>
  <c r="AN53" i="5"/>
  <c r="AF53" i="5"/>
  <c r="AS58" i="11"/>
  <c r="AR58" i="11"/>
  <c r="AG20" i="5"/>
  <c r="AN20" i="5"/>
  <c r="AG34" i="5"/>
  <c r="AF34" i="5"/>
  <c r="AN34" i="5"/>
  <c r="AS55" i="14"/>
  <c r="AS58" i="14"/>
  <c r="AR58" i="14"/>
  <c r="AG32" i="11"/>
  <c r="AF32" i="11"/>
  <c r="AG52" i="11"/>
  <c r="AF52" i="11"/>
  <c r="AG24" i="11"/>
  <c r="AF24" i="11"/>
  <c r="AN24" i="11"/>
  <c r="AG14" i="13"/>
  <c r="AF14" i="13"/>
  <c r="AG54" i="13"/>
  <c r="AF54" i="13"/>
  <c r="AS54" i="13"/>
  <c r="AG16" i="11"/>
  <c r="AF16" i="11"/>
  <c r="AS48" i="5"/>
  <c r="AR48" i="5"/>
  <c r="AN4" i="14"/>
  <c r="AN12" i="5"/>
  <c r="AN28" i="5"/>
  <c r="AF40" i="5"/>
  <c r="AS44" i="5"/>
  <c r="AR44" i="5"/>
  <c r="AF56" i="5"/>
  <c r="AS60" i="5"/>
  <c r="AR60" i="5"/>
  <c r="AG46" i="13"/>
  <c r="AF46" i="13"/>
  <c r="AS50" i="11"/>
  <c r="AR50" i="11"/>
  <c r="AG50" i="5"/>
  <c r="AF50" i="5"/>
  <c r="AS56" i="5"/>
  <c r="AR56" i="5"/>
  <c r="AG15" i="17"/>
  <c r="AG52" i="17"/>
  <c r="AF52" i="17"/>
  <c r="AS52" i="17"/>
  <c r="AR52" i="17"/>
  <c r="AF41" i="16"/>
  <c r="AN41" i="16"/>
  <c r="AF3" i="17"/>
  <c r="AN30" i="17"/>
  <c r="AG40" i="17"/>
  <c r="AF40" i="17"/>
  <c r="AS50" i="17"/>
  <c r="AR50" i="17"/>
  <c r="AG50" i="17"/>
  <c r="AF50" i="17"/>
  <c r="AN9" i="16"/>
  <c r="AN25" i="16"/>
  <c r="AG6" i="17"/>
  <c r="AF6" i="17"/>
  <c r="AN47" i="17"/>
  <c r="AN3" i="17"/>
  <c r="AN15" i="17"/>
  <c r="AG4" i="16"/>
  <c r="AF4" i="16"/>
  <c r="AF36" i="16"/>
  <c r="AG36" i="16"/>
  <c r="AN36" i="16"/>
  <c r="AG46" i="16"/>
  <c r="AF46" i="16"/>
  <c r="AN46" i="16"/>
  <c r="AS46" i="16"/>
  <c r="AR46" i="16"/>
  <c r="AN4" i="16"/>
  <c r="AN6" i="16"/>
  <c r="AG16" i="16"/>
  <c r="AF16" i="16"/>
  <c r="AG18" i="16"/>
  <c r="AF18" i="16"/>
  <c r="AG50" i="16"/>
  <c r="AF50" i="16"/>
  <c r="AS50" i="16"/>
  <c r="AR50" i="16"/>
  <c r="AN18" i="16"/>
  <c r="AN32" i="16"/>
  <c r="AG32" i="16"/>
  <c r="AF32" i="16"/>
  <c r="AN12" i="16"/>
  <c r="AG7" i="17"/>
  <c r="AF7" i="17"/>
  <c r="AN56" i="17"/>
  <c r="AG58" i="16"/>
  <c r="AF58" i="16"/>
  <c r="AS58" i="16"/>
  <c r="AR58" i="16"/>
  <c r="AG10" i="16"/>
  <c r="AF10" i="16"/>
  <c r="AG10" i="17"/>
  <c r="AF10" i="17"/>
  <c r="AG38" i="16"/>
  <c r="AF38" i="16"/>
  <c r="AS52" i="16"/>
  <c r="AR52" i="16"/>
  <c r="AF52" i="16"/>
  <c r="AF22" i="17"/>
  <c r="AN42" i="17"/>
  <c r="AN10" i="17"/>
  <c r="AG13" i="16"/>
  <c r="AF13" i="16"/>
  <c r="AN29" i="16"/>
  <c r="AN38" i="16"/>
  <c r="AN52" i="16"/>
  <c r="AN22" i="17"/>
  <c r="AG56" i="17"/>
  <c r="AF56" i="17"/>
  <c r="AN12" i="17"/>
  <c r="AG24" i="17"/>
  <c r="AF24" i="17"/>
  <c r="AN27" i="17"/>
  <c r="AN13" i="16"/>
  <c r="AG33" i="16"/>
  <c r="AF33" i="16"/>
  <c r="AS56" i="17"/>
  <c r="AG4" i="17"/>
  <c r="AF4" i="17"/>
  <c r="AG16" i="17"/>
  <c r="AF16" i="17"/>
  <c r="AG48" i="17"/>
  <c r="AS48" i="17" s="1"/>
  <c r="AF48" i="17"/>
  <c r="AN48" i="17"/>
  <c r="AN53" i="16"/>
  <c r="AG53" i="16"/>
  <c r="AF53" i="16"/>
  <c r="AN21" i="16"/>
  <c r="AN30" i="16"/>
  <c r="AS44" i="16"/>
  <c r="AR44" i="16"/>
  <c r="AG31" i="17"/>
  <c r="AF31" i="17"/>
  <c r="AG26" i="16"/>
  <c r="AF26" i="16"/>
  <c r="AN26" i="16"/>
  <c r="AG49" i="16"/>
  <c r="AN49" i="16"/>
  <c r="AS49" i="16"/>
  <c r="AR49" i="16"/>
  <c r="AN46" i="17"/>
  <c r="AS58" i="17"/>
  <c r="AR58" i="17"/>
  <c r="AN4" i="17"/>
  <c r="AN16" i="17"/>
  <c r="AG28" i="17"/>
  <c r="AF28" i="17"/>
  <c r="AN36" i="17"/>
  <c r="AG55" i="17"/>
  <c r="AR55" i="17"/>
  <c r="AS55" i="17"/>
  <c r="AN58" i="17"/>
  <c r="AG8" i="17"/>
  <c r="AF8" i="17"/>
  <c r="AF20" i="16"/>
  <c r="AG44" i="17"/>
  <c r="AF44" i="17"/>
  <c r="AS54" i="17"/>
  <c r="AR54" i="17"/>
  <c r="AN17" i="16"/>
  <c r="AN34" i="16"/>
  <c r="AG14" i="16"/>
  <c r="AF14" i="16"/>
  <c r="AG54" i="16"/>
  <c r="AF54" i="16"/>
  <c r="AS60" i="16"/>
  <c r="AR60" i="16"/>
  <c r="AN8" i="17"/>
  <c r="AN14" i="17"/>
  <c r="AG60" i="17"/>
  <c r="AF60" i="17"/>
  <c r="AS60" i="17"/>
  <c r="AR60" i="17"/>
  <c r="AN20" i="16"/>
  <c r="AS57" i="16"/>
  <c r="AR57" i="16"/>
  <c r="AN26" i="17"/>
  <c r="AN44" i="17"/>
  <c r="AN54" i="17"/>
  <c r="AG42" i="16"/>
  <c r="AF42" i="16"/>
  <c r="AS48" i="16"/>
  <c r="AR48" i="16"/>
  <c r="AS56" i="16"/>
  <c r="AR56" i="16"/>
  <c r="AS35" i="9" l="1"/>
  <c r="AR21" i="9"/>
  <c r="AR11" i="9"/>
  <c r="AS21" i="9"/>
  <c r="AS17" i="9"/>
  <c r="AS27" i="9"/>
  <c r="AR45" i="9"/>
  <c r="AS47" i="9"/>
  <c r="AR47" i="9"/>
  <c r="AS25" i="9"/>
  <c r="AR37" i="9"/>
  <c r="AS37" i="9"/>
  <c r="AS11" i="9"/>
  <c r="AR48" i="17"/>
  <c r="BV24" i="10"/>
  <c r="BV25" i="10"/>
  <c r="BV19" i="10"/>
  <c r="BV17" i="10"/>
  <c r="BV18" i="10"/>
  <c r="BV22" i="10"/>
  <c r="AQ512" i="1"/>
  <c r="AJ512" i="1" s="1"/>
  <c r="AQ511" i="1"/>
  <c r="AQ510" i="1"/>
  <c r="AJ510" i="1" s="1"/>
  <c r="AQ509" i="1"/>
  <c r="AQ508" i="1"/>
  <c r="AQ507" i="1"/>
  <c r="AQ506" i="1"/>
  <c r="AJ506" i="1" s="1"/>
  <c r="AQ505" i="1"/>
  <c r="AJ505" i="1" s="1"/>
  <c r="AQ504" i="1"/>
  <c r="AQ503" i="1"/>
  <c r="AJ503" i="1" s="1"/>
  <c r="AQ502" i="1"/>
  <c r="AQ501" i="1"/>
  <c r="AQ500" i="1"/>
  <c r="AJ500" i="1" s="1"/>
  <c r="AQ499" i="1"/>
  <c r="AJ499" i="1" s="1"/>
  <c r="AQ498" i="1"/>
  <c r="AQ497" i="1"/>
  <c r="AQ496" i="1"/>
  <c r="AQ495" i="1"/>
  <c r="AQ494" i="1"/>
  <c r="AQ493" i="1"/>
  <c r="AJ493" i="1" s="1"/>
  <c r="AQ492" i="1"/>
  <c r="AJ492" i="1" s="1"/>
  <c r="AQ491" i="1"/>
  <c r="AQ490" i="1"/>
  <c r="AJ490" i="1" s="1"/>
  <c r="AQ489" i="1"/>
  <c r="AJ489" i="1" s="1"/>
  <c r="AQ488" i="1"/>
  <c r="AQ487" i="1"/>
  <c r="AQ486" i="1"/>
  <c r="AJ486" i="1" s="1"/>
  <c r="AQ485" i="1"/>
  <c r="AQ484" i="1"/>
  <c r="AQ483" i="1"/>
  <c r="AQ482" i="1"/>
  <c r="AQ481" i="1"/>
  <c r="AQ480" i="1"/>
  <c r="AQ479" i="1"/>
  <c r="AQ478" i="1"/>
  <c r="AQ477" i="1"/>
  <c r="AQ476" i="1"/>
  <c r="AQ475" i="1"/>
  <c r="AQ474" i="1"/>
  <c r="AQ473" i="1"/>
  <c r="AJ473" i="1" s="1"/>
  <c r="AQ472" i="1"/>
  <c r="AJ472" i="1" s="1"/>
  <c r="AQ471" i="1"/>
  <c r="AQ470" i="1"/>
  <c r="AQ469" i="1"/>
  <c r="AJ469" i="1" s="1"/>
  <c r="AQ468" i="1"/>
  <c r="AQ467" i="1"/>
  <c r="AQ466" i="1"/>
  <c r="AJ466" i="1" s="1"/>
  <c r="AQ465" i="1"/>
  <c r="AQ464" i="1"/>
  <c r="AQ463" i="1"/>
  <c r="AJ463" i="1" s="1"/>
  <c r="AQ462" i="1"/>
  <c r="AJ462" i="1" s="1"/>
  <c r="AQ461" i="1"/>
  <c r="AQ460" i="1"/>
  <c r="AJ460" i="1" s="1"/>
  <c r="AQ459" i="1"/>
  <c r="AJ459" i="1" s="1"/>
  <c r="AQ458" i="1"/>
  <c r="AQ457" i="1"/>
  <c r="AQ456" i="1"/>
  <c r="AQ455" i="1"/>
  <c r="AQ454" i="1"/>
  <c r="AQ453" i="1"/>
  <c r="AJ453" i="1" s="1"/>
  <c r="AQ452" i="1"/>
  <c r="AJ452" i="1" s="1"/>
  <c r="AQ451" i="1"/>
  <c r="AQ450" i="1"/>
  <c r="AJ450" i="1" s="1"/>
  <c r="AQ449" i="1"/>
  <c r="AJ449" i="1" s="1"/>
  <c r="AQ448" i="1"/>
  <c r="AQ447" i="1"/>
  <c r="AQ446" i="1"/>
  <c r="AJ446" i="1" s="1"/>
  <c r="AQ445" i="1"/>
  <c r="AQ444" i="1"/>
  <c r="AQ443" i="1"/>
  <c r="AJ443" i="1" s="1"/>
  <c r="AQ442" i="1"/>
  <c r="AJ442" i="1" s="1"/>
  <c r="AQ441" i="1"/>
  <c r="AQ440" i="1"/>
  <c r="AJ440" i="1" s="1"/>
  <c r="AQ439" i="1"/>
  <c r="AJ439" i="1" s="1"/>
  <c r="AQ438" i="1"/>
  <c r="AQ417" i="1"/>
  <c r="AQ416" i="1"/>
  <c r="AQ415" i="1"/>
  <c r="AQ414" i="1"/>
  <c r="AQ413" i="1"/>
  <c r="AQ412" i="1"/>
  <c r="AQ410" i="1"/>
  <c r="AQ408" i="1"/>
  <c r="AQ407" i="1"/>
  <c r="AQ406" i="1"/>
  <c r="AQ400" i="1"/>
  <c r="AQ398" i="1"/>
  <c r="AQ396" i="1"/>
  <c r="AQ394" i="1"/>
  <c r="AQ392" i="1"/>
  <c r="AQ391" i="1"/>
  <c r="AQ389" i="1"/>
  <c r="AQ385" i="1"/>
  <c r="AQ435" i="1"/>
  <c r="AQ381" i="1"/>
  <c r="AQ377" i="1"/>
  <c r="AQ374" i="1"/>
  <c r="AQ372" i="1"/>
  <c r="AQ371" i="1"/>
  <c r="AQ368" i="1"/>
  <c r="AQ364" i="1"/>
  <c r="AQ363" i="1"/>
  <c r="AQ362" i="1"/>
  <c r="AQ361" i="1"/>
  <c r="AQ359" i="1"/>
  <c r="AQ358" i="1"/>
  <c r="AQ357" i="1"/>
  <c r="AQ356" i="1"/>
  <c r="AQ354" i="1"/>
  <c r="AJ354" i="1" s="1"/>
  <c r="AQ347" i="1"/>
  <c r="AQ346" i="1"/>
  <c r="AQ344" i="1"/>
  <c r="AQ342" i="1"/>
  <c r="AQ341" i="1"/>
  <c r="AQ339" i="1"/>
  <c r="AQ337" i="1"/>
  <c r="AQ334" i="1"/>
  <c r="AQ333" i="1"/>
  <c r="AQ332" i="1"/>
  <c r="AQ434" i="1"/>
  <c r="AQ331" i="1"/>
  <c r="AQ328" i="1"/>
  <c r="AQ327" i="1"/>
  <c r="AQ326" i="1"/>
  <c r="AQ323" i="1"/>
  <c r="AQ322" i="1"/>
  <c r="AQ321" i="1"/>
  <c r="AQ320" i="1"/>
  <c r="AQ314" i="1"/>
  <c r="AQ313" i="1"/>
  <c r="AQ312" i="1"/>
  <c r="AQ311" i="1"/>
  <c r="AQ307" i="1"/>
  <c r="AQ304" i="1"/>
  <c r="AQ303" i="1"/>
  <c r="AQ302" i="1"/>
  <c r="AQ301" i="1"/>
  <c r="AQ299" i="1"/>
  <c r="AQ298" i="1"/>
  <c r="AQ297" i="1"/>
  <c r="AQ296" i="1"/>
  <c r="AJ296" i="1" s="1"/>
  <c r="AQ293" i="1"/>
  <c r="AQ289" i="1"/>
  <c r="AQ287" i="1"/>
  <c r="AQ286" i="1"/>
  <c r="AQ433" i="1"/>
  <c r="AQ285" i="1"/>
  <c r="AQ284" i="1"/>
  <c r="AQ283" i="1"/>
  <c r="AQ281" i="1"/>
  <c r="AQ280" i="1"/>
  <c r="AQ279" i="1"/>
  <c r="AQ278" i="1"/>
  <c r="AQ277" i="1"/>
  <c r="AQ274" i="1"/>
  <c r="AQ273" i="1"/>
  <c r="AQ271" i="1"/>
  <c r="AQ269" i="1"/>
  <c r="AQ268" i="1"/>
  <c r="AQ266" i="1"/>
  <c r="AQ265" i="1"/>
  <c r="AQ264" i="1"/>
  <c r="AQ263" i="1"/>
  <c r="AQ262" i="1"/>
  <c r="AQ260" i="1"/>
  <c r="AQ259" i="1"/>
  <c r="AQ258" i="1"/>
  <c r="AQ257" i="1"/>
  <c r="AQ256" i="1"/>
  <c r="AQ255" i="1"/>
  <c r="AQ253" i="1"/>
  <c r="AJ253" i="1" s="1"/>
  <c r="AQ432" i="1"/>
  <c r="AQ252" i="1"/>
  <c r="AQ251" i="1"/>
  <c r="AQ249" i="1"/>
  <c r="AQ248" i="1"/>
  <c r="AQ247" i="1"/>
  <c r="AQ245" i="1"/>
  <c r="AQ243" i="1"/>
  <c r="AQ242" i="1"/>
  <c r="AQ241" i="1"/>
  <c r="AJ241" i="1" s="1"/>
  <c r="AQ240" i="1"/>
  <c r="AQ239" i="1"/>
  <c r="AQ238" i="1"/>
  <c r="AQ237" i="1"/>
  <c r="AQ230" i="1"/>
  <c r="AQ228" i="1"/>
  <c r="AQ226" i="1"/>
  <c r="AQ225" i="1"/>
  <c r="AQ223" i="1"/>
  <c r="AQ222" i="1"/>
  <c r="AQ221" i="1"/>
  <c r="AQ220" i="1"/>
  <c r="AQ219" i="1"/>
  <c r="AQ218" i="1"/>
  <c r="AQ217" i="1"/>
  <c r="AQ216" i="1"/>
  <c r="AQ431" i="1"/>
  <c r="AQ214" i="1"/>
  <c r="AQ213" i="1"/>
  <c r="AQ212" i="1"/>
  <c r="AJ212" i="1" s="1"/>
  <c r="AQ211" i="1"/>
  <c r="AQ210" i="1"/>
  <c r="AQ209" i="1"/>
  <c r="AQ205" i="1"/>
  <c r="AQ204" i="1"/>
  <c r="AQ202" i="1"/>
  <c r="AQ201" i="1"/>
  <c r="AQ200" i="1"/>
  <c r="AQ199" i="1"/>
  <c r="AQ198" i="1"/>
  <c r="AQ196" i="1"/>
  <c r="AQ195" i="1"/>
  <c r="AQ194" i="1"/>
  <c r="AQ193" i="1"/>
  <c r="AQ184" i="1"/>
  <c r="AQ183" i="1"/>
  <c r="AQ182" i="1"/>
  <c r="AQ178" i="1"/>
  <c r="AQ175" i="1"/>
  <c r="AQ173" i="1"/>
  <c r="AQ171" i="1"/>
  <c r="AQ169" i="1"/>
  <c r="AQ430" i="1"/>
  <c r="AQ168" i="1"/>
  <c r="AQ167" i="1"/>
  <c r="AQ158" i="1"/>
  <c r="AQ156" i="1"/>
  <c r="AQ155" i="1"/>
  <c r="AQ154" i="1"/>
  <c r="AQ152" i="1"/>
  <c r="AQ151" i="1"/>
  <c r="AQ146" i="1"/>
  <c r="AQ139" i="1"/>
  <c r="AQ137" i="1"/>
  <c r="AQ135" i="1"/>
  <c r="AQ134" i="1"/>
  <c r="AQ130" i="1"/>
  <c r="AQ127" i="1"/>
  <c r="AQ126" i="1"/>
  <c r="AQ125" i="1"/>
  <c r="AJ125" i="1" s="1"/>
  <c r="AQ122" i="1"/>
  <c r="AQ120" i="1"/>
  <c r="AQ116" i="1"/>
  <c r="AQ115" i="1"/>
  <c r="AQ114" i="1"/>
  <c r="AQ113" i="1"/>
  <c r="AQ112" i="1"/>
  <c r="AQ106" i="1"/>
  <c r="AQ429" i="1"/>
  <c r="AQ105" i="1"/>
  <c r="AJ105" i="1" s="1"/>
  <c r="AQ103" i="1"/>
  <c r="AQ102" i="1"/>
  <c r="AQ100" i="1"/>
  <c r="AQ99" i="1"/>
  <c r="AQ98" i="1"/>
  <c r="AQ97" i="1"/>
  <c r="AQ92" i="1"/>
  <c r="AQ90" i="1"/>
  <c r="AQ89" i="1"/>
  <c r="AQ87" i="1"/>
  <c r="AQ86" i="1"/>
  <c r="AQ81" i="1"/>
  <c r="AQ80" i="1"/>
  <c r="AQ78" i="1"/>
  <c r="AQ76" i="1"/>
  <c r="AQ75" i="1"/>
  <c r="AQ74" i="1"/>
  <c r="AQ73" i="1"/>
  <c r="AQ72" i="1"/>
  <c r="AQ66" i="1"/>
  <c r="AJ66" i="1" s="1"/>
  <c r="AQ63" i="1"/>
  <c r="AQ60" i="1"/>
  <c r="AQ59" i="1"/>
  <c r="AQ58" i="1"/>
  <c r="AQ428" i="1"/>
  <c r="AQ56" i="1"/>
  <c r="AQ55" i="1"/>
  <c r="AQ52" i="1"/>
  <c r="AQ48" i="1"/>
  <c r="AQ47" i="1"/>
  <c r="AJ47" i="1" s="1"/>
  <c r="AQ46" i="1"/>
  <c r="AQ45" i="1"/>
  <c r="AQ43" i="1"/>
  <c r="AQ41" i="1"/>
  <c r="AQ39" i="1"/>
  <c r="AQ35" i="1"/>
  <c r="AQ34" i="1"/>
  <c r="AQ33" i="1"/>
  <c r="AQ30" i="1"/>
  <c r="AQ29" i="1"/>
  <c r="AQ28" i="1"/>
  <c r="AQ26" i="1"/>
  <c r="AQ25" i="1"/>
  <c r="AQ24" i="1"/>
  <c r="AQ23" i="1"/>
  <c r="AQ22" i="1"/>
  <c r="AQ21" i="1"/>
  <c r="AQ20" i="1"/>
  <c r="AQ19" i="1"/>
  <c r="AQ13" i="1"/>
  <c r="AQ427" i="1"/>
  <c r="AQ11" i="1"/>
  <c r="AQ8" i="1"/>
  <c r="AQ7" i="1"/>
  <c r="AQ5" i="1"/>
  <c r="AQ419" i="1"/>
  <c r="AQ397" i="1"/>
  <c r="AQ387" i="1"/>
  <c r="AQ383" i="1"/>
  <c r="AQ376" i="1"/>
  <c r="AQ375" i="1"/>
  <c r="AQ373" i="1"/>
  <c r="AQ370" i="1"/>
  <c r="AQ367" i="1"/>
  <c r="AQ366" i="1"/>
  <c r="AQ365" i="1"/>
  <c r="AQ351" i="1"/>
  <c r="AQ350" i="1"/>
  <c r="AQ349" i="1"/>
  <c r="AQ345" i="1"/>
  <c r="AQ335" i="1"/>
  <c r="AQ319" i="1"/>
  <c r="AQ295" i="1"/>
  <c r="AQ290" i="1"/>
  <c r="AQ282" i="1"/>
  <c r="AQ275" i="1"/>
  <c r="AQ426" i="1"/>
  <c r="AQ270" i="1"/>
  <c r="AQ236" i="1"/>
  <c r="AQ232" i="1"/>
  <c r="AQ215" i="1"/>
  <c r="AQ203" i="1"/>
  <c r="AQ192" i="1"/>
  <c r="AQ191" i="1"/>
  <c r="AQ190" i="1"/>
  <c r="AQ189" i="1"/>
  <c r="AQ186" i="1"/>
  <c r="AQ185" i="1"/>
  <c r="AQ180" i="1"/>
  <c r="AQ179" i="1"/>
  <c r="AJ179" i="1" s="1"/>
  <c r="AQ172" i="1"/>
  <c r="AQ153" i="1"/>
  <c r="AQ147" i="1"/>
  <c r="AQ141" i="1"/>
  <c r="AQ140" i="1"/>
  <c r="AQ132" i="1"/>
  <c r="AQ128" i="1"/>
  <c r="AQ124" i="1"/>
  <c r="AQ111" i="1"/>
  <c r="AQ101" i="1"/>
  <c r="AQ82" i="1"/>
  <c r="AQ70" i="1"/>
  <c r="AQ425" i="1"/>
  <c r="AQ53" i="1"/>
  <c r="AQ49" i="1"/>
  <c r="AQ40" i="1"/>
  <c r="AQ38" i="1"/>
  <c r="AQ31" i="1"/>
  <c r="AQ27" i="1"/>
  <c r="AQ15" i="1"/>
  <c r="AQ404" i="1"/>
  <c r="AQ401" i="1"/>
  <c r="AQ369" i="1"/>
  <c r="AQ343" i="1"/>
  <c r="AQ330" i="1"/>
  <c r="AQ329" i="1"/>
  <c r="AQ291" i="1"/>
  <c r="AQ261" i="1"/>
  <c r="AQ176" i="1"/>
  <c r="AQ170" i="1"/>
  <c r="AJ170" i="1" s="1"/>
  <c r="AQ93" i="1"/>
  <c r="AQ91" i="1"/>
  <c r="AQ77" i="1"/>
  <c r="AQ61" i="1"/>
  <c r="AQ57" i="1"/>
  <c r="AQ51" i="1"/>
  <c r="AQ380" i="1"/>
  <c r="AQ379" i="1"/>
  <c r="AQ424" i="1"/>
  <c r="AQ378" i="1"/>
  <c r="AQ208" i="1"/>
  <c r="AQ207" i="1"/>
  <c r="AQ206" i="1"/>
  <c r="AQ409" i="1"/>
  <c r="AQ246" i="1"/>
  <c r="AQ177" i="1"/>
  <c r="AQ136" i="1"/>
  <c r="AQ79" i="1"/>
  <c r="AQ71" i="1"/>
  <c r="AQ62" i="1"/>
  <c r="AQ10" i="1"/>
  <c r="AQ9" i="1"/>
  <c r="AQ4" i="1"/>
  <c r="AQ3" i="1"/>
  <c r="AQ2" i="1"/>
  <c r="AQ166" i="1"/>
  <c r="AQ165" i="1"/>
  <c r="AQ164" i="1"/>
  <c r="AQ411" i="1"/>
  <c r="AQ355" i="1"/>
  <c r="AQ336" i="1"/>
  <c r="AQ305" i="1"/>
  <c r="AQ229" i="1"/>
  <c r="AQ224" i="1"/>
  <c r="AQ423" i="1"/>
  <c r="AQ187" i="1"/>
  <c r="AQ123" i="1"/>
  <c r="AQ69" i="1"/>
  <c r="AQ54" i="1"/>
  <c r="AQ44" i="1"/>
  <c r="AJ44" i="1" s="1"/>
  <c r="AQ17" i="1"/>
  <c r="AQ150" i="1"/>
  <c r="AQ149" i="1"/>
  <c r="AQ148" i="1"/>
  <c r="AQ131" i="1"/>
  <c r="AQ129" i="1"/>
  <c r="AQ104" i="1"/>
  <c r="AQ42" i="1"/>
  <c r="AQ96" i="1"/>
  <c r="AQ95" i="1"/>
  <c r="AQ94" i="1"/>
  <c r="AQ402" i="1"/>
  <c r="AQ390" i="1"/>
  <c r="AQ386" i="1"/>
  <c r="AQ382" i="1"/>
  <c r="AQ338" i="1"/>
  <c r="AQ325" i="1"/>
  <c r="AQ324" i="1"/>
  <c r="AQ318" i="1"/>
  <c r="AQ267" i="1"/>
  <c r="AJ267" i="1" s="1"/>
  <c r="AQ422" i="1"/>
  <c r="AQ231" i="1"/>
  <c r="AQ64" i="1"/>
  <c r="AQ310" i="1"/>
  <c r="AQ309" i="1"/>
  <c r="AQ308" i="1"/>
  <c r="AQ360" i="1"/>
  <c r="AQ317" i="1"/>
  <c r="AQ121" i="1"/>
  <c r="AQ110" i="1"/>
  <c r="AQ50" i="1"/>
  <c r="AQ32" i="1"/>
  <c r="AQ85" i="1"/>
  <c r="AQ84" i="1"/>
  <c r="AQ83" i="1"/>
  <c r="AQ292" i="1"/>
  <c r="AQ138" i="1"/>
  <c r="AQ65" i="1"/>
  <c r="AQ16" i="1"/>
  <c r="AQ405" i="1"/>
  <c r="AJ405" i="1" s="1"/>
  <c r="AQ353" i="1"/>
  <c r="AQ233" i="1"/>
  <c r="AQ197" i="1"/>
  <c r="AQ119" i="1"/>
  <c r="AQ109" i="1"/>
  <c r="AQ108" i="1"/>
  <c r="AQ421" i="1"/>
  <c r="AQ107" i="1"/>
  <c r="AQ67" i="1"/>
  <c r="AQ272" i="1"/>
  <c r="AQ174" i="1"/>
  <c r="AQ162" i="1"/>
  <c r="AQ161" i="1"/>
  <c r="AQ160" i="1"/>
  <c r="AQ157" i="1"/>
  <c r="AQ403" i="1"/>
  <c r="AQ399" i="1"/>
  <c r="AQ388" i="1"/>
  <c r="AQ235" i="1"/>
  <c r="AQ36" i="1"/>
  <c r="AJ36" i="1" s="1"/>
  <c r="AQ18" i="1"/>
  <c r="AQ145" i="1"/>
  <c r="AQ144" i="1"/>
  <c r="AQ143" i="1"/>
  <c r="AQ142" i="1"/>
  <c r="AQ348" i="1"/>
  <c r="AQ300" i="1"/>
  <c r="AQ288" i="1"/>
  <c r="AQ384" i="1"/>
  <c r="AQ254" i="1"/>
  <c r="AQ6" i="1"/>
  <c r="AQ393" i="1"/>
  <c r="AQ420" i="1"/>
  <c r="AQ352" i="1"/>
  <c r="AQ244" i="1"/>
  <c r="AQ133" i="1"/>
  <c r="AQ117" i="1"/>
  <c r="AQ306" i="1"/>
  <c r="AQ294" i="1"/>
  <c r="AQ276" i="1"/>
  <c r="AQ395" i="1"/>
  <c r="AQ340" i="1"/>
  <c r="AQ159" i="1"/>
  <c r="AQ118" i="1"/>
  <c r="AQ88" i="1"/>
  <c r="AQ14" i="1"/>
  <c r="AQ316" i="1"/>
  <c r="AQ234" i="1"/>
  <c r="AQ227" i="1"/>
  <c r="AQ68" i="1"/>
  <c r="AQ37" i="1"/>
  <c r="AQ12" i="1"/>
  <c r="AQ250" i="1"/>
  <c r="AQ181" i="1"/>
  <c r="AQ315" i="1"/>
  <c r="AQ163" i="1"/>
  <c r="AQ418" i="1"/>
  <c r="AQ188" i="1"/>
  <c r="AO512" i="1"/>
  <c r="AZ512" i="1" s="1"/>
  <c r="AM512" i="1"/>
  <c r="AK512" i="1"/>
  <c r="AO511" i="1"/>
  <c r="AZ511" i="1" s="1"/>
  <c r="AM511" i="1"/>
  <c r="AK511" i="1"/>
  <c r="AO510" i="1"/>
  <c r="AZ510" i="1" s="1"/>
  <c r="AM510" i="1"/>
  <c r="AK510" i="1"/>
  <c r="AO509" i="1"/>
  <c r="AZ509" i="1" s="1"/>
  <c r="AM509" i="1"/>
  <c r="AK509" i="1"/>
  <c r="AO508" i="1"/>
  <c r="AZ508" i="1" s="1"/>
  <c r="AM508" i="1"/>
  <c r="AL508" i="1"/>
  <c r="AK508" i="1"/>
  <c r="AO507" i="1"/>
  <c r="AZ507" i="1" s="1"/>
  <c r="AM507" i="1"/>
  <c r="AK507" i="1"/>
  <c r="AO506" i="1"/>
  <c r="AZ506" i="1" s="1"/>
  <c r="AM506" i="1"/>
  <c r="AK506" i="1"/>
  <c r="AO505" i="1"/>
  <c r="AZ505" i="1" s="1"/>
  <c r="AM505" i="1"/>
  <c r="AK505" i="1"/>
  <c r="AO504" i="1"/>
  <c r="AZ504" i="1" s="1"/>
  <c r="AM504" i="1"/>
  <c r="AK504" i="1"/>
  <c r="AO503" i="1"/>
  <c r="AZ503" i="1" s="1"/>
  <c r="AM503" i="1"/>
  <c r="AK503" i="1"/>
  <c r="AO502" i="1"/>
  <c r="AZ502" i="1" s="1"/>
  <c r="AM502" i="1"/>
  <c r="AK502" i="1"/>
  <c r="AO501" i="1"/>
  <c r="AZ501" i="1" s="1"/>
  <c r="AM501" i="1"/>
  <c r="AK501" i="1"/>
  <c r="AO500" i="1"/>
  <c r="AZ500" i="1" s="1"/>
  <c r="AM500" i="1"/>
  <c r="AK500" i="1"/>
  <c r="AO499" i="1"/>
  <c r="AZ499" i="1" s="1"/>
  <c r="AM499" i="1"/>
  <c r="AK499" i="1"/>
  <c r="AO498" i="1"/>
  <c r="AZ498" i="1" s="1"/>
  <c r="AM498" i="1"/>
  <c r="AK498" i="1"/>
  <c r="AO497" i="1"/>
  <c r="AZ497" i="1" s="1"/>
  <c r="AM497" i="1"/>
  <c r="AK497" i="1"/>
  <c r="AO496" i="1"/>
  <c r="AZ496" i="1" s="1"/>
  <c r="AM496" i="1"/>
  <c r="AK496" i="1"/>
  <c r="AO495" i="1"/>
  <c r="AZ495" i="1" s="1"/>
  <c r="AM495" i="1"/>
  <c r="AL495" i="1"/>
  <c r="AK495" i="1"/>
  <c r="AO494" i="1"/>
  <c r="AZ494" i="1" s="1"/>
  <c r="AM494" i="1"/>
  <c r="AK494" i="1"/>
  <c r="AO493" i="1"/>
  <c r="AZ493" i="1" s="1"/>
  <c r="AM493" i="1"/>
  <c r="AK493" i="1"/>
  <c r="AO492" i="1"/>
  <c r="AZ492" i="1" s="1"/>
  <c r="AM492" i="1"/>
  <c r="AK492" i="1"/>
  <c r="AO491" i="1"/>
  <c r="AZ491" i="1" s="1"/>
  <c r="AM491" i="1"/>
  <c r="AK491" i="1"/>
  <c r="AO490" i="1"/>
  <c r="AZ490" i="1" s="1"/>
  <c r="AM490" i="1"/>
  <c r="AL490" i="1"/>
  <c r="AK490" i="1"/>
  <c r="AO489" i="1"/>
  <c r="AZ489" i="1" s="1"/>
  <c r="AM489" i="1"/>
  <c r="AK489" i="1"/>
  <c r="AO488" i="1"/>
  <c r="AZ488" i="1" s="1"/>
  <c r="AM488" i="1"/>
  <c r="AK488" i="1"/>
  <c r="AO487" i="1"/>
  <c r="AZ487" i="1" s="1"/>
  <c r="AM487" i="1"/>
  <c r="AK487" i="1"/>
  <c r="AO486" i="1"/>
  <c r="AZ486" i="1" s="1"/>
  <c r="AM486" i="1"/>
  <c r="AK486" i="1"/>
  <c r="AO485" i="1"/>
  <c r="AZ485" i="1" s="1"/>
  <c r="AM485" i="1"/>
  <c r="AL485" i="1"/>
  <c r="AK485" i="1"/>
  <c r="AO484" i="1"/>
  <c r="AZ484" i="1" s="1"/>
  <c r="AM484" i="1"/>
  <c r="AL484" i="1"/>
  <c r="AK484" i="1"/>
  <c r="AO483" i="1"/>
  <c r="AZ483" i="1" s="1"/>
  <c r="AM483" i="1"/>
  <c r="AK483" i="1"/>
  <c r="AO482" i="1"/>
  <c r="AZ482" i="1" s="1"/>
  <c r="AM482" i="1"/>
  <c r="AK482" i="1"/>
  <c r="AO481" i="1"/>
  <c r="AZ481" i="1" s="1"/>
  <c r="AM481" i="1"/>
  <c r="AK481" i="1"/>
  <c r="AO480" i="1"/>
  <c r="AZ480" i="1" s="1"/>
  <c r="AM480" i="1"/>
  <c r="AL480" i="1"/>
  <c r="AK480" i="1"/>
  <c r="AO479" i="1"/>
  <c r="AZ479" i="1" s="1"/>
  <c r="AM479" i="1"/>
  <c r="AL479" i="1"/>
  <c r="AK479" i="1"/>
  <c r="AO478" i="1"/>
  <c r="AZ478" i="1" s="1"/>
  <c r="AM478" i="1"/>
  <c r="AK478" i="1"/>
  <c r="AO477" i="1"/>
  <c r="AZ477" i="1" s="1"/>
  <c r="AM477" i="1"/>
  <c r="AK477" i="1"/>
  <c r="AO476" i="1"/>
  <c r="AZ476" i="1" s="1"/>
  <c r="AM476" i="1"/>
  <c r="AK476" i="1"/>
  <c r="AO475" i="1"/>
  <c r="AZ475" i="1" s="1"/>
  <c r="AM475" i="1"/>
  <c r="AK475" i="1"/>
  <c r="AO474" i="1"/>
  <c r="AZ474" i="1" s="1"/>
  <c r="AM474" i="1"/>
  <c r="AL474" i="1"/>
  <c r="AK474" i="1"/>
  <c r="AO473" i="1"/>
  <c r="AZ473" i="1" s="1"/>
  <c r="AM473" i="1"/>
  <c r="AL473" i="1"/>
  <c r="AK473" i="1"/>
  <c r="AO472" i="1"/>
  <c r="AZ472" i="1" s="1"/>
  <c r="AM472" i="1"/>
  <c r="AK472" i="1"/>
  <c r="AO471" i="1"/>
  <c r="AZ471" i="1" s="1"/>
  <c r="AM471" i="1"/>
  <c r="AK471" i="1"/>
  <c r="AO470" i="1"/>
  <c r="AZ470" i="1" s="1"/>
  <c r="AM470" i="1"/>
  <c r="AK470" i="1"/>
  <c r="AO469" i="1"/>
  <c r="AZ469" i="1" s="1"/>
  <c r="AM469" i="1"/>
  <c r="AL469" i="1"/>
  <c r="AK469" i="1"/>
  <c r="AO468" i="1"/>
  <c r="AZ468" i="1" s="1"/>
  <c r="AM468" i="1"/>
  <c r="AL468" i="1"/>
  <c r="AK468" i="1"/>
  <c r="AO467" i="1"/>
  <c r="AZ467" i="1" s="1"/>
  <c r="AM467" i="1"/>
  <c r="AK467" i="1"/>
  <c r="AO466" i="1"/>
  <c r="AZ466" i="1" s="1"/>
  <c r="AM466" i="1"/>
  <c r="AK466" i="1"/>
  <c r="AO465" i="1"/>
  <c r="AZ465" i="1" s="1"/>
  <c r="AM465" i="1"/>
  <c r="AK465" i="1"/>
  <c r="AO464" i="1"/>
  <c r="AZ464" i="1" s="1"/>
  <c r="AM464" i="1"/>
  <c r="AK464" i="1"/>
  <c r="AO463" i="1"/>
  <c r="AZ463" i="1" s="1"/>
  <c r="AM463" i="1"/>
  <c r="AL463" i="1"/>
  <c r="AK463" i="1"/>
  <c r="AO462" i="1"/>
  <c r="AZ462" i="1" s="1"/>
  <c r="AM462" i="1"/>
  <c r="AK462" i="1"/>
  <c r="AO461" i="1"/>
  <c r="AZ461" i="1" s="1"/>
  <c r="AM461" i="1"/>
  <c r="AK461" i="1"/>
  <c r="AO460" i="1"/>
  <c r="AZ460" i="1" s="1"/>
  <c r="AM460" i="1"/>
  <c r="AK460" i="1"/>
  <c r="AO459" i="1"/>
  <c r="AZ459" i="1" s="1"/>
  <c r="AM459" i="1"/>
  <c r="AK459" i="1"/>
  <c r="AO458" i="1"/>
  <c r="AZ458" i="1" s="1"/>
  <c r="AM458" i="1"/>
  <c r="AL458" i="1"/>
  <c r="AK458" i="1"/>
  <c r="AO457" i="1"/>
  <c r="AZ457" i="1" s="1"/>
  <c r="AM457" i="1"/>
  <c r="AK457" i="1"/>
  <c r="AO456" i="1"/>
  <c r="AZ456" i="1" s="1"/>
  <c r="AM456" i="1"/>
  <c r="AK456" i="1"/>
  <c r="AO455" i="1"/>
  <c r="AZ455" i="1" s="1"/>
  <c r="AM455" i="1"/>
  <c r="AK455" i="1"/>
  <c r="AO454" i="1"/>
  <c r="AZ454" i="1" s="1"/>
  <c r="AM454" i="1"/>
  <c r="AK454" i="1"/>
  <c r="AO453" i="1"/>
  <c r="AZ453" i="1" s="1"/>
  <c r="AM453" i="1"/>
  <c r="AK453" i="1"/>
  <c r="AO452" i="1"/>
  <c r="AZ452" i="1" s="1"/>
  <c r="AM452" i="1"/>
  <c r="AK452" i="1"/>
  <c r="AO451" i="1"/>
  <c r="AZ451" i="1" s="1"/>
  <c r="AM451" i="1"/>
  <c r="AK451" i="1"/>
  <c r="AO450" i="1"/>
  <c r="AZ450" i="1" s="1"/>
  <c r="AM450" i="1"/>
  <c r="AK450" i="1"/>
  <c r="AO449" i="1"/>
  <c r="AZ449" i="1" s="1"/>
  <c r="AM449" i="1"/>
  <c r="AK449" i="1"/>
  <c r="AO448" i="1"/>
  <c r="AZ448" i="1" s="1"/>
  <c r="AM448" i="1"/>
  <c r="AK448" i="1"/>
  <c r="AO447" i="1"/>
  <c r="AZ447" i="1" s="1"/>
  <c r="AM447" i="1"/>
  <c r="AK447" i="1"/>
  <c r="AO446" i="1"/>
  <c r="AZ446" i="1" s="1"/>
  <c r="AM446" i="1"/>
  <c r="AK446" i="1"/>
  <c r="AO445" i="1"/>
  <c r="AZ445" i="1" s="1"/>
  <c r="AM445" i="1"/>
  <c r="AK445" i="1"/>
  <c r="AO444" i="1"/>
  <c r="AZ444" i="1" s="1"/>
  <c r="AM444" i="1"/>
  <c r="AK444" i="1"/>
  <c r="AO443" i="1"/>
  <c r="AZ443" i="1" s="1"/>
  <c r="AM443" i="1"/>
  <c r="AK443" i="1"/>
  <c r="AO442" i="1"/>
  <c r="AZ442" i="1" s="1"/>
  <c r="AM442" i="1"/>
  <c r="AK442" i="1"/>
  <c r="AO441" i="1"/>
  <c r="AZ441" i="1" s="1"/>
  <c r="AM441" i="1"/>
  <c r="AK441" i="1"/>
  <c r="AO440" i="1"/>
  <c r="AZ440" i="1" s="1"/>
  <c r="AM440" i="1"/>
  <c r="AL440" i="1"/>
  <c r="AK440" i="1"/>
  <c r="AO439" i="1"/>
  <c r="AZ439" i="1" s="1"/>
  <c r="AM439" i="1"/>
  <c r="AK439" i="1"/>
  <c r="AO438" i="1"/>
  <c r="AZ438" i="1" s="1"/>
  <c r="AM438" i="1"/>
  <c r="AK438" i="1"/>
  <c r="AO417" i="1"/>
  <c r="AZ417" i="1" s="1"/>
  <c r="AM417" i="1"/>
  <c r="AL417" i="1"/>
  <c r="AK417" i="1"/>
  <c r="AO416" i="1"/>
  <c r="AZ416" i="1" s="1"/>
  <c r="AM416" i="1"/>
  <c r="AK416" i="1"/>
  <c r="AO415" i="1"/>
  <c r="AZ415" i="1" s="1"/>
  <c r="AM415" i="1"/>
  <c r="AK415" i="1"/>
  <c r="AO414" i="1"/>
  <c r="AZ414" i="1" s="1"/>
  <c r="AM414" i="1"/>
  <c r="AK414" i="1"/>
  <c r="AO413" i="1"/>
  <c r="AZ413" i="1" s="1"/>
  <c r="AI40" i="13" s="1" a="1"/>
  <c r="AI40" i="13" s="1"/>
  <c r="AS40" i="13" s="1"/>
  <c r="AM413" i="1"/>
  <c r="AK413" i="1"/>
  <c r="AO412" i="1"/>
  <c r="AZ412" i="1" s="1"/>
  <c r="AM412" i="1"/>
  <c r="AL412" i="1"/>
  <c r="AK412" i="1"/>
  <c r="AO410" i="1"/>
  <c r="AZ410" i="1" s="1"/>
  <c r="AM410" i="1"/>
  <c r="AL410" i="1"/>
  <c r="AK410" i="1"/>
  <c r="AO408" i="1"/>
  <c r="AZ408" i="1" s="1"/>
  <c r="AM408" i="1"/>
  <c r="AK408" i="1"/>
  <c r="AO407" i="1"/>
  <c r="AZ407" i="1" s="1"/>
  <c r="AM407" i="1"/>
  <c r="AK407" i="1"/>
  <c r="AO406" i="1"/>
  <c r="AZ406" i="1" s="1"/>
  <c r="AM406" i="1"/>
  <c r="AK406" i="1"/>
  <c r="AO400" i="1"/>
  <c r="AZ400" i="1" s="1"/>
  <c r="AM400" i="1"/>
  <c r="AK400" i="1"/>
  <c r="AO398" i="1"/>
  <c r="AZ398" i="1" s="1"/>
  <c r="AM398" i="1"/>
  <c r="AL398" i="1"/>
  <c r="AK398" i="1"/>
  <c r="AO396" i="1"/>
  <c r="AZ396" i="1" s="1"/>
  <c r="AM396" i="1"/>
  <c r="AK396" i="1"/>
  <c r="AO394" i="1"/>
  <c r="AZ394" i="1" s="1"/>
  <c r="AI42" i="14" s="1" a="1"/>
  <c r="AI42" i="14" s="1"/>
  <c r="AS42" i="14" s="1"/>
  <c r="AM394" i="1"/>
  <c r="AK394" i="1"/>
  <c r="AO392" i="1"/>
  <c r="AZ392" i="1" s="1"/>
  <c r="AM392" i="1"/>
  <c r="AK392" i="1"/>
  <c r="AO391" i="1"/>
  <c r="AZ391" i="1" s="1"/>
  <c r="AI37" i="12" s="1" a="1"/>
  <c r="AI37" i="12" s="1"/>
  <c r="AS37" i="12" s="1"/>
  <c r="AM391" i="1"/>
  <c r="AK391" i="1"/>
  <c r="AO389" i="1"/>
  <c r="AZ389" i="1" s="1"/>
  <c r="AM389" i="1"/>
  <c r="AL389" i="1"/>
  <c r="AK389" i="1"/>
  <c r="AO385" i="1"/>
  <c r="AZ385" i="1" s="1"/>
  <c r="AM385" i="1"/>
  <c r="AL385" i="1"/>
  <c r="AK385" i="1"/>
  <c r="AO435" i="1"/>
  <c r="AZ435" i="1" s="1"/>
  <c r="AM435" i="1"/>
  <c r="AK435" i="1"/>
  <c r="AO381" i="1"/>
  <c r="AZ381" i="1" s="1"/>
  <c r="AM381" i="1"/>
  <c r="AK381" i="1"/>
  <c r="AO377" i="1"/>
  <c r="AZ377" i="1" s="1"/>
  <c r="AM377" i="1"/>
  <c r="AK377" i="1"/>
  <c r="AO374" i="1"/>
  <c r="AZ374" i="1" s="1"/>
  <c r="AI34" i="15" s="1" a="1"/>
  <c r="AI34" i="15" s="1"/>
  <c r="AS34" i="15" s="1"/>
  <c r="AM374" i="1"/>
  <c r="AK374" i="1"/>
  <c r="AO372" i="1"/>
  <c r="AZ372" i="1" s="1"/>
  <c r="AI36" i="16" s="1" a="1"/>
  <c r="AI36" i="16" s="1"/>
  <c r="AS36" i="16" s="1"/>
  <c r="AM372" i="1"/>
  <c r="AL372" i="1"/>
  <c r="AK372" i="1"/>
  <c r="AO371" i="1"/>
  <c r="AZ371" i="1" s="1"/>
  <c r="AI40" i="5" s="1" a="1"/>
  <c r="AI40" i="5" s="1"/>
  <c r="AS40" i="5" s="1"/>
  <c r="AM371" i="1"/>
  <c r="AK371" i="1"/>
  <c r="AO368" i="1"/>
  <c r="AZ368" i="1" s="1"/>
  <c r="AI39" i="14" s="1" a="1"/>
  <c r="AI39" i="14" s="1"/>
  <c r="AS39" i="14" s="1"/>
  <c r="AM368" i="1"/>
  <c r="AK368" i="1"/>
  <c r="AO364" i="1"/>
  <c r="AZ364" i="1" s="1"/>
  <c r="AM364" i="1"/>
  <c r="AK364" i="1"/>
  <c r="AO363" i="1"/>
  <c r="AZ363" i="1" s="1"/>
  <c r="AM363" i="1"/>
  <c r="AK363" i="1"/>
  <c r="AO362" i="1"/>
  <c r="AZ362" i="1" s="1"/>
  <c r="AM362" i="1"/>
  <c r="AL362" i="1"/>
  <c r="AK362" i="1"/>
  <c r="AO361" i="1"/>
  <c r="AZ361" i="1" s="1"/>
  <c r="AM361" i="1"/>
  <c r="AK361" i="1"/>
  <c r="AO359" i="1"/>
  <c r="AZ359" i="1" s="1"/>
  <c r="AM359" i="1"/>
  <c r="AK359" i="1"/>
  <c r="AO358" i="1"/>
  <c r="AZ358" i="1" s="1"/>
  <c r="AM358" i="1"/>
  <c r="AK358" i="1"/>
  <c r="AO357" i="1"/>
  <c r="AZ357" i="1" s="1"/>
  <c r="AM357" i="1"/>
  <c r="AK357" i="1"/>
  <c r="AO356" i="1"/>
  <c r="AZ356" i="1" s="1"/>
  <c r="AM356" i="1"/>
  <c r="AK356" i="1"/>
  <c r="AO354" i="1"/>
  <c r="AZ354" i="1" s="1"/>
  <c r="AM354" i="1"/>
  <c r="AK354" i="1"/>
  <c r="AO347" i="1"/>
  <c r="AZ347" i="1" s="1"/>
  <c r="AM347" i="1"/>
  <c r="AK347" i="1"/>
  <c r="AO346" i="1"/>
  <c r="AZ346" i="1" s="1"/>
  <c r="AM346" i="1"/>
  <c r="AK346" i="1"/>
  <c r="AO344" i="1"/>
  <c r="AZ344" i="1" s="1"/>
  <c r="AI32" i="16" s="1" a="1"/>
  <c r="AI32" i="16" s="1"/>
  <c r="AS32" i="16" s="1"/>
  <c r="AM344" i="1"/>
  <c r="AK344" i="1"/>
  <c r="AO342" i="1"/>
  <c r="AZ342" i="1" s="1"/>
  <c r="AM342" i="1"/>
  <c r="AK342" i="1"/>
  <c r="AO341" i="1"/>
  <c r="AZ341" i="1" s="1"/>
  <c r="AM341" i="1"/>
  <c r="AK341" i="1"/>
  <c r="AO339" i="1"/>
  <c r="AZ339" i="1" s="1"/>
  <c r="AI31" i="12" s="1" a="1"/>
  <c r="AI31" i="12" s="1"/>
  <c r="AS31" i="12" s="1"/>
  <c r="AM339" i="1"/>
  <c r="AK339" i="1"/>
  <c r="AO337" i="1"/>
  <c r="AZ337" i="1" s="1"/>
  <c r="AM337" i="1"/>
  <c r="AK337" i="1"/>
  <c r="AO334" i="1"/>
  <c r="AZ334" i="1" s="1"/>
  <c r="AM334" i="1"/>
  <c r="AK334" i="1"/>
  <c r="AO333" i="1"/>
  <c r="AZ333" i="1" s="1"/>
  <c r="AM333" i="1"/>
  <c r="AK333" i="1"/>
  <c r="AO332" i="1"/>
  <c r="AZ332" i="1" s="1"/>
  <c r="AM332" i="1"/>
  <c r="AK332" i="1"/>
  <c r="AO434" i="1"/>
  <c r="AZ434" i="1" s="1"/>
  <c r="AM434" i="1"/>
  <c r="AK434" i="1"/>
  <c r="AO331" i="1"/>
  <c r="AZ331" i="1" s="1"/>
  <c r="AI29" i="15" s="1" a="1"/>
  <c r="AI29" i="15" s="1"/>
  <c r="AS29" i="15" s="1"/>
  <c r="AM331" i="1"/>
  <c r="AL331" i="1"/>
  <c r="AK331" i="1"/>
  <c r="AO328" i="1"/>
  <c r="AZ328" i="1" s="1"/>
  <c r="AI34" i="5" s="1" a="1"/>
  <c r="AI34" i="5" s="1"/>
  <c r="AS34" i="5" s="1"/>
  <c r="AM328" i="1"/>
  <c r="AK328" i="1"/>
  <c r="AO327" i="1"/>
  <c r="AZ327" i="1" s="1"/>
  <c r="AM327" i="1"/>
  <c r="AK327" i="1"/>
  <c r="AO326" i="1"/>
  <c r="AZ326" i="1" s="1"/>
  <c r="AI41" i="10" s="1" a="1"/>
  <c r="AI41" i="10" s="1"/>
  <c r="AS41" i="10" s="1"/>
  <c r="AM326" i="1"/>
  <c r="AK326" i="1"/>
  <c r="AO323" i="1"/>
  <c r="AZ323" i="1" s="1"/>
  <c r="AM323" i="1"/>
  <c r="AK323" i="1"/>
  <c r="AO322" i="1"/>
  <c r="AZ322" i="1" s="1"/>
  <c r="AM322" i="1"/>
  <c r="AL322" i="1"/>
  <c r="AK322" i="1"/>
  <c r="AO321" i="1"/>
  <c r="AZ321" i="1" s="1"/>
  <c r="AM321" i="1"/>
  <c r="AK321" i="1"/>
  <c r="AO320" i="1"/>
  <c r="AZ320" i="1" s="1"/>
  <c r="AM320" i="1"/>
  <c r="AK320" i="1"/>
  <c r="AO314" i="1"/>
  <c r="AZ314" i="1" s="1"/>
  <c r="AM314" i="1"/>
  <c r="AK314" i="1"/>
  <c r="AO313" i="1"/>
  <c r="AZ313" i="1" s="1"/>
  <c r="AM313" i="1"/>
  <c r="AK313" i="1"/>
  <c r="AO312" i="1"/>
  <c r="AZ312" i="1" s="1"/>
  <c r="AM312" i="1"/>
  <c r="AL312" i="1"/>
  <c r="AK312" i="1"/>
  <c r="AO311" i="1"/>
  <c r="AZ311" i="1" s="1"/>
  <c r="AM311" i="1"/>
  <c r="AL311" i="1"/>
  <c r="AK311" i="1"/>
  <c r="AO307" i="1"/>
  <c r="AZ307" i="1" s="1"/>
  <c r="AM307" i="1"/>
  <c r="AK307" i="1"/>
  <c r="AO304" i="1"/>
  <c r="AZ304" i="1" s="1"/>
  <c r="AM304" i="1"/>
  <c r="AK304" i="1"/>
  <c r="AO303" i="1"/>
  <c r="AZ303" i="1" s="1"/>
  <c r="AI27" i="11" s="1" a="1"/>
  <c r="AI27" i="11" s="1"/>
  <c r="AS27" i="11" s="1"/>
  <c r="AM303" i="1"/>
  <c r="AK303" i="1"/>
  <c r="AO302" i="1"/>
  <c r="AZ302" i="1" s="1"/>
  <c r="AM302" i="1"/>
  <c r="AK302" i="1"/>
  <c r="AO301" i="1"/>
  <c r="AZ301" i="1" s="1"/>
  <c r="AI32" i="13" s="1" a="1"/>
  <c r="AI32" i="13" s="1"/>
  <c r="AS32" i="13" s="1"/>
  <c r="AM301" i="1"/>
  <c r="AL301" i="1"/>
  <c r="AK301" i="1"/>
  <c r="AO299" i="1"/>
  <c r="AZ299" i="1" s="1"/>
  <c r="AI27" i="16" s="1" a="1"/>
  <c r="AI27" i="16" s="1"/>
  <c r="AS27" i="16" s="1"/>
  <c r="AM299" i="1"/>
  <c r="AK299" i="1"/>
  <c r="AO298" i="1"/>
  <c r="AZ298" i="1" s="1"/>
  <c r="AM298" i="1"/>
  <c r="AK298" i="1"/>
  <c r="AO297" i="1"/>
  <c r="AZ297" i="1" s="1"/>
  <c r="AI27" i="14" s="1" a="1"/>
  <c r="AI27" i="14" s="1"/>
  <c r="AS27" i="14" s="1"/>
  <c r="AM297" i="1"/>
  <c r="AK297" i="1"/>
  <c r="AO296" i="1"/>
  <c r="AZ296" i="1" s="1"/>
  <c r="AM296" i="1"/>
  <c r="AK296" i="1"/>
  <c r="AO293" i="1"/>
  <c r="AZ293" i="1" s="1"/>
  <c r="AM293" i="1"/>
  <c r="AL293" i="1"/>
  <c r="AK293" i="1"/>
  <c r="AO289" i="1"/>
  <c r="AZ289" i="1" s="1"/>
  <c r="AM289" i="1"/>
  <c r="AL289" i="1"/>
  <c r="AK289" i="1"/>
  <c r="AO287" i="1"/>
  <c r="AZ287" i="1" s="1"/>
  <c r="AM287" i="1"/>
  <c r="AK287" i="1"/>
  <c r="AO286" i="1"/>
  <c r="AZ286" i="1" s="1"/>
  <c r="AM286" i="1"/>
  <c r="AK286" i="1"/>
  <c r="AO433" i="1"/>
  <c r="AZ433" i="1" s="1"/>
  <c r="AM433" i="1"/>
  <c r="AK433" i="1"/>
  <c r="AO285" i="1"/>
  <c r="AZ285" i="1" s="1"/>
  <c r="AM285" i="1"/>
  <c r="AK285" i="1"/>
  <c r="AO284" i="1"/>
  <c r="AZ284" i="1" s="1"/>
  <c r="AM284" i="1"/>
  <c r="AL284" i="1"/>
  <c r="AK284" i="1"/>
  <c r="AO283" i="1"/>
  <c r="AZ283" i="1" s="1"/>
  <c r="AM283" i="1"/>
  <c r="AK283" i="1"/>
  <c r="AO281" i="1"/>
  <c r="AZ281" i="1" s="1"/>
  <c r="AM281" i="1"/>
  <c r="AK281" i="1"/>
  <c r="AO280" i="1"/>
  <c r="AZ280" i="1" s="1"/>
  <c r="AM280" i="1"/>
  <c r="AK280" i="1"/>
  <c r="AO279" i="1"/>
  <c r="AZ279" i="1" s="1"/>
  <c r="AM279" i="1"/>
  <c r="AK279" i="1"/>
  <c r="AO278" i="1"/>
  <c r="AZ278" i="1" s="1"/>
  <c r="AM278" i="1"/>
  <c r="AL278" i="1"/>
  <c r="AK278" i="1"/>
  <c r="AO277" i="1"/>
  <c r="AZ277" i="1" s="1"/>
  <c r="AM277" i="1"/>
  <c r="AK277" i="1"/>
  <c r="AO274" i="1"/>
  <c r="AZ274" i="1" s="1"/>
  <c r="AM274" i="1"/>
  <c r="AK274" i="1"/>
  <c r="AO273" i="1"/>
  <c r="AZ273" i="1" s="1"/>
  <c r="AI28" i="5" s="1" a="1"/>
  <c r="AI28" i="5" s="1"/>
  <c r="AS28" i="5" s="1"/>
  <c r="AM273" i="1"/>
  <c r="AK273" i="1"/>
  <c r="AO271" i="1"/>
  <c r="AZ271" i="1" s="1"/>
  <c r="AM271" i="1"/>
  <c r="AK271" i="1"/>
  <c r="AO269" i="1"/>
  <c r="AZ269" i="1" s="1"/>
  <c r="AM269" i="1"/>
  <c r="AK269" i="1"/>
  <c r="AO268" i="1"/>
  <c r="AZ268" i="1" s="1"/>
  <c r="AI22" i="11" s="1" a="1"/>
  <c r="AI22" i="11" s="1"/>
  <c r="AS22" i="11" s="1"/>
  <c r="AM268" i="1"/>
  <c r="AK268" i="1"/>
  <c r="AO266" i="1"/>
  <c r="AZ266" i="1" s="1"/>
  <c r="AM266" i="1"/>
  <c r="AK266" i="1"/>
  <c r="AO265" i="1"/>
  <c r="AZ265" i="1" s="1"/>
  <c r="AM265" i="1"/>
  <c r="AK265" i="1"/>
  <c r="AO264" i="1"/>
  <c r="AZ264" i="1" s="1"/>
  <c r="AM264" i="1"/>
  <c r="AK264" i="1"/>
  <c r="AO263" i="1"/>
  <c r="AZ263" i="1" s="1"/>
  <c r="AM263" i="1"/>
  <c r="AK263" i="1"/>
  <c r="AO262" i="1"/>
  <c r="AZ262" i="1" s="1"/>
  <c r="AM262" i="1"/>
  <c r="AK262" i="1"/>
  <c r="AO260" i="1"/>
  <c r="AZ260" i="1" s="1"/>
  <c r="AI22" i="15" s="1" a="1"/>
  <c r="AI22" i="15" s="1"/>
  <c r="AS22" i="15" s="1"/>
  <c r="AM260" i="1"/>
  <c r="AK260" i="1"/>
  <c r="AO259" i="1"/>
  <c r="AZ259" i="1" s="1"/>
  <c r="AI25" i="14" s="1" a="1"/>
  <c r="AI25" i="14" s="1"/>
  <c r="AS25" i="14" s="1"/>
  <c r="AM259" i="1"/>
  <c r="AK259" i="1"/>
  <c r="AO258" i="1"/>
  <c r="AZ258" i="1" s="1"/>
  <c r="AM258" i="1"/>
  <c r="AK258" i="1"/>
  <c r="AO257" i="1"/>
  <c r="AZ257" i="1" s="1"/>
  <c r="AM257" i="1"/>
  <c r="AK257" i="1"/>
  <c r="AO256" i="1"/>
  <c r="AZ256" i="1" s="1"/>
  <c r="AM256" i="1"/>
  <c r="AK256" i="1"/>
  <c r="AO255" i="1"/>
  <c r="AZ255" i="1" s="1"/>
  <c r="AM255" i="1"/>
  <c r="AK255" i="1"/>
  <c r="AO253" i="1"/>
  <c r="AZ253" i="1" s="1"/>
  <c r="AM253" i="1"/>
  <c r="AL253" i="1"/>
  <c r="AK253" i="1"/>
  <c r="AO432" i="1"/>
  <c r="AZ432" i="1" s="1"/>
  <c r="AM432" i="1"/>
  <c r="AK432" i="1"/>
  <c r="AO252" i="1"/>
  <c r="AZ252" i="1" s="1"/>
  <c r="AM252" i="1"/>
  <c r="AK252" i="1"/>
  <c r="AO251" i="1"/>
  <c r="AZ251" i="1" s="1"/>
  <c r="AM251" i="1"/>
  <c r="AK251" i="1"/>
  <c r="AO249" i="1"/>
  <c r="AZ249" i="1" s="1"/>
  <c r="AM249" i="1"/>
  <c r="AK249" i="1"/>
  <c r="AO248" i="1"/>
  <c r="AZ248" i="1" s="1"/>
  <c r="AM248" i="1"/>
  <c r="AL248" i="1"/>
  <c r="AK248" i="1"/>
  <c r="AO247" i="1"/>
  <c r="AZ247" i="1" s="1"/>
  <c r="AM247" i="1"/>
  <c r="AK247" i="1"/>
  <c r="AO245" i="1"/>
  <c r="AZ245" i="1" s="1"/>
  <c r="AM245" i="1"/>
  <c r="AK245" i="1"/>
  <c r="AO243" i="1"/>
  <c r="AZ243" i="1" s="1"/>
  <c r="AM243" i="1"/>
  <c r="AK243" i="1"/>
  <c r="AO242" i="1"/>
  <c r="AZ242" i="1" s="1"/>
  <c r="AM242" i="1"/>
  <c r="AK242" i="1"/>
  <c r="AO241" i="1"/>
  <c r="AZ241" i="1" s="1"/>
  <c r="AM241" i="1"/>
  <c r="AL241" i="1"/>
  <c r="AK241" i="1"/>
  <c r="AO240" i="1"/>
  <c r="AZ240" i="1" s="1"/>
  <c r="AM240" i="1"/>
  <c r="AL240" i="1"/>
  <c r="AK240" i="1"/>
  <c r="AO239" i="1"/>
  <c r="AZ239" i="1" s="1"/>
  <c r="AI30" i="10" s="1" a="1"/>
  <c r="AI30" i="10" s="1"/>
  <c r="AS30" i="10" s="1"/>
  <c r="AM239" i="1"/>
  <c r="AK239" i="1"/>
  <c r="AO238" i="1"/>
  <c r="AZ238" i="1" s="1"/>
  <c r="AM238" i="1"/>
  <c r="AK238" i="1"/>
  <c r="AO237" i="1"/>
  <c r="AZ237" i="1" s="1"/>
  <c r="AI22" i="14" s="1" a="1"/>
  <c r="AI22" i="14" s="1"/>
  <c r="AS22" i="14" s="1"/>
  <c r="AM237" i="1"/>
  <c r="AK237" i="1"/>
  <c r="AO230" i="1"/>
  <c r="AZ230" i="1" s="1"/>
  <c r="AI23" i="13" s="1" a="1"/>
  <c r="AI23" i="13" s="1"/>
  <c r="AS23" i="13" s="1"/>
  <c r="AM230" i="1"/>
  <c r="AK230" i="1"/>
  <c r="AO228" i="1"/>
  <c r="AZ228" i="1" s="1"/>
  <c r="AM228" i="1"/>
  <c r="AL228" i="1"/>
  <c r="AK228" i="1"/>
  <c r="AO226" i="1"/>
  <c r="AZ226" i="1" s="1"/>
  <c r="AM226" i="1"/>
  <c r="AK226" i="1"/>
  <c r="AO225" i="1"/>
  <c r="AZ225" i="1" s="1"/>
  <c r="AI24" i="12" s="1" a="1"/>
  <c r="AI24" i="12" s="1"/>
  <c r="AS24" i="12" s="1"/>
  <c r="AM225" i="1"/>
  <c r="AK225" i="1"/>
  <c r="AO223" i="1"/>
  <c r="AZ223" i="1" s="1"/>
  <c r="AM223" i="1"/>
  <c r="AK223" i="1"/>
  <c r="AO222" i="1"/>
  <c r="AZ222" i="1" s="1"/>
  <c r="AM222" i="1"/>
  <c r="AK222" i="1"/>
  <c r="AO221" i="1"/>
  <c r="AZ221" i="1" s="1"/>
  <c r="AM221" i="1"/>
  <c r="AL221" i="1"/>
  <c r="AK221" i="1"/>
  <c r="AO220" i="1"/>
  <c r="AZ220" i="1" s="1"/>
  <c r="AM220" i="1"/>
  <c r="AL220" i="1"/>
  <c r="AK220" i="1"/>
  <c r="AO219" i="1"/>
  <c r="AZ219" i="1" s="1"/>
  <c r="AM219" i="1"/>
  <c r="AK219" i="1"/>
  <c r="AO218" i="1"/>
  <c r="AZ218" i="1" s="1"/>
  <c r="AM218" i="1"/>
  <c r="AK218" i="1"/>
  <c r="AO217" i="1"/>
  <c r="AZ217" i="1" s="1"/>
  <c r="AM217" i="1"/>
  <c r="AK217" i="1"/>
  <c r="AO216" i="1"/>
  <c r="AZ216" i="1" s="1"/>
  <c r="AM216" i="1"/>
  <c r="AK216" i="1"/>
  <c r="AO431" i="1"/>
  <c r="AZ431" i="1" s="1"/>
  <c r="AM431" i="1"/>
  <c r="AL431" i="1"/>
  <c r="AK431" i="1"/>
  <c r="AO214" i="1"/>
  <c r="AZ214" i="1" s="1"/>
  <c r="AI24" i="5" s="1" a="1"/>
  <c r="AI24" i="5" s="1"/>
  <c r="AS24" i="5" s="1"/>
  <c r="AM214" i="1"/>
  <c r="AK214" i="1"/>
  <c r="AO213" i="1"/>
  <c r="AZ213" i="1" s="1"/>
  <c r="AM213" i="1"/>
  <c r="AK213" i="1"/>
  <c r="AO212" i="1"/>
  <c r="AZ212" i="1" s="1"/>
  <c r="AM212" i="1"/>
  <c r="AK212" i="1"/>
  <c r="AO211" i="1"/>
  <c r="AZ211" i="1" s="1"/>
  <c r="AI26" i="10" s="1" a="1"/>
  <c r="AI26" i="10" s="1"/>
  <c r="AS26" i="10" s="1"/>
  <c r="AM211" i="1"/>
  <c r="AK211" i="1"/>
  <c r="AO210" i="1"/>
  <c r="AZ210" i="1" s="1"/>
  <c r="AM210" i="1"/>
  <c r="AL210" i="1"/>
  <c r="AK210" i="1"/>
  <c r="AO209" i="1"/>
  <c r="AZ209" i="1" s="1"/>
  <c r="AM209" i="1"/>
  <c r="AK209" i="1"/>
  <c r="AO205" i="1"/>
  <c r="AZ205" i="1" s="1"/>
  <c r="AM205" i="1"/>
  <c r="AK205" i="1"/>
  <c r="AO204" i="1"/>
  <c r="AZ204" i="1" s="1"/>
  <c r="AI22" i="5" s="1" a="1"/>
  <c r="AI22" i="5" s="1"/>
  <c r="AS22" i="5" s="1"/>
  <c r="AM204" i="1"/>
  <c r="AK204" i="1"/>
  <c r="AO202" i="1"/>
  <c r="AZ202" i="1" s="1"/>
  <c r="AM202" i="1"/>
  <c r="AK202" i="1"/>
  <c r="AO201" i="1"/>
  <c r="AZ201" i="1" s="1"/>
  <c r="AI19" i="11" s="1" a="1"/>
  <c r="AI19" i="11" s="1"/>
  <c r="AS19" i="11" s="1"/>
  <c r="AM201" i="1"/>
  <c r="AK201" i="1"/>
  <c r="AO200" i="1"/>
  <c r="AZ200" i="1" s="1"/>
  <c r="AI18" i="11" s="1" a="1"/>
  <c r="AI18" i="11" s="1"/>
  <c r="AS18" i="11" s="1"/>
  <c r="AM200" i="1"/>
  <c r="AK200" i="1"/>
  <c r="AO199" i="1"/>
  <c r="AZ199" i="1" s="1"/>
  <c r="AM199" i="1"/>
  <c r="AK199" i="1"/>
  <c r="AO198" i="1"/>
  <c r="AZ198" i="1" s="1"/>
  <c r="AM198" i="1"/>
  <c r="AK198" i="1"/>
  <c r="AO196" i="1"/>
  <c r="AZ196" i="1" s="1"/>
  <c r="AM196" i="1"/>
  <c r="AK196" i="1"/>
  <c r="AO195" i="1"/>
  <c r="AZ195" i="1" s="1"/>
  <c r="AM195" i="1"/>
  <c r="AK195" i="1"/>
  <c r="AO194" i="1"/>
  <c r="AZ194" i="1" s="1"/>
  <c r="AM194" i="1"/>
  <c r="AK194" i="1"/>
  <c r="AO193" i="1"/>
  <c r="AZ193" i="1" s="1"/>
  <c r="AI18" i="14" s="1" a="1"/>
  <c r="AI18" i="14" s="1"/>
  <c r="AS18" i="14" s="1"/>
  <c r="AM193" i="1"/>
  <c r="AK193" i="1"/>
  <c r="AO184" i="1"/>
  <c r="AZ184" i="1" s="1"/>
  <c r="AM184" i="1"/>
  <c r="AK184" i="1"/>
  <c r="AO183" i="1"/>
  <c r="AZ183" i="1" s="1"/>
  <c r="AI15" i="11" s="1" a="1"/>
  <c r="AI15" i="11" s="1"/>
  <c r="AS15" i="11" s="1"/>
  <c r="AM183" i="1"/>
  <c r="AK183" i="1"/>
  <c r="AO182" i="1"/>
  <c r="AZ182" i="1" s="1"/>
  <c r="AM182" i="1"/>
  <c r="AK182" i="1"/>
  <c r="AO178" i="1"/>
  <c r="AZ178" i="1" s="1"/>
  <c r="AM178" i="1"/>
  <c r="AK178" i="1"/>
  <c r="AO175" i="1"/>
  <c r="AZ175" i="1" s="1"/>
  <c r="AM175" i="1"/>
  <c r="AL175" i="1"/>
  <c r="AK175" i="1"/>
  <c r="AO173" i="1"/>
  <c r="AZ173" i="1" s="1"/>
  <c r="AM173" i="1"/>
  <c r="AL173" i="1"/>
  <c r="AK173" i="1"/>
  <c r="AO171" i="1"/>
  <c r="AZ171" i="1" s="1"/>
  <c r="AI13" i="11" s="1" a="1"/>
  <c r="AI13" i="11" s="1"/>
  <c r="AS13" i="11" s="1"/>
  <c r="AM171" i="1"/>
  <c r="AK171" i="1"/>
  <c r="AO169" i="1"/>
  <c r="AZ169" i="1" s="1"/>
  <c r="AM169" i="1"/>
  <c r="AK169" i="1"/>
  <c r="AO430" i="1"/>
  <c r="AZ430" i="1" s="1"/>
  <c r="AM430" i="1"/>
  <c r="AK430" i="1"/>
  <c r="AO168" i="1"/>
  <c r="AZ168" i="1" s="1"/>
  <c r="AI17" i="15" s="1" a="1"/>
  <c r="AI17" i="15" s="1"/>
  <c r="AS17" i="15" s="1"/>
  <c r="AM168" i="1"/>
  <c r="AL168" i="1"/>
  <c r="AK168" i="1"/>
  <c r="AO167" i="1"/>
  <c r="AZ167" i="1" s="1"/>
  <c r="AM167" i="1"/>
  <c r="AL167" i="1"/>
  <c r="AK167" i="1"/>
  <c r="AO158" i="1"/>
  <c r="AZ158" i="1" s="1"/>
  <c r="AM158" i="1"/>
  <c r="AK158" i="1"/>
  <c r="AO156" i="1"/>
  <c r="AZ156" i="1" s="1"/>
  <c r="AM156" i="1"/>
  <c r="AK156" i="1"/>
  <c r="AO155" i="1"/>
  <c r="AZ155" i="1" s="1"/>
  <c r="AM155" i="1"/>
  <c r="AK155" i="1"/>
  <c r="AO154" i="1"/>
  <c r="AZ154" i="1" s="1"/>
  <c r="AI15" i="14" s="1" a="1"/>
  <c r="AI15" i="14" s="1"/>
  <c r="AS15" i="14" s="1"/>
  <c r="AM154" i="1"/>
  <c r="AL154" i="1"/>
  <c r="AK154" i="1"/>
  <c r="AO152" i="1"/>
  <c r="AZ152" i="1" s="1"/>
  <c r="AM152" i="1"/>
  <c r="AL152" i="1"/>
  <c r="AK152" i="1"/>
  <c r="AO151" i="1"/>
  <c r="AZ151" i="1" s="1"/>
  <c r="AI12" i="11" s="1" a="1"/>
  <c r="AI12" i="11" s="1"/>
  <c r="AS12" i="11" s="1"/>
  <c r="AM151" i="1"/>
  <c r="AK151" i="1"/>
  <c r="AO146" i="1"/>
  <c r="AZ146" i="1" s="1"/>
  <c r="AI12" i="13" s="1" a="1"/>
  <c r="AI12" i="13" s="1"/>
  <c r="AS12" i="13" s="1"/>
  <c r="AM146" i="1"/>
  <c r="AK146" i="1"/>
  <c r="AO139" i="1"/>
  <c r="AZ139" i="1" s="1"/>
  <c r="AM139" i="1"/>
  <c r="AK139" i="1"/>
  <c r="AO137" i="1"/>
  <c r="AZ137" i="1" s="1"/>
  <c r="AM137" i="1"/>
  <c r="AK137" i="1"/>
  <c r="AO135" i="1"/>
  <c r="AZ135" i="1" s="1"/>
  <c r="AM135" i="1"/>
  <c r="AL135" i="1"/>
  <c r="AK135" i="1"/>
  <c r="AO134" i="1"/>
  <c r="AZ134" i="1" s="1"/>
  <c r="AM134" i="1"/>
  <c r="AK134" i="1"/>
  <c r="AO130" i="1"/>
  <c r="AZ130" i="1" s="1"/>
  <c r="AM130" i="1"/>
  <c r="AK130" i="1"/>
  <c r="AO127" i="1"/>
  <c r="AZ127" i="1" s="1"/>
  <c r="AM127" i="1"/>
  <c r="AK127" i="1"/>
  <c r="AO126" i="1"/>
  <c r="AZ126" i="1" s="1"/>
  <c r="AM126" i="1"/>
  <c r="AK126" i="1"/>
  <c r="AO125" i="1"/>
  <c r="AZ125" i="1" s="1"/>
  <c r="AI16" i="12" s="1" a="1"/>
  <c r="AI16" i="12" s="1"/>
  <c r="AS16" i="12" s="1"/>
  <c r="AM125" i="1"/>
  <c r="AL125" i="1"/>
  <c r="AK125" i="1"/>
  <c r="AO122" i="1"/>
  <c r="AZ122" i="1" s="1"/>
  <c r="AI11" i="14" s="1" a="1"/>
  <c r="AI11" i="14" s="1"/>
  <c r="AS11" i="14" s="1"/>
  <c r="AM122" i="1"/>
  <c r="AL122" i="1"/>
  <c r="AK122" i="1"/>
  <c r="AO120" i="1"/>
  <c r="AZ120" i="1" s="1"/>
  <c r="AM120" i="1"/>
  <c r="AK120" i="1"/>
  <c r="AO116" i="1"/>
  <c r="AZ116" i="1" s="1"/>
  <c r="AI14" i="12" s="1" a="1"/>
  <c r="AI14" i="12" s="1"/>
  <c r="AS14" i="12" s="1"/>
  <c r="AM116" i="1"/>
  <c r="AK116" i="1"/>
  <c r="AO115" i="1"/>
  <c r="AZ115" i="1" s="1"/>
  <c r="AM115" i="1"/>
  <c r="AK115" i="1"/>
  <c r="AO114" i="1"/>
  <c r="AZ114" i="1" s="1"/>
  <c r="AM114" i="1"/>
  <c r="AL114" i="1"/>
  <c r="AK114" i="1"/>
  <c r="AO113" i="1"/>
  <c r="AZ113" i="1" s="1"/>
  <c r="AM113" i="1"/>
  <c r="AL113" i="1"/>
  <c r="AK113" i="1"/>
  <c r="AO112" i="1"/>
  <c r="AZ112" i="1" s="1"/>
  <c r="AM112" i="1"/>
  <c r="AK112" i="1"/>
  <c r="AO106" i="1"/>
  <c r="AZ106" i="1" s="1"/>
  <c r="AI9" i="14" s="1" a="1"/>
  <c r="AI9" i="14" s="1"/>
  <c r="AS9" i="14" s="1"/>
  <c r="AM106" i="1"/>
  <c r="AK106" i="1"/>
  <c r="AO429" i="1"/>
  <c r="AZ429" i="1" s="1"/>
  <c r="AM429" i="1"/>
  <c r="AK429" i="1"/>
  <c r="AO105" i="1"/>
  <c r="AZ105" i="1" s="1"/>
  <c r="AM105" i="1"/>
  <c r="AL105" i="1"/>
  <c r="AK105" i="1"/>
  <c r="AO103" i="1"/>
  <c r="AZ103" i="1" s="1"/>
  <c r="AM103" i="1"/>
  <c r="AL103" i="1"/>
  <c r="AK103" i="1"/>
  <c r="AO102" i="1"/>
  <c r="AZ102" i="1" s="1"/>
  <c r="AM102" i="1"/>
  <c r="AK102" i="1"/>
  <c r="AO100" i="1"/>
  <c r="AZ100" i="1" s="1"/>
  <c r="AI11" i="5" s="1" a="1"/>
  <c r="AI11" i="5" s="1"/>
  <c r="AS11" i="5" s="1"/>
  <c r="AM100" i="1"/>
  <c r="AK100" i="1"/>
  <c r="AO99" i="1"/>
  <c r="AZ99" i="1" s="1"/>
  <c r="AM99" i="1"/>
  <c r="AK99" i="1"/>
  <c r="AO98" i="1"/>
  <c r="AZ98" i="1" s="1"/>
  <c r="AM98" i="1"/>
  <c r="AK98" i="1"/>
  <c r="AO97" i="1"/>
  <c r="AZ97" i="1" s="1"/>
  <c r="AM97" i="1"/>
  <c r="AL97" i="1"/>
  <c r="AK97" i="1"/>
  <c r="AO92" i="1"/>
  <c r="AZ92" i="1" s="1"/>
  <c r="AM92" i="1"/>
  <c r="AK92" i="1"/>
  <c r="AO90" i="1"/>
  <c r="AZ90" i="1" s="1"/>
  <c r="AM90" i="1"/>
  <c r="AK90" i="1"/>
  <c r="AO89" i="1"/>
  <c r="AZ89" i="1" s="1"/>
  <c r="AM89" i="1"/>
  <c r="AK89" i="1"/>
  <c r="AO87" i="1"/>
  <c r="AZ87" i="1" s="1"/>
  <c r="AI7" i="13" s="1" a="1"/>
  <c r="AI7" i="13" s="1"/>
  <c r="AS7" i="13" s="1"/>
  <c r="AM87" i="1"/>
  <c r="AK87" i="1"/>
  <c r="AO86" i="1"/>
  <c r="AZ86" i="1" s="1"/>
  <c r="AM86" i="1"/>
  <c r="AL86" i="1"/>
  <c r="AK86" i="1"/>
  <c r="AO81" i="1"/>
  <c r="AZ81" i="1" s="1"/>
  <c r="AM81" i="1"/>
  <c r="AL81" i="1"/>
  <c r="AK81" i="1"/>
  <c r="AO80" i="1"/>
  <c r="AZ80" i="1" s="1"/>
  <c r="AI9" i="15" s="1" a="1"/>
  <c r="AI9" i="15" s="1"/>
  <c r="AS9" i="15" s="1"/>
  <c r="AM80" i="1"/>
  <c r="AK80" i="1"/>
  <c r="AO78" i="1"/>
  <c r="AZ78" i="1" s="1"/>
  <c r="AM78" i="1"/>
  <c r="AK78" i="1"/>
  <c r="AO76" i="1"/>
  <c r="AZ76" i="1" s="1"/>
  <c r="AM76" i="1"/>
  <c r="AK76" i="1"/>
  <c r="AO75" i="1"/>
  <c r="AZ75" i="1" s="1"/>
  <c r="AM75" i="1"/>
  <c r="AL75" i="1"/>
  <c r="AK75" i="1"/>
  <c r="AO74" i="1"/>
  <c r="AZ74" i="1" s="1"/>
  <c r="AI9" i="5" s="1" a="1"/>
  <c r="AI9" i="5" s="1"/>
  <c r="AS9" i="5" s="1"/>
  <c r="AM74" i="1"/>
  <c r="AL74" i="1"/>
  <c r="AK74" i="1"/>
  <c r="AO73" i="1"/>
  <c r="AZ73" i="1" s="1"/>
  <c r="AI8" i="5" s="1" a="1"/>
  <c r="AI8" i="5" s="1"/>
  <c r="AS8" i="5" s="1"/>
  <c r="AM73" i="1"/>
  <c r="AK73" i="1"/>
  <c r="AO72" i="1"/>
  <c r="AZ72" i="1" s="1"/>
  <c r="AM72" i="1"/>
  <c r="AK72" i="1"/>
  <c r="AO66" i="1"/>
  <c r="AZ66" i="1" s="1"/>
  <c r="AM66" i="1"/>
  <c r="AK66" i="1"/>
  <c r="AO63" i="1"/>
  <c r="AZ63" i="1" s="1"/>
  <c r="AI5" i="13" s="1" a="1"/>
  <c r="AI5" i="13" s="1"/>
  <c r="AS5" i="13" s="1"/>
  <c r="AM63" i="1"/>
  <c r="AL63" i="1"/>
  <c r="AK63" i="1"/>
  <c r="AO60" i="1"/>
  <c r="AZ60" i="1" s="1"/>
  <c r="AM60" i="1"/>
  <c r="AL60" i="1"/>
  <c r="AK60" i="1"/>
  <c r="AO59" i="1"/>
  <c r="AZ59" i="1" s="1"/>
  <c r="AM59" i="1"/>
  <c r="AK59" i="1"/>
  <c r="AO58" i="1"/>
  <c r="AZ58" i="1" s="1"/>
  <c r="AM58" i="1"/>
  <c r="AK58" i="1"/>
  <c r="AO428" i="1"/>
  <c r="AZ428" i="1" s="1"/>
  <c r="AM428" i="1"/>
  <c r="AK428" i="1"/>
  <c r="AO56" i="1"/>
  <c r="AZ56" i="1" s="1"/>
  <c r="AM56" i="1"/>
  <c r="AK56" i="1"/>
  <c r="AO55" i="1"/>
  <c r="AZ55" i="1" s="1"/>
  <c r="AM55" i="1"/>
  <c r="AL55" i="1"/>
  <c r="AK55" i="1"/>
  <c r="AO52" i="1"/>
  <c r="AZ52" i="1" s="1"/>
  <c r="AM52" i="1"/>
  <c r="AK52" i="1"/>
  <c r="AO48" i="1"/>
  <c r="AZ48" i="1" s="1"/>
  <c r="AM48" i="1"/>
  <c r="AK48" i="1"/>
  <c r="AO47" i="1"/>
  <c r="AZ47" i="1" s="1"/>
  <c r="AM47" i="1"/>
  <c r="AK47" i="1"/>
  <c r="AO46" i="1"/>
  <c r="AZ46" i="1" s="1"/>
  <c r="AM46" i="1"/>
  <c r="AK46" i="1"/>
  <c r="AO45" i="1"/>
  <c r="AZ45" i="1" s="1"/>
  <c r="AM45" i="1"/>
  <c r="AL45" i="1"/>
  <c r="AK45" i="1"/>
  <c r="AO43" i="1"/>
  <c r="AZ43" i="1" s="1"/>
  <c r="AI5" i="5" s="1" a="1"/>
  <c r="AI5" i="5" s="1"/>
  <c r="AS5" i="5" s="1"/>
  <c r="AM43" i="1"/>
  <c r="AK43" i="1"/>
  <c r="AO41" i="1"/>
  <c r="AZ41" i="1" s="1"/>
  <c r="AM41" i="1"/>
  <c r="AK41" i="1"/>
  <c r="AO39" i="1"/>
  <c r="AZ39" i="1" s="1"/>
  <c r="AM39" i="1"/>
  <c r="AK39" i="1"/>
  <c r="AO35" i="1"/>
  <c r="AZ35" i="1" s="1"/>
  <c r="AM35" i="1"/>
  <c r="AK35" i="1"/>
  <c r="AO34" i="1"/>
  <c r="AZ34" i="1" s="1"/>
  <c r="AM34" i="1"/>
  <c r="AL34" i="1"/>
  <c r="AK34" i="1"/>
  <c r="AO33" i="1"/>
  <c r="AZ33" i="1" s="1"/>
  <c r="AM33" i="1"/>
  <c r="AK33" i="1"/>
  <c r="AO30" i="1"/>
  <c r="AZ30" i="1" s="1"/>
  <c r="AM30" i="1"/>
  <c r="AK30" i="1"/>
  <c r="AO29" i="1"/>
  <c r="AZ29" i="1" s="1"/>
  <c r="AM29" i="1"/>
  <c r="AK29" i="1"/>
  <c r="AO28" i="1"/>
  <c r="AZ28" i="1" s="1"/>
  <c r="AM28" i="1"/>
  <c r="AK28" i="1"/>
  <c r="AO26" i="1"/>
  <c r="AZ26" i="1" s="1"/>
  <c r="AI4" i="11" s="1" a="1"/>
  <c r="AI4" i="11" s="1"/>
  <c r="AS4" i="11" s="1"/>
  <c r="AM26" i="1"/>
  <c r="AL26" i="1"/>
  <c r="AK26" i="1"/>
  <c r="AO25" i="1"/>
  <c r="AZ25" i="1" s="1"/>
  <c r="AI5" i="15" s="1" a="1"/>
  <c r="AI5" i="15" s="1"/>
  <c r="AS5" i="15" s="1"/>
  <c r="AM25" i="1"/>
  <c r="AK25" i="1"/>
  <c r="AO24" i="1"/>
  <c r="AZ24" i="1" s="1"/>
  <c r="AM24" i="1"/>
  <c r="AK24" i="1"/>
  <c r="AO23" i="1"/>
  <c r="AZ23" i="1" s="1"/>
  <c r="AM23" i="1"/>
  <c r="AK23" i="1"/>
  <c r="AO22" i="1"/>
  <c r="AZ22" i="1" s="1"/>
  <c r="AM22" i="1"/>
  <c r="AK22" i="1"/>
  <c r="AO21" i="1"/>
  <c r="AZ21" i="1" s="1"/>
  <c r="AI4" i="5" s="1" a="1"/>
  <c r="AI4" i="5" s="1"/>
  <c r="AS4" i="5" s="1"/>
  <c r="AM21" i="1"/>
  <c r="AK21" i="1"/>
  <c r="AO20" i="1"/>
  <c r="AZ20" i="1" s="1"/>
  <c r="AM20" i="1"/>
  <c r="AK20" i="1"/>
  <c r="AO19" i="1"/>
  <c r="AZ19" i="1" s="1"/>
  <c r="AM19" i="1"/>
  <c r="AL19" i="1"/>
  <c r="AK19" i="1"/>
  <c r="AO13" i="1"/>
  <c r="AZ13" i="1" s="1"/>
  <c r="AM13" i="1"/>
  <c r="AK13" i="1"/>
  <c r="AO427" i="1"/>
  <c r="AZ427" i="1" s="1"/>
  <c r="AM427" i="1"/>
  <c r="AK427" i="1"/>
  <c r="AO11" i="1"/>
  <c r="AZ11" i="1" s="1"/>
  <c r="AM11" i="1"/>
  <c r="AK11" i="1"/>
  <c r="AO8" i="1"/>
  <c r="AZ8" i="1" s="1"/>
  <c r="AM8" i="1"/>
  <c r="AK8" i="1"/>
  <c r="AO7" i="1"/>
  <c r="AZ7" i="1" s="1"/>
  <c r="AM7" i="1"/>
  <c r="AL7" i="1"/>
  <c r="AK7" i="1"/>
  <c r="AO5" i="1"/>
  <c r="AZ5" i="1" s="1"/>
  <c r="AM5" i="1"/>
  <c r="AK5" i="1"/>
  <c r="AO419" i="1"/>
  <c r="AZ419" i="1" s="1"/>
  <c r="AI37" i="11" s="1" a="1"/>
  <c r="AI37" i="11" s="1"/>
  <c r="AS37" i="11" s="1"/>
  <c r="AM419" i="1"/>
  <c r="AK419" i="1"/>
  <c r="AO397" i="1"/>
  <c r="AZ397" i="1" s="1"/>
  <c r="AM397" i="1"/>
  <c r="AK397" i="1"/>
  <c r="AO387" i="1"/>
  <c r="AZ387" i="1" s="1"/>
  <c r="AI34" i="11" s="1" a="1"/>
  <c r="AI34" i="11" s="1"/>
  <c r="AS34" i="11" s="1"/>
  <c r="AM387" i="1"/>
  <c r="AK387" i="1"/>
  <c r="AO383" i="1"/>
  <c r="AZ383" i="1" s="1"/>
  <c r="AI36" i="13" s="1" a="1"/>
  <c r="AI36" i="13" s="1"/>
  <c r="AS36" i="13" s="1"/>
  <c r="AM383" i="1"/>
  <c r="AL383" i="1"/>
  <c r="AK383" i="1"/>
  <c r="AO376" i="1"/>
  <c r="AZ376" i="1" s="1"/>
  <c r="AM376" i="1"/>
  <c r="AK376" i="1"/>
  <c r="AO375" i="1"/>
  <c r="AZ375" i="1" s="1"/>
  <c r="AI37" i="16" s="1" a="1"/>
  <c r="AI37" i="16" s="1"/>
  <c r="AS37" i="16" s="1"/>
  <c r="AM375" i="1"/>
  <c r="AK375" i="1"/>
  <c r="AO373" i="1"/>
  <c r="AZ373" i="1" s="1"/>
  <c r="AI40" i="14" s="1" a="1"/>
  <c r="AI40" i="14" s="1"/>
  <c r="AS40" i="14" s="1"/>
  <c r="AM373" i="1"/>
  <c r="AK373" i="1"/>
  <c r="AO370" i="1"/>
  <c r="AZ370" i="1" s="1"/>
  <c r="AM370" i="1"/>
  <c r="AK370" i="1"/>
  <c r="AO367" i="1"/>
  <c r="AZ367" i="1" s="1"/>
  <c r="AM367" i="1"/>
  <c r="AL367" i="1"/>
  <c r="AK367" i="1"/>
  <c r="AO366" i="1"/>
  <c r="AZ366" i="1" s="1"/>
  <c r="AM366" i="1"/>
  <c r="AK366" i="1"/>
  <c r="AO365" i="1"/>
  <c r="AZ365" i="1" s="1"/>
  <c r="AM365" i="1"/>
  <c r="AK365" i="1"/>
  <c r="AO351" i="1"/>
  <c r="AZ351" i="1" s="1"/>
  <c r="AM351" i="1"/>
  <c r="AK351" i="1"/>
  <c r="AO350" i="1"/>
  <c r="AZ350" i="1" s="1"/>
  <c r="AM350" i="1"/>
  <c r="AK350" i="1"/>
  <c r="AO349" i="1"/>
  <c r="AZ349" i="1" s="1"/>
  <c r="AM349" i="1"/>
  <c r="AL349" i="1"/>
  <c r="AK349" i="1"/>
  <c r="AO345" i="1"/>
  <c r="AZ345" i="1" s="1"/>
  <c r="AM345" i="1"/>
  <c r="AL345" i="1"/>
  <c r="AK345" i="1"/>
  <c r="AO335" i="1"/>
  <c r="AZ335" i="1" s="1"/>
  <c r="AM335" i="1"/>
  <c r="AK335" i="1"/>
  <c r="AO319" i="1"/>
  <c r="AZ319" i="1" s="1"/>
  <c r="AI31" i="14" s="1" a="1"/>
  <c r="AI31" i="14" s="1"/>
  <c r="AS31" i="14" s="1"/>
  <c r="AM319" i="1"/>
  <c r="AK319" i="1"/>
  <c r="AO295" i="1"/>
  <c r="AZ295" i="1" s="1"/>
  <c r="AM295" i="1"/>
  <c r="AK295" i="1"/>
  <c r="AO290" i="1"/>
  <c r="AZ290" i="1" s="1"/>
  <c r="AM290" i="1"/>
  <c r="AL290" i="1"/>
  <c r="AK290" i="1"/>
  <c r="AO282" i="1"/>
  <c r="AZ282" i="1" s="1"/>
  <c r="AI29" i="13" s="1" a="1"/>
  <c r="AI29" i="13" s="1"/>
  <c r="AS29" i="13" s="1"/>
  <c r="AM282" i="1"/>
  <c r="AL282" i="1"/>
  <c r="AK282" i="1"/>
  <c r="AO275" i="1"/>
  <c r="AZ275" i="1" s="1"/>
  <c r="AM275" i="1"/>
  <c r="AK275" i="1"/>
  <c r="AO426" i="1"/>
  <c r="AZ426" i="1" s="1"/>
  <c r="AM426" i="1"/>
  <c r="AK426" i="1"/>
  <c r="AO270" i="1"/>
  <c r="AZ270" i="1" s="1"/>
  <c r="AI23" i="11" s="1" a="1"/>
  <c r="AI23" i="11" s="1"/>
  <c r="AS23" i="11" s="1"/>
  <c r="AM270" i="1"/>
  <c r="AK270" i="1"/>
  <c r="AO236" i="1"/>
  <c r="AZ236" i="1" s="1"/>
  <c r="AM236" i="1"/>
  <c r="AL236" i="1"/>
  <c r="AK236" i="1"/>
  <c r="AO232" i="1"/>
  <c r="AZ232" i="1" s="1"/>
  <c r="AI29" i="10" s="1" a="1"/>
  <c r="AI29" i="10" s="1"/>
  <c r="AS29" i="10" s="1"/>
  <c r="AM232" i="1"/>
  <c r="AL232" i="1"/>
  <c r="AK232" i="1"/>
  <c r="AO215" i="1"/>
  <c r="AZ215" i="1" s="1"/>
  <c r="AM215" i="1"/>
  <c r="AK215" i="1"/>
  <c r="AO203" i="1"/>
  <c r="AZ203" i="1" s="1"/>
  <c r="AM203" i="1"/>
  <c r="AK203" i="1"/>
  <c r="AO192" i="1"/>
  <c r="AZ192" i="1" s="1"/>
  <c r="AM192" i="1"/>
  <c r="AK192" i="1"/>
  <c r="AO191" i="1"/>
  <c r="AZ191" i="1" s="1"/>
  <c r="AM191" i="1"/>
  <c r="AK191" i="1"/>
  <c r="AO190" i="1"/>
  <c r="AZ190" i="1" s="1"/>
  <c r="AM190" i="1"/>
  <c r="AL190" i="1"/>
  <c r="AK190" i="1"/>
  <c r="AO189" i="1"/>
  <c r="AZ189" i="1" s="1"/>
  <c r="AM189" i="1"/>
  <c r="AK189" i="1"/>
  <c r="AO186" i="1"/>
  <c r="AZ186" i="1" s="1"/>
  <c r="AI19" i="15" s="1" a="1"/>
  <c r="AI19" i="15" s="1"/>
  <c r="AS19" i="15" s="1"/>
  <c r="AM186" i="1"/>
  <c r="AK186" i="1"/>
  <c r="AO185" i="1"/>
  <c r="AZ185" i="1" s="1"/>
  <c r="AI18" i="15" s="1" a="1"/>
  <c r="AI18" i="15" s="1"/>
  <c r="AS18" i="15" s="1"/>
  <c r="AM185" i="1"/>
  <c r="AK185" i="1"/>
  <c r="AO180" i="1"/>
  <c r="AZ180" i="1" s="1"/>
  <c r="AM180" i="1"/>
  <c r="AK180" i="1"/>
  <c r="AO179" i="1"/>
  <c r="AZ179" i="1" s="1"/>
  <c r="AM179" i="1"/>
  <c r="AL179" i="1"/>
  <c r="AK179" i="1"/>
  <c r="AO172" i="1"/>
  <c r="AZ172" i="1" s="1"/>
  <c r="AI20" i="5" s="1" a="1"/>
  <c r="AI20" i="5" s="1"/>
  <c r="AS20" i="5" s="1"/>
  <c r="AM172" i="1"/>
  <c r="AL172" i="1"/>
  <c r="AK172" i="1"/>
  <c r="AO153" i="1"/>
  <c r="AZ153" i="1" s="1"/>
  <c r="AI18" i="5" s="1" a="1"/>
  <c r="AI18" i="5" s="1"/>
  <c r="AS18" i="5" s="1"/>
  <c r="AM153" i="1"/>
  <c r="AK153" i="1"/>
  <c r="AO147" i="1"/>
  <c r="AZ147" i="1" s="1"/>
  <c r="AI15" i="15" s="1" a="1"/>
  <c r="AI15" i="15" s="1"/>
  <c r="AS15" i="15" s="1"/>
  <c r="AM147" i="1"/>
  <c r="AK147" i="1"/>
  <c r="AO141" i="1"/>
  <c r="AZ141" i="1" s="1"/>
  <c r="AM141" i="1"/>
  <c r="AK141" i="1"/>
  <c r="AO140" i="1"/>
  <c r="AZ140" i="1" s="1"/>
  <c r="AI11" i="11" s="1" a="1"/>
  <c r="AI11" i="11" s="1"/>
  <c r="AS11" i="11" s="1"/>
  <c r="AM140" i="1"/>
  <c r="AL140" i="1"/>
  <c r="AK140" i="1"/>
  <c r="AO132" i="1"/>
  <c r="AZ132" i="1" s="1"/>
  <c r="AM132" i="1"/>
  <c r="AL132" i="1"/>
  <c r="AK132" i="1"/>
  <c r="AO128" i="1"/>
  <c r="AZ128" i="1" s="1"/>
  <c r="AI17" i="12" s="1" a="1"/>
  <c r="AI17" i="12" s="1"/>
  <c r="AS17" i="12" s="1"/>
  <c r="AM128" i="1"/>
  <c r="AK128" i="1"/>
  <c r="AO124" i="1"/>
  <c r="AZ124" i="1" s="1"/>
  <c r="AI14" i="16" s="1" a="1"/>
  <c r="AI14" i="16" s="1"/>
  <c r="AS14" i="16" s="1"/>
  <c r="AM124" i="1"/>
  <c r="AK124" i="1"/>
  <c r="AO111" i="1"/>
  <c r="AZ111" i="1" s="1"/>
  <c r="AI11" i="15" s="1" a="1"/>
  <c r="AI11" i="15" s="1"/>
  <c r="AS11" i="15" s="1"/>
  <c r="AM111" i="1"/>
  <c r="AK111" i="1"/>
  <c r="AO101" i="1"/>
  <c r="AZ101" i="1" s="1"/>
  <c r="AM101" i="1"/>
  <c r="AL101" i="1"/>
  <c r="AK101" i="1"/>
  <c r="AO82" i="1"/>
  <c r="AZ82" i="1" s="1"/>
  <c r="AM82" i="1"/>
  <c r="AL82" i="1"/>
  <c r="AK82" i="1"/>
  <c r="AO70" i="1"/>
  <c r="AZ70" i="1" s="1"/>
  <c r="AM70" i="1"/>
  <c r="AK70" i="1"/>
  <c r="AO425" i="1"/>
  <c r="AZ425" i="1" s="1"/>
  <c r="AM425" i="1"/>
  <c r="AK425" i="1"/>
  <c r="AO53" i="1"/>
  <c r="AZ53" i="1" s="1"/>
  <c r="AI7" i="15" s="1" a="1"/>
  <c r="AI7" i="15" s="1"/>
  <c r="AS7" i="15" s="1"/>
  <c r="AM53" i="1"/>
  <c r="AK53" i="1"/>
  <c r="AO49" i="1"/>
  <c r="AZ49" i="1" s="1"/>
  <c r="AM49" i="1"/>
  <c r="AK49" i="1"/>
  <c r="AO40" i="1"/>
  <c r="AZ40" i="1" s="1"/>
  <c r="AM40" i="1"/>
  <c r="AL40" i="1"/>
  <c r="AK40" i="1"/>
  <c r="AO38" i="1"/>
  <c r="AZ38" i="1" s="1"/>
  <c r="AI5" i="11" s="1" a="1"/>
  <c r="AI5" i="11" s="1"/>
  <c r="AS5" i="11" s="1"/>
  <c r="AM38" i="1"/>
  <c r="AK38" i="1"/>
  <c r="AO31" i="1"/>
  <c r="AZ31" i="1" s="1"/>
  <c r="AM31" i="1"/>
  <c r="AK31" i="1"/>
  <c r="AO27" i="1"/>
  <c r="AZ27" i="1" s="1"/>
  <c r="AI6" i="10" s="1" a="1"/>
  <c r="AI6" i="10" s="1"/>
  <c r="AS6" i="10" s="1"/>
  <c r="AM27" i="1"/>
  <c r="AK27" i="1"/>
  <c r="AO15" i="1"/>
  <c r="AZ15" i="1" s="1"/>
  <c r="AI3" i="15" s="1" a="1"/>
  <c r="AI3" i="15" s="1"/>
  <c r="AS3" i="15" s="1"/>
  <c r="AM15" i="1"/>
  <c r="AK15" i="1"/>
  <c r="AO404" i="1"/>
  <c r="AZ404" i="1" s="1"/>
  <c r="AM404" i="1"/>
  <c r="AL404" i="1"/>
  <c r="AK404" i="1"/>
  <c r="AO401" i="1"/>
  <c r="AZ401" i="1" s="1"/>
  <c r="AI44" i="14" s="1" a="1"/>
  <c r="AI44" i="14" s="1"/>
  <c r="AS44" i="14" s="1"/>
  <c r="AM401" i="1"/>
  <c r="AL401" i="1"/>
  <c r="AK401" i="1"/>
  <c r="AO369" i="1"/>
  <c r="AZ369" i="1" s="1"/>
  <c r="AI39" i="5" s="1" a="1"/>
  <c r="AI39" i="5" s="1"/>
  <c r="AS39" i="5" s="1"/>
  <c r="AM369" i="1"/>
  <c r="AK369" i="1"/>
  <c r="AO343" i="1"/>
  <c r="AZ343" i="1" s="1"/>
  <c r="AI30" i="15" s="1" a="1"/>
  <c r="AI30" i="15" s="1"/>
  <c r="AS30" i="15" s="1"/>
  <c r="AM343" i="1"/>
  <c r="AK343" i="1"/>
  <c r="AO330" i="1"/>
  <c r="AZ330" i="1" s="1"/>
  <c r="AI30" i="12" s="1" a="1"/>
  <c r="AI30" i="12" s="1"/>
  <c r="AS30" i="12" s="1"/>
  <c r="AM330" i="1"/>
  <c r="AK330" i="1"/>
  <c r="AO329" i="1"/>
  <c r="AZ329" i="1" s="1"/>
  <c r="AI29" i="16" s="1" a="1"/>
  <c r="AI29" i="16" s="1"/>
  <c r="AS29" i="16" s="1"/>
  <c r="AM329" i="1"/>
  <c r="AL329" i="1"/>
  <c r="AK329" i="1"/>
  <c r="AO291" i="1"/>
  <c r="AZ291" i="1" s="1"/>
  <c r="AM291" i="1"/>
  <c r="AL291" i="1"/>
  <c r="AK291" i="1"/>
  <c r="AO261" i="1"/>
  <c r="AZ261" i="1" s="1"/>
  <c r="AI34" i="10" s="1" a="1"/>
  <c r="AI34" i="10" s="1"/>
  <c r="AS34" i="10" s="1"/>
  <c r="AM261" i="1"/>
  <c r="AK261" i="1"/>
  <c r="AO176" i="1"/>
  <c r="AZ176" i="1" s="1"/>
  <c r="AI16" i="14" s="1" a="1"/>
  <c r="AI16" i="14" s="1"/>
  <c r="AS16" i="14" s="1"/>
  <c r="AM176" i="1"/>
  <c r="AK176" i="1"/>
  <c r="AO170" i="1"/>
  <c r="AZ170" i="1" s="1"/>
  <c r="AM170" i="1"/>
  <c r="AK170" i="1"/>
  <c r="AO93" i="1"/>
  <c r="AZ93" i="1" s="1"/>
  <c r="AI12" i="12" s="1" a="1"/>
  <c r="AI12" i="12" s="1"/>
  <c r="AS12" i="12" s="1"/>
  <c r="AM93" i="1"/>
  <c r="AL93" i="1"/>
  <c r="AK93" i="1"/>
  <c r="AO91" i="1"/>
  <c r="AZ91" i="1" s="1"/>
  <c r="AM91" i="1"/>
  <c r="AL91" i="1"/>
  <c r="AK91" i="1"/>
  <c r="AO77" i="1"/>
  <c r="AZ77" i="1" s="1"/>
  <c r="AI9" i="11" s="1" a="1"/>
  <c r="AI9" i="11" s="1"/>
  <c r="AS9" i="11" s="1"/>
  <c r="AM77" i="1"/>
  <c r="AK77" i="1"/>
  <c r="AO61" i="1"/>
  <c r="AZ61" i="1" s="1"/>
  <c r="AM61" i="1"/>
  <c r="AK61" i="1"/>
  <c r="AO57" i="1"/>
  <c r="AZ57" i="1" s="1"/>
  <c r="AM57" i="1"/>
  <c r="AK57" i="1"/>
  <c r="AO51" i="1"/>
  <c r="AZ51" i="1" s="1"/>
  <c r="AM51" i="1"/>
  <c r="AK51" i="1"/>
  <c r="AO380" i="1"/>
  <c r="AZ380" i="1" s="1"/>
  <c r="AM380" i="1"/>
  <c r="AL380" i="1"/>
  <c r="AK380" i="1"/>
  <c r="AO379" i="1"/>
  <c r="AZ379" i="1" s="1"/>
  <c r="AM379" i="1"/>
  <c r="AK379" i="1"/>
  <c r="AO424" i="1"/>
  <c r="AZ424" i="1" s="1"/>
  <c r="AM424" i="1"/>
  <c r="AK424" i="1"/>
  <c r="AO378" i="1"/>
  <c r="AZ378" i="1" s="1"/>
  <c r="AM378" i="1"/>
  <c r="AK378" i="1"/>
  <c r="AO208" i="1"/>
  <c r="AZ208" i="1" s="1"/>
  <c r="AM208" i="1"/>
  <c r="AK208" i="1"/>
  <c r="AO207" i="1"/>
  <c r="AZ207" i="1" s="1"/>
  <c r="AM207" i="1"/>
  <c r="AL207" i="1"/>
  <c r="AK207" i="1"/>
  <c r="AO206" i="1"/>
  <c r="AZ206" i="1" s="1"/>
  <c r="AM206" i="1"/>
  <c r="AK206" i="1"/>
  <c r="AO409" i="1"/>
  <c r="AZ409" i="1" s="1"/>
  <c r="AM409" i="1"/>
  <c r="AK409" i="1"/>
  <c r="AO246" i="1"/>
  <c r="AZ246" i="1" s="1"/>
  <c r="AM246" i="1"/>
  <c r="AK246" i="1"/>
  <c r="AO177" i="1"/>
  <c r="AZ177" i="1" s="1"/>
  <c r="AI18" i="16" s="1" a="1"/>
  <c r="AI18" i="16" s="1"/>
  <c r="AS18" i="16" s="1"/>
  <c r="AM177" i="1"/>
  <c r="AK177" i="1"/>
  <c r="AO136" i="1"/>
  <c r="AZ136" i="1" s="1"/>
  <c r="AI21" i="10" s="1" a="1"/>
  <c r="AI21" i="10" s="1"/>
  <c r="AS21" i="10" s="1"/>
  <c r="AM136" i="1"/>
  <c r="AL136" i="1"/>
  <c r="AK136" i="1"/>
  <c r="AO79" i="1"/>
  <c r="AZ79" i="1" s="1"/>
  <c r="AI8" i="15" s="1" a="1"/>
  <c r="AI8" i="15" s="1"/>
  <c r="AS8" i="15" s="1"/>
  <c r="AM79" i="1"/>
  <c r="AK79" i="1"/>
  <c r="AO71" i="1"/>
  <c r="AZ71" i="1" s="1"/>
  <c r="AM71" i="1"/>
  <c r="AK71" i="1"/>
  <c r="AO62" i="1"/>
  <c r="AZ62" i="1" s="1"/>
  <c r="AI6" i="5" s="1" a="1"/>
  <c r="AI6" i="5" s="1"/>
  <c r="AS6" i="5" s="1"/>
  <c r="AM62" i="1"/>
  <c r="AK62" i="1"/>
  <c r="AO10" i="1"/>
  <c r="AZ10" i="1" s="1"/>
  <c r="AM10" i="1"/>
  <c r="AK10" i="1"/>
  <c r="AO9" i="1"/>
  <c r="AZ9" i="1" s="1"/>
  <c r="AM9" i="1"/>
  <c r="AL9" i="1"/>
  <c r="AK9" i="1"/>
  <c r="AO4" i="1"/>
  <c r="AZ4" i="1" s="1"/>
  <c r="AM4" i="1"/>
  <c r="AK4" i="1"/>
  <c r="AO3" i="1"/>
  <c r="AZ3" i="1" s="1"/>
  <c r="AM3" i="1"/>
  <c r="AK3" i="1"/>
  <c r="AO2" i="1"/>
  <c r="AZ2" i="1" s="1"/>
  <c r="AM2" i="1"/>
  <c r="AK2" i="1"/>
  <c r="AO166" i="1"/>
  <c r="AZ166" i="1" s="1"/>
  <c r="AM166" i="1"/>
  <c r="AK166" i="1"/>
  <c r="AO165" i="1"/>
  <c r="AZ165" i="1" s="1"/>
  <c r="AM165" i="1"/>
  <c r="AK165" i="1"/>
  <c r="AO164" i="1"/>
  <c r="AZ164" i="1" s="1"/>
  <c r="AM164" i="1"/>
  <c r="AK164" i="1"/>
  <c r="AO411" i="1"/>
  <c r="AZ411" i="1" s="1"/>
  <c r="AM411" i="1"/>
  <c r="AL411" i="1"/>
  <c r="AK411" i="1"/>
  <c r="AO355" i="1"/>
  <c r="AZ355" i="1" s="1"/>
  <c r="AI42" i="10" s="1" a="1"/>
  <c r="AI42" i="10" s="1"/>
  <c r="AS42" i="10" s="1"/>
  <c r="AM355" i="1"/>
  <c r="AK355" i="1"/>
  <c r="AO336" i="1"/>
  <c r="AZ336" i="1" s="1"/>
  <c r="AI35" i="14" s="1" a="1"/>
  <c r="AI35" i="14" s="1"/>
  <c r="AS35" i="14" s="1"/>
  <c r="AM336" i="1"/>
  <c r="AK336" i="1"/>
  <c r="AO305" i="1"/>
  <c r="AZ305" i="1" s="1"/>
  <c r="AI28" i="11" s="1" a="1"/>
  <c r="AI28" i="11" s="1"/>
  <c r="AS28" i="11" s="1"/>
  <c r="AM305" i="1"/>
  <c r="AK305" i="1"/>
  <c r="AO229" i="1"/>
  <c r="AZ229" i="1" s="1"/>
  <c r="AM229" i="1"/>
  <c r="AK229" i="1"/>
  <c r="AO224" i="1"/>
  <c r="AZ224" i="1" s="1"/>
  <c r="AI21" i="13" s="1" a="1"/>
  <c r="AI21" i="13" s="1"/>
  <c r="AS21" i="13" s="1"/>
  <c r="AM224" i="1"/>
  <c r="AL224" i="1"/>
  <c r="AK224" i="1"/>
  <c r="AO423" i="1"/>
  <c r="AZ423" i="1" s="1"/>
  <c r="AM423" i="1"/>
  <c r="AK423" i="1"/>
  <c r="AO187" i="1"/>
  <c r="AZ187" i="1" s="1"/>
  <c r="AM187" i="1"/>
  <c r="AK187" i="1"/>
  <c r="AO123" i="1"/>
  <c r="AZ123" i="1" s="1"/>
  <c r="AI13" i="15" s="1" a="1"/>
  <c r="AI13" i="15" s="1"/>
  <c r="AS13" i="15" s="1"/>
  <c r="AM123" i="1"/>
  <c r="AK123" i="1"/>
  <c r="AO69" i="1"/>
  <c r="AZ69" i="1" s="1"/>
  <c r="AI7" i="5" s="1" a="1"/>
  <c r="AI7" i="5" s="1"/>
  <c r="AS7" i="5" s="1"/>
  <c r="AM69" i="1"/>
  <c r="AK69" i="1"/>
  <c r="AO54" i="1"/>
  <c r="AZ54" i="1" s="1"/>
  <c r="AM54" i="1"/>
  <c r="AL54" i="1"/>
  <c r="AK54" i="1"/>
  <c r="AO44" i="1"/>
  <c r="AZ44" i="1" s="1"/>
  <c r="AM44" i="1"/>
  <c r="AK44" i="1"/>
  <c r="AO17" i="1"/>
  <c r="AZ17" i="1" s="1"/>
  <c r="AI4" i="10" s="1" a="1"/>
  <c r="AI4" i="10" s="1"/>
  <c r="AS4" i="10" s="1"/>
  <c r="AM17" i="1"/>
  <c r="AK17" i="1"/>
  <c r="AO150" i="1"/>
  <c r="AZ150" i="1" s="1"/>
  <c r="AM150" i="1"/>
  <c r="AK150" i="1"/>
  <c r="AO149" i="1"/>
  <c r="AZ149" i="1" s="1"/>
  <c r="AM149" i="1"/>
  <c r="AK149" i="1"/>
  <c r="AO148" i="1"/>
  <c r="AZ148" i="1" s="1"/>
  <c r="AM148" i="1"/>
  <c r="AL148" i="1"/>
  <c r="AN148" i="1" s="1"/>
  <c r="AP148" i="1" s="1"/>
  <c r="AY148" i="1" s="1"/>
  <c r="AK148" i="1"/>
  <c r="AO131" i="1"/>
  <c r="AZ131" i="1" s="1"/>
  <c r="AM131" i="1"/>
  <c r="AK131" i="1"/>
  <c r="AO129" i="1"/>
  <c r="AZ129" i="1" s="1"/>
  <c r="AI15" i="5" s="1" a="1"/>
  <c r="AI15" i="5" s="1"/>
  <c r="AS15" i="5" s="1"/>
  <c r="AM129" i="1"/>
  <c r="AK129" i="1"/>
  <c r="AO104" i="1"/>
  <c r="AZ104" i="1" s="1"/>
  <c r="AI13" i="5" s="1" a="1"/>
  <c r="AI13" i="5" s="1"/>
  <c r="AS13" i="5" s="1"/>
  <c r="AM104" i="1"/>
  <c r="AK104" i="1"/>
  <c r="AO42" i="1"/>
  <c r="AZ42" i="1" s="1"/>
  <c r="AI10" i="10" s="1" a="1"/>
  <c r="AI10" i="10" s="1"/>
  <c r="AS10" i="10" s="1"/>
  <c r="AM42" i="1"/>
  <c r="AK42" i="1"/>
  <c r="AO96" i="1"/>
  <c r="AZ96" i="1" s="1"/>
  <c r="AM96" i="1"/>
  <c r="AL96" i="1"/>
  <c r="AK96" i="1"/>
  <c r="AO95" i="1"/>
  <c r="AZ95" i="1" s="1"/>
  <c r="AM95" i="1"/>
  <c r="AL95" i="1"/>
  <c r="AK95" i="1"/>
  <c r="AO94" i="1"/>
  <c r="AZ94" i="1" s="1"/>
  <c r="AM94" i="1"/>
  <c r="AK94" i="1"/>
  <c r="AO402" i="1"/>
  <c r="AZ402" i="1" s="1"/>
  <c r="AI37" i="13" s="1" a="1"/>
  <c r="AI37" i="13" s="1"/>
  <c r="AS37" i="13" s="1"/>
  <c r="AM402" i="1"/>
  <c r="AK402" i="1"/>
  <c r="AO390" i="1"/>
  <c r="AZ390" i="1" s="1"/>
  <c r="AI35" i="11" s="1" a="1"/>
  <c r="AI35" i="11" s="1"/>
  <c r="AS35" i="11" s="1"/>
  <c r="AM390" i="1"/>
  <c r="AK390" i="1"/>
  <c r="AO386" i="1"/>
  <c r="AZ386" i="1" s="1"/>
  <c r="AI33" i="11" s="1" a="1"/>
  <c r="AI33" i="11" s="1"/>
  <c r="AS33" i="11" s="1"/>
  <c r="AM386" i="1"/>
  <c r="AL386" i="1"/>
  <c r="AK386" i="1"/>
  <c r="AO382" i="1"/>
  <c r="AZ382" i="1" s="1"/>
  <c r="AI32" i="11" s="1" a="1"/>
  <c r="AI32" i="11" s="1"/>
  <c r="AS32" i="11" s="1"/>
  <c r="AM382" i="1"/>
  <c r="AL382" i="1"/>
  <c r="AN382" i="1" s="1"/>
  <c r="AP382" i="1" s="1"/>
  <c r="AY382" i="1" s="1"/>
  <c r="AH32" i="11" s="1"/>
  <c r="AR32" i="11" s="1"/>
  <c r="AK382" i="1"/>
  <c r="AO338" i="1"/>
  <c r="AZ338" i="1" s="1"/>
  <c r="AI36" i="14" s="1" a="1"/>
  <c r="AI36" i="14" s="1"/>
  <c r="AS36" i="14" s="1"/>
  <c r="AM338" i="1"/>
  <c r="AK338" i="1"/>
  <c r="AO325" i="1"/>
  <c r="AZ325" i="1" s="1"/>
  <c r="AI33" i="5" s="1" a="1"/>
  <c r="AI33" i="5" s="1"/>
  <c r="AS33" i="5" s="1"/>
  <c r="AM325" i="1"/>
  <c r="AK325" i="1"/>
  <c r="AO324" i="1"/>
  <c r="AZ324" i="1" s="1"/>
  <c r="AI30" i="11" s="1" a="1"/>
  <c r="AI30" i="11" s="1"/>
  <c r="AS30" i="11" s="1"/>
  <c r="AM324" i="1"/>
  <c r="AK324" i="1"/>
  <c r="AO318" i="1"/>
  <c r="AZ318" i="1" s="1"/>
  <c r="AI30" i="14" s="1" a="1"/>
  <c r="AI30" i="14" s="1"/>
  <c r="AS30" i="14" s="1"/>
  <c r="AM318" i="1"/>
  <c r="AL318" i="1"/>
  <c r="AK318" i="1"/>
  <c r="AO267" i="1"/>
  <c r="AZ267" i="1" s="1"/>
  <c r="AM267" i="1"/>
  <c r="AL267" i="1"/>
  <c r="AK267" i="1"/>
  <c r="AO422" i="1"/>
  <c r="AZ422" i="1" s="1"/>
  <c r="AM422" i="1"/>
  <c r="AK422" i="1"/>
  <c r="AO231" i="1"/>
  <c r="AZ231" i="1" s="1"/>
  <c r="AI24" i="13" s="1" a="1"/>
  <c r="AI24" i="13" s="1"/>
  <c r="AS24" i="13" s="1"/>
  <c r="AM231" i="1"/>
  <c r="AK231" i="1"/>
  <c r="AO64" i="1"/>
  <c r="AZ64" i="1" s="1"/>
  <c r="AI5" i="14" s="1" a="1"/>
  <c r="AI5" i="14" s="1"/>
  <c r="AS5" i="14" s="1"/>
  <c r="AM64" i="1"/>
  <c r="AK64" i="1"/>
  <c r="AO310" i="1"/>
  <c r="AZ310" i="1" s="1"/>
  <c r="AM310" i="1"/>
  <c r="AK310" i="1"/>
  <c r="AO309" i="1"/>
  <c r="AZ309" i="1" s="1"/>
  <c r="AM309" i="1"/>
  <c r="AL309" i="1"/>
  <c r="AK309" i="1"/>
  <c r="AO308" i="1"/>
  <c r="AZ308" i="1" s="1"/>
  <c r="AM308" i="1"/>
  <c r="AK308" i="1"/>
  <c r="AO360" i="1"/>
  <c r="AZ360" i="1" s="1"/>
  <c r="AI35" i="13" s="1" a="1"/>
  <c r="AI35" i="13" s="1"/>
  <c r="AS35" i="13" s="1"/>
  <c r="AM360" i="1"/>
  <c r="AK360" i="1"/>
  <c r="AO317" i="1"/>
  <c r="AZ317" i="1" s="1"/>
  <c r="AM317" i="1"/>
  <c r="AK317" i="1"/>
  <c r="AO121" i="1"/>
  <c r="AZ121" i="1" s="1"/>
  <c r="AI15" i="12" s="1" a="1"/>
  <c r="AI15" i="12" s="1"/>
  <c r="AS15" i="12" s="1"/>
  <c r="AM121" i="1"/>
  <c r="AK121" i="1"/>
  <c r="AO110" i="1"/>
  <c r="AZ110" i="1" s="1"/>
  <c r="AI17" i="10" s="1" a="1"/>
  <c r="AI17" i="10" s="1"/>
  <c r="AS17" i="10" s="1"/>
  <c r="AM110" i="1"/>
  <c r="AL110" i="1"/>
  <c r="AK110" i="1"/>
  <c r="AO50" i="1"/>
  <c r="AZ50" i="1" s="1"/>
  <c r="AM50" i="1"/>
  <c r="AL50" i="1"/>
  <c r="AK50" i="1"/>
  <c r="AO32" i="1"/>
  <c r="AZ32" i="1" s="1"/>
  <c r="AM32" i="1"/>
  <c r="AK32" i="1"/>
  <c r="AO85" i="1"/>
  <c r="AZ85" i="1" s="1"/>
  <c r="AM85" i="1"/>
  <c r="AK85" i="1"/>
  <c r="AO84" i="1"/>
  <c r="AZ84" i="1" s="1"/>
  <c r="AM84" i="1"/>
  <c r="AK84" i="1"/>
  <c r="AO83" i="1"/>
  <c r="AZ83" i="1" s="1"/>
  <c r="AM83" i="1"/>
  <c r="AL83" i="1"/>
  <c r="AK83" i="1"/>
  <c r="AO292" i="1"/>
  <c r="AZ292" i="1" s="1"/>
  <c r="AM292" i="1"/>
  <c r="AL292" i="1"/>
  <c r="AN292" i="1" s="1"/>
  <c r="AP292" i="1" s="1"/>
  <c r="AY292" i="1" s="1"/>
  <c r="AK292" i="1"/>
  <c r="AO138" i="1"/>
  <c r="AZ138" i="1" s="1"/>
  <c r="AM138" i="1"/>
  <c r="AK138" i="1"/>
  <c r="AO65" i="1"/>
  <c r="AZ65" i="1" s="1"/>
  <c r="AI7" i="11" s="1" a="1"/>
  <c r="AI7" i="11" s="1"/>
  <c r="AS7" i="11" s="1"/>
  <c r="AM65" i="1"/>
  <c r="AK65" i="1"/>
  <c r="AO16" i="1"/>
  <c r="AZ16" i="1" s="1"/>
  <c r="AI4" i="16" s="1" a="1"/>
  <c r="AI4" i="16" s="1"/>
  <c r="AS4" i="16" s="1"/>
  <c r="AM16" i="1"/>
  <c r="AK16" i="1"/>
  <c r="AO405" i="1"/>
  <c r="AZ405" i="1" s="1"/>
  <c r="AI39" i="12" s="1" a="1"/>
  <c r="AI39" i="12" s="1"/>
  <c r="AS39" i="12" s="1"/>
  <c r="AM405" i="1"/>
  <c r="AL405" i="1"/>
  <c r="AK405" i="1"/>
  <c r="AO353" i="1"/>
  <c r="AZ353" i="1" s="1"/>
  <c r="AM353" i="1"/>
  <c r="AL353" i="1"/>
  <c r="AK353" i="1"/>
  <c r="AO233" i="1"/>
  <c r="AZ233" i="1" s="1"/>
  <c r="AI25" i="12" s="1" a="1"/>
  <c r="AI25" i="12" s="1"/>
  <c r="AS25" i="12" s="1"/>
  <c r="AM233" i="1"/>
  <c r="AK233" i="1"/>
  <c r="AO197" i="1"/>
  <c r="AZ197" i="1" s="1"/>
  <c r="AI19" i="14" s="1" a="1"/>
  <c r="AI19" i="14" s="1"/>
  <c r="AS19" i="14" s="1"/>
  <c r="AM197" i="1"/>
  <c r="AK197" i="1"/>
  <c r="AO119" i="1"/>
  <c r="AZ119" i="1" s="1"/>
  <c r="AI10" i="14" s="1" a="1"/>
  <c r="AI10" i="14" s="1"/>
  <c r="AS10" i="14" s="1"/>
  <c r="AM119" i="1"/>
  <c r="AK119" i="1"/>
  <c r="AO109" i="1"/>
  <c r="AZ109" i="1" s="1"/>
  <c r="AM109" i="1"/>
  <c r="AK109" i="1"/>
  <c r="AO108" i="1"/>
  <c r="AZ108" i="1" s="1"/>
  <c r="AM108" i="1"/>
  <c r="AL108" i="1"/>
  <c r="AN108" i="1" s="1"/>
  <c r="AP108" i="1" s="1"/>
  <c r="AY108" i="1" s="1"/>
  <c r="AK108" i="1"/>
  <c r="AO421" i="1"/>
  <c r="AZ421" i="1" s="1"/>
  <c r="AM421" i="1"/>
  <c r="AK421" i="1"/>
  <c r="AO107" i="1"/>
  <c r="AZ107" i="1" s="1"/>
  <c r="AI16" i="10" s="1" a="1"/>
  <c r="AI16" i="10" s="1"/>
  <c r="AS16" i="10" s="1"/>
  <c r="AM107" i="1"/>
  <c r="AK107" i="1"/>
  <c r="AO67" i="1"/>
  <c r="AZ67" i="1" s="1"/>
  <c r="AM67" i="1"/>
  <c r="AK67" i="1"/>
  <c r="AO272" i="1"/>
  <c r="AZ272" i="1" s="1"/>
  <c r="AI28" i="13" s="1" a="1"/>
  <c r="AI28" i="13" s="1"/>
  <c r="AS28" i="13" s="1"/>
  <c r="AM272" i="1"/>
  <c r="AK272" i="1"/>
  <c r="AO174" i="1"/>
  <c r="AZ174" i="1" s="1"/>
  <c r="AM174" i="1"/>
  <c r="AL174" i="1"/>
  <c r="AK174" i="1"/>
  <c r="AO162" i="1"/>
  <c r="AZ162" i="1" s="1"/>
  <c r="AM162" i="1"/>
  <c r="AL162" i="1"/>
  <c r="AK162" i="1"/>
  <c r="AO161" i="1"/>
  <c r="AZ161" i="1" s="1"/>
  <c r="AM161" i="1"/>
  <c r="AK161" i="1"/>
  <c r="AO160" i="1"/>
  <c r="AZ160" i="1" s="1"/>
  <c r="AM160" i="1"/>
  <c r="AK160" i="1"/>
  <c r="AO157" i="1"/>
  <c r="AZ157" i="1" s="1"/>
  <c r="AI19" i="12" s="1" a="1"/>
  <c r="AI19" i="12" s="1"/>
  <c r="AS19" i="12" s="1"/>
  <c r="AM157" i="1"/>
  <c r="AK157" i="1"/>
  <c r="AO403" i="1"/>
  <c r="AZ403" i="1" s="1"/>
  <c r="AI39" i="15" s="1" a="1"/>
  <c r="AI39" i="15" s="1"/>
  <c r="AS39" i="15" s="1"/>
  <c r="AM403" i="1"/>
  <c r="AL403" i="1"/>
  <c r="AK403" i="1"/>
  <c r="AO399" i="1"/>
  <c r="AZ399" i="1" s="1"/>
  <c r="AI41" i="5" s="1" a="1"/>
  <c r="AI41" i="5" s="1"/>
  <c r="AS41" i="5" s="1"/>
  <c r="AM399" i="1"/>
  <c r="AL399" i="1"/>
  <c r="AK399" i="1"/>
  <c r="AO388" i="1"/>
  <c r="AZ388" i="1" s="1"/>
  <c r="AM388" i="1"/>
  <c r="AK388" i="1"/>
  <c r="AO235" i="1"/>
  <c r="AZ235" i="1" s="1"/>
  <c r="AM235" i="1"/>
  <c r="AK235" i="1"/>
  <c r="AO36" i="1"/>
  <c r="AZ36" i="1" s="1"/>
  <c r="AI8" i="10" s="1" a="1"/>
  <c r="AI8" i="10" s="1"/>
  <c r="AS8" i="10" s="1"/>
  <c r="AM36" i="1"/>
  <c r="AK36" i="1"/>
  <c r="AO18" i="1"/>
  <c r="AZ18" i="1" s="1"/>
  <c r="AI5" i="12" s="1" a="1"/>
  <c r="AI5" i="12" s="1"/>
  <c r="AS5" i="12" s="1"/>
  <c r="AM18" i="1"/>
  <c r="AL18" i="1"/>
  <c r="AK18" i="1"/>
  <c r="AO145" i="1"/>
  <c r="AZ145" i="1" s="1"/>
  <c r="AM145" i="1"/>
  <c r="AL145" i="1"/>
  <c r="AK145" i="1"/>
  <c r="AO144" i="1"/>
  <c r="AZ144" i="1" s="1"/>
  <c r="AM144" i="1"/>
  <c r="AK144" i="1"/>
  <c r="AO143" i="1"/>
  <c r="AZ143" i="1" s="1"/>
  <c r="AM143" i="1"/>
  <c r="AK143" i="1"/>
  <c r="AO142" i="1"/>
  <c r="AZ142" i="1" s="1"/>
  <c r="AM142" i="1"/>
  <c r="AK142" i="1"/>
  <c r="AO348" i="1"/>
  <c r="AZ348" i="1" s="1"/>
  <c r="AI33" i="12" s="1" a="1"/>
  <c r="AI33" i="12" s="1"/>
  <c r="AS33" i="12" s="1"/>
  <c r="AM348" i="1"/>
  <c r="AK348" i="1"/>
  <c r="AO300" i="1"/>
  <c r="AZ300" i="1" s="1"/>
  <c r="AI37" i="10" s="1" a="1"/>
  <c r="AI37" i="10" s="1"/>
  <c r="AS37" i="10" s="1"/>
  <c r="AM300" i="1"/>
  <c r="AL300" i="1"/>
  <c r="AK300" i="1"/>
  <c r="AO288" i="1"/>
  <c r="AZ288" i="1" s="1"/>
  <c r="AI23" i="15" s="1" a="1"/>
  <c r="AI23" i="15" s="1"/>
  <c r="AS23" i="15" s="1"/>
  <c r="AM288" i="1"/>
  <c r="AK288" i="1"/>
  <c r="AO384" i="1"/>
  <c r="AZ384" i="1" s="1"/>
  <c r="AI37" i="15" s="1" a="1"/>
  <c r="AI37" i="15" s="1"/>
  <c r="AS37" i="15" s="1"/>
  <c r="AM384" i="1"/>
  <c r="AK384" i="1"/>
  <c r="AO254" i="1"/>
  <c r="AZ254" i="1" s="1"/>
  <c r="AI26" i="5" s="1" a="1"/>
  <c r="AI26" i="5" s="1"/>
  <c r="AS26" i="5" s="1"/>
  <c r="AM254" i="1"/>
  <c r="AK254" i="1"/>
  <c r="AO6" i="1"/>
  <c r="AZ6" i="1" s="1"/>
  <c r="AM6" i="1"/>
  <c r="AK6" i="1"/>
  <c r="AO393" i="1"/>
  <c r="AZ393" i="1" s="1"/>
  <c r="AI38" i="12" s="1" a="1"/>
  <c r="AI38" i="12" s="1"/>
  <c r="AS38" i="12" s="1"/>
  <c r="AM393" i="1"/>
  <c r="AL393" i="1"/>
  <c r="AK393" i="1"/>
  <c r="AO420" i="1"/>
  <c r="AZ420" i="1" s="1"/>
  <c r="AM420" i="1"/>
  <c r="AL420" i="1"/>
  <c r="AK420" i="1"/>
  <c r="AO352" i="1"/>
  <c r="AZ352" i="1" s="1"/>
  <c r="AM352" i="1"/>
  <c r="AK352" i="1"/>
  <c r="AO244" i="1"/>
  <c r="AZ244" i="1" s="1"/>
  <c r="AM244" i="1"/>
  <c r="AK244" i="1"/>
  <c r="AO133" i="1"/>
  <c r="AZ133" i="1" s="1"/>
  <c r="AI12" i="14" s="1" a="1"/>
  <c r="AI12" i="14" s="1"/>
  <c r="AS12" i="14" s="1"/>
  <c r="AM133" i="1"/>
  <c r="AK133" i="1"/>
  <c r="AO117" i="1"/>
  <c r="AZ117" i="1" s="1"/>
  <c r="AI13" i="16" s="1" a="1"/>
  <c r="AI13" i="16" s="1"/>
  <c r="AS13" i="16" s="1"/>
  <c r="AM117" i="1"/>
  <c r="AL117" i="1"/>
  <c r="AK117" i="1"/>
  <c r="AO306" i="1"/>
  <c r="AZ306" i="1" s="1"/>
  <c r="AI28" i="14" s="1" a="1"/>
  <c r="AI28" i="14" s="1"/>
  <c r="AS28" i="14" s="1"/>
  <c r="AM306" i="1"/>
  <c r="AL306" i="1"/>
  <c r="AK306" i="1"/>
  <c r="AO294" i="1"/>
  <c r="AZ294" i="1" s="1"/>
  <c r="AI26" i="16" s="1" a="1"/>
  <c r="AI26" i="16" s="1"/>
  <c r="AS26" i="16" s="1"/>
  <c r="AM294" i="1"/>
  <c r="AK294" i="1"/>
  <c r="AO276" i="1"/>
  <c r="AZ276" i="1" s="1"/>
  <c r="AI24" i="11" s="1" a="1"/>
  <c r="AI24" i="11" s="1"/>
  <c r="AS24" i="11" s="1"/>
  <c r="AM276" i="1"/>
  <c r="AK276" i="1"/>
  <c r="AO395" i="1"/>
  <c r="AZ395" i="1" s="1"/>
  <c r="AM395" i="1"/>
  <c r="AK395" i="1"/>
  <c r="AO340" i="1"/>
  <c r="AZ340" i="1" s="1"/>
  <c r="AI31" i="16" s="1" a="1"/>
  <c r="AI31" i="16" s="1"/>
  <c r="AS31" i="16" s="1"/>
  <c r="AL340" i="1"/>
  <c r="AK340" i="1"/>
  <c r="AO159" i="1"/>
  <c r="AZ159" i="1" s="1"/>
  <c r="AM159" i="1"/>
  <c r="AL159" i="1"/>
  <c r="AK159" i="1"/>
  <c r="AO118" i="1"/>
  <c r="AZ118" i="1" s="1"/>
  <c r="AI9" i="13" s="1" a="1"/>
  <c r="AI9" i="13" s="1"/>
  <c r="AS9" i="13" s="1"/>
  <c r="AM118" i="1"/>
  <c r="AK118" i="1"/>
  <c r="AO88" i="1"/>
  <c r="AZ88" i="1" s="1"/>
  <c r="AI10" i="16" s="1" a="1"/>
  <c r="AI10" i="16" s="1"/>
  <c r="AS10" i="16" s="1"/>
  <c r="AM88" i="1"/>
  <c r="AK88" i="1"/>
  <c r="AO14" i="1"/>
  <c r="AZ14" i="1" s="1"/>
  <c r="AI4" i="12" s="1" a="1"/>
  <c r="AI4" i="12" s="1"/>
  <c r="AS4" i="12" s="1"/>
  <c r="AM14" i="1"/>
  <c r="AK14" i="1"/>
  <c r="AO316" i="1"/>
  <c r="AZ316" i="1" s="1"/>
  <c r="AM316" i="1"/>
  <c r="AL316" i="1"/>
  <c r="AK316" i="1"/>
  <c r="AO234" i="1"/>
  <c r="AZ234" i="1" s="1"/>
  <c r="AI25" i="13" s="1" a="1"/>
  <c r="AI25" i="13" s="1"/>
  <c r="AS25" i="13" s="1"/>
  <c r="AM234" i="1"/>
  <c r="AL234" i="1"/>
  <c r="AK234" i="1"/>
  <c r="AO227" i="1"/>
  <c r="AZ227" i="1" s="1"/>
  <c r="AI20" i="15" s="1" a="1"/>
  <c r="AI20" i="15" s="1"/>
  <c r="AS20" i="15" s="1"/>
  <c r="AM227" i="1"/>
  <c r="AK227" i="1"/>
  <c r="AO68" i="1"/>
  <c r="AZ68" i="1" s="1"/>
  <c r="AI6" i="13" s="1" a="1"/>
  <c r="AI6" i="13" s="1"/>
  <c r="AS6" i="13" s="1"/>
  <c r="AM68" i="1"/>
  <c r="AK68" i="1"/>
  <c r="AO37" i="1"/>
  <c r="AZ37" i="1" s="1"/>
  <c r="AI9" i="10" s="1" a="1"/>
  <c r="AI9" i="10" s="1"/>
  <c r="AS9" i="10" s="1"/>
  <c r="AM37" i="1"/>
  <c r="AK37" i="1"/>
  <c r="AO12" i="1"/>
  <c r="AZ12" i="1" s="1"/>
  <c r="AI3" i="11" s="1" a="1"/>
  <c r="AI3" i="11" s="1"/>
  <c r="AS3" i="11" s="1"/>
  <c r="AM12" i="1"/>
  <c r="AL12" i="1"/>
  <c r="AK12" i="1"/>
  <c r="AO250" i="1"/>
  <c r="AZ250" i="1" s="1"/>
  <c r="AI24" i="14" s="1" a="1"/>
  <c r="AI24" i="14" s="1"/>
  <c r="AS24" i="14" s="1"/>
  <c r="AM250" i="1"/>
  <c r="AL250" i="1"/>
  <c r="AK250" i="1"/>
  <c r="AO181" i="1"/>
  <c r="AZ181" i="1" s="1"/>
  <c r="AI15" i="13" s="1" a="1"/>
  <c r="AI15" i="13" s="1"/>
  <c r="AS15" i="13" s="1"/>
  <c r="AM181" i="1"/>
  <c r="AK181" i="1"/>
  <c r="AO315" i="1"/>
  <c r="AZ315" i="1" s="1"/>
  <c r="AM315" i="1"/>
  <c r="AK315" i="1"/>
  <c r="AO163" i="1"/>
  <c r="AZ163" i="1" s="1"/>
  <c r="AM163" i="1"/>
  <c r="AK163" i="1"/>
  <c r="AO418" i="1"/>
  <c r="AZ418" i="1" s="1"/>
  <c r="AI41" i="16" s="1" a="1"/>
  <c r="AI41" i="16" s="1"/>
  <c r="AS41" i="16" s="1"/>
  <c r="AM418" i="1"/>
  <c r="AL418" i="1"/>
  <c r="AK418" i="1"/>
  <c r="AO188" i="1"/>
  <c r="AZ188" i="1" s="1"/>
  <c r="AI16" i="11" s="1" a="1"/>
  <c r="AI16" i="11" s="1"/>
  <c r="AS16" i="11" s="1"/>
  <c r="AM188" i="1"/>
  <c r="AK188" i="1"/>
  <c r="AT208" i="2"/>
  <c r="AQ208" i="2"/>
  <c r="AR208" i="2" s="1"/>
  <c r="AT207" i="2"/>
  <c r="AQ207" i="2"/>
  <c r="AR207" i="2" s="1"/>
  <c r="AT206" i="2"/>
  <c r="AQ206" i="2"/>
  <c r="AR206" i="2" s="1"/>
  <c r="AT205" i="2"/>
  <c r="AQ205" i="2"/>
  <c r="AR205" i="2" s="1"/>
  <c r="AT204" i="2"/>
  <c r="AQ204" i="2"/>
  <c r="AR204" i="2" s="1"/>
  <c r="AT203" i="2"/>
  <c r="AQ203" i="2"/>
  <c r="AR203" i="2" s="1"/>
  <c r="AT202" i="2"/>
  <c r="AQ202" i="2"/>
  <c r="AR202" i="2" s="1"/>
  <c r="AT201" i="2"/>
  <c r="AQ201" i="2"/>
  <c r="AR201" i="2" s="1"/>
  <c r="AT200" i="2"/>
  <c r="AQ200" i="2"/>
  <c r="AR200" i="2" s="1"/>
  <c r="AT199" i="2"/>
  <c r="AQ199" i="2"/>
  <c r="AR199" i="2" s="1"/>
  <c r="AT198" i="2"/>
  <c r="AQ198" i="2"/>
  <c r="AR198" i="2" s="1"/>
  <c r="AT197" i="2"/>
  <c r="AQ197" i="2"/>
  <c r="AR197" i="2" s="1"/>
  <c r="AT196" i="2"/>
  <c r="AQ196" i="2"/>
  <c r="AR196" i="2" s="1"/>
  <c r="AT195" i="2"/>
  <c r="AQ195" i="2"/>
  <c r="AR195" i="2" s="1"/>
  <c r="AT194" i="2"/>
  <c r="AQ194" i="2"/>
  <c r="AR194" i="2" s="1"/>
  <c r="AT193" i="2"/>
  <c r="AQ193" i="2"/>
  <c r="AR193" i="2" s="1"/>
  <c r="AT192" i="2"/>
  <c r="AQ192" i="2"/>
  <c r="AR192" i="2" s="1"/>
  <c r="AT191" i="2"/>
  <c r="AQ191" i="2"/>
  <c r="AR191" i="2" s="1"/>
  <c r="AT190" i="2"/>
  <c r="AQ190" i="2"/>
  <c r="AR190" i="2" s="1"/>
  <c r="AT189" i="2"/>
  <c r="AQ189" i="2"/>
  <c r="AR189" i="2" s="1"/>
  <c r="AT188" i="2"/>
  <c r="AQ188" i="2"/>
  <c r="AR188" i="2" s="1"/>
  <c r="AT185" i="2"/>
  <c r="AG40" i="16" s="1"/>
  <c r="AS40" i="16" s="1"/>
  <c r="AQ185" i="2"/>
  <c r="AR185" i="2" s="1"/>
  <c r="AT184" i="2"/>
  <c r="AQ184" i="2"/>
  <c r="AR184" i="2" s="1"/>
  <c r="AT183" i="2"/>
  <c r="AQ183" i="2"/>
  <c r="AR183" i="2" s="1"/>
  <c r="AT182" i="2"/>
  <c r="AG36" i="11" s="1"/>
  <c r="AS36" i="11" s="1"/>
  <c r="AR182" i="2"/>
  <c r="AT181" i="2"/>
  <c r="AR181" i="2"/>
  <c r="AT180" i="2"/>
  <c r="AR180" i="2"/>
  <c r="AT179" i="2"/>
  <c r="AG39" i="13" s="1"/>
  <c r="AS39" i="13" s="1"/>
  <c r="AR179" i="2"/>
  <c r="AT178" i="2"/>
  <c r="AG40" i="12" s="1"/>
  <c r="AS40" i="12" s="1"/>
  <c r="AR178" i="2"/>
  <c r="AT177" i="2"/>
  <c r="AG45" i="14" s="1"/>
  <c r="AS45" i="14" s="1"/>
  <c r="AR177" i="2"/>
  <c r="AT176" i="2"/>
  <c r="AR176" i="2"/>
  <c r="AT175" i="2"/>
  <c r="AG38" i="13" s="1"/>
  <c r="AS38" i="13" s="1"/>
  <c r="AR175" i="2"/>
  <c r="AT174" i="2"/>
  <c r="AG43" i="14" s="1"/>
  <c r="AS43" i="14" s="1"/>
  <c r="AR174" i="2"/>
  <c r="AT173" i="2"/>
  <c r="AG43" i="10" s="1"/>
  <c r="AS43" i="10" s="1"/>
  <c r="AR173" i="2"/>
  <c r="AT172" i="2"/>
  <c r="AG39" i="16" s="1"/>
  <c r="AS39" i="16" s="1"/>
  <c r="AR172" i="2"/>
  <c r="AT171" i="2"/>
  <c r="AG38" i="15" s="1"/>
  <c r="AS38" i="15" s="1"/>
  <c r="AR171" i="2"/>
  <c r="AT170" i="2"/>
  <c r="AG41" i="14" s="1"/>
  <c r="AS41" i="14" s="1"/>
  <c r="AR170" i="2"/>
  <c r="AT169" i="2"/>
  <c r="AG36" i="15" s="1"/>
  <c r="AS36" i="15" s="1"/>
  <c r="AR169" i="2"/>
  <c r="AT168" i="2"/>
  <c r="AG36" i="12" s="1"/>
  <c r="AS36" i="12" s="1"/>
  <c r="AR168" i="2"/>
  <c r="AT167" i="2"/>
  <c r="AG35" i="12" s="1"/>
  <c r="AS35" i="12" s="1"/>
  <c r="AR167" i="2"/>
  <c r="AT166" i="2"/>
  <c r="AG33" i="15" s="1"/>
  <c r="AS33" i="15" s="1"/>
  <c r="AQ166" i="2"/>
  <c r="AR166" i="2" s="1"/>
  <c r="AT165" i="2"/>
  <c r="AG32" i="15" s="1"/>
  <c r="AS32" i="15" s="1"/>
  <c r="AQ165" i="2"/>
  <c r="AR165" i="2" s="1"/>
  <c r="AT164" i="2"/>
  <c r="AG38" i="5" s="1"/>
  <c r="AS38" i="5" s="1"/>
  <c r="AQ164" i="2"/>
  <c r="AR164" i="2" s="1"/>
  <c r="AT163" i="2"/>
  <c r="AG35" i="16" s="1"/>
  <c r="AS35" i="16" s="1"/>
  <c r="AQ163" i="2"/>
  <c r="AR163" i="2" s="1"/>
  <c r="AT162" i="2"/>
  <c r="AG34" i="16" s="1"/>
  <c r="AS34" i="16" s="1"/>
  <c r="AQ162" i="2"/>
  <c r="AR162" i="2" s="1"/>
  <c r="AT161" i="2"/>
  <c r="AG37" i="5" s="1"/>
  <c r="AS37" i="5" s="1"/>
  <c r="AQ161" i="2"/>
  <c r="AR161" i="2" s="1"/>
  <c r="AT160" i="2"/>
  <c r="AG34" i="13" s="1"/>
  <c r="AS34" i="13" s="1"/>
  <c r="AQ160" i="2"/>
  <c r="AR160" i="2" s="1"/>
  <c r="AT159" i="2"/>
  <c r="AG37" i="14" s="1"/>
  <c r="AS37" i="14" s="1"/>
  <c r="AQ159" i="2"/>
  <c r="AR159" i="2" s="1"/>
  <c r="AT158" i="2"/>
  <c r="AG31" i="11" s="1"/>
  <c r="AS31" i="11" s="1"/>
  <c r="AQ158" i="2"/>
  <c r="AR158" i="2" s="1"/>
  <c r="AT157" i="2"/>
  <c r="AQ157" i="2"/>
  <c r="AR157" i="2" s="1"/>
  <c r="AT156" i="2"/>
  <c r="AG32" i="12" s="1"/>
  <c r="AS32" i="12" s="1"/>
  <c r="AQ156" i="2"/>
  <c r="AR156" i="2" s="1"/>
  <c r="AT155" i="2"/>
  <c r="AG33" i="13" s="1"/>
  <c r="AS33" i="13" s="1"/>
  <c r="AQ155" i="2"/>
  <c r="AR155" i="2" s="1"/>
  <c r="AT154" i="2"/>
  <c r="AG36" i="5" s="1"/>
  <c r="AS36" i="5" s="1"/>
  <c r="AQ154" i="2"/>
  <c r="AR154" i="2" s="1"/>
  <c r="AT153" i="2"/>
  <c r="AG30" i="16" s="1"/>
  <c r="AS30" i="16" s="1"/>
  <c r="AQ153" i="2"/>
  <c r="AR153" i="2" s="1"/>
  <c r="AT152" i="2"/>
  <c r="AQ152" i="2"/>
  <c r="AR152" i="2" s="1"/>
  <c r="AT151" i="2"/>
  <c r="AQ151" i="2"/>
  <c r="AR151" i="2" s="1"/>
  <c r="AT150" i="2"/>
  <c r="AQ150" i="2"/>
  <c r="AR150" i="2" s="1"/>
  <c r="AT149" i="2"/>
  <c r="AG33" i="14" s="1"/>
  <c r="AS33" i="14" s="1"/>
  <c r="AQ149" i="2"/>
  <c r="AR149" i="2" s="1"/>
  <c r="AT148" i="2"/>
  <c r="AG29" i="11" s="1"/>
  <c r="AS29" i="11" s="1"/>
  <c r="AQ148" i="2"/>
  <c r="AR148" i="2" s="1"/>
  <c r="AT147" i="2"/>
  <c r="AG32" i="14" s="1"/>
  <c r="AS32" i="14" s="1"/>
  <c r="AQ147" i="2"/>
  <c r="AR147" i="2" s="1"/>
  <c r="AT146" i="2"/>
  <c r="AG28" i="16" s="1"/>
  <c r="AS28" i="16" s="1"/>
  <c r="AQ146" i="2"/>
  <c r="AR146" i="2" s="1"/>
  <c r="AT145" i="2"/>
  <c r="AG32" i="5" s="1"/>
  <c r="AS32" i="5" s="1"/>
  <c r="AQ145" i="2"/>
  <c r="AR145" i="2" s="1"/>
  <c r="AT144" i="2"/>
  <c r="AG27" i="15" s="1"/>
  <c r="AS27" i="15" s="1"/>
  <c r="AQ144" i="2"/>
  <c r="AR144" i="2" s="1"/>
  <c r="AT143" i="2"/>
  <c r="AQ143" i="2"/>
  <c r="AR143" i="2" s="1"/>
  <c r="AT142" i="2"/>
  <c r="AQ142" i="2"/>
  <c r="AR142" i="2" s="1"/>
  <c r="AT141" i="2"/>
  <c r="AG38" i="10" s="1"/>
  <c r="AS38" i="10" s="1"/>
  <c r="AQ141" i="2"/>
  <c r="AR141" i="2" s="1"/>
  <c r="AT140" i="2"/>
  <c r="AG26" i="15" s="1"/>
  <c r="AS26" i="15" s="1"/>
  <c r="AQ140" i="2"/>
  <c r="AR140" i="2" s="1"/>
  <c r="AT139" i="2"/>
  <c r="AG29" i="12" s="1"/>
  <c r="AS29" i="12" s="1"/>
  <c r="AQ139" i="2"/>
  <c r="AR139" i="2" s="1"/>
  <c r="AT138" i="2"/>
  <c r="AQ138" i="2"/>
  <c r="AR138" i="2" s="1"/>
  <c r="AT137" i="2"/>
  <c r="AG31" i="13" s="1"/>
  <c r="AS31" i="13" s="1"/>
  <c r="AQ137" i="2"/>
  <c r="AR137" i="2" s="1"/>
  <c r="AT136" i="2"/>
  <c r="AG30" i="5" s="1"/>
  <c r="AS30" i="5" s="1"/>
  <c r="AQ136" i="2"/>
  <c r="AR136" i="2" s="1"/>
  <c r="AT135" i="2"/>
  <c r="AG36" i="10" s="1"/>
  <c r="AS36" i="10" s="1"/>
  <c r="AQ135" i="2"/>
  <c r="AR135" i="2" s="1"/>
  <c r="AT134" i="2"/>
  <c r="AG25" i="15" s="1"/>
  <c r="AS25" i="15" s="1"/>
  <c r="AQ134" i="2"/>
  <c r="AR134" i="2" s="1"/>
  <c r="AT133" i="2"/>
  <c r="AQ133" i="2"/>
  <c r="AR133" i="2" s="1"/>
  <c r="AT132" i="2"/>
  <c r="AG26" i="11" s="1"/>
  <c r="AS26" i="11" s="1"/>
  <c r="AQ132" i="2"/>
  <c r="AR132" i="2" s="1"/>
  <c r="AT131" i="2"/>
  <c r="AQ131" i="2"/>
  <c r="AR131" i="2" s="1"/>
  <c r="AT130" i="2"/>
  <c r="AG24" i="15" s="1"/>
  <c r="AS24" i="15" s="1"/>
  <c r="AQ130" i="2"/>
  <c r="AR130" i="2" s="1"/>
  <c r="AT129" i="2"/>
  <c r="AQ129" i="2"/>
  <c r="AR129" i="2" s="1"/>
  <c r="AT128" i="2"/>
  <c r="AQ128" i="2"/>
  <c r="AR128" i="2" s="1"/>
  <c r="AT127" i="2"/>
  <c r="AQ127" i="2"/>
  <c r="AR127" i="2" s="1"/>
  <c r="AT126" i="2"/>
  <c r="AQ126" i="2"/>
  <c r="AR126" i="2" s="1"/>
  <c r="AT125" i="2"/>
  <c r="AG35" i="10" s="1"/>
  <c r="AS35" i="10" s="1"/>
  <c r="AQ125" i="2"/>
  <c r="AR125" i="2" s="1"/>
  <c r="AT124" i="2"/>
  <c r="AG25" i="16" s="1"/>
  <c r="AS25" i="16" s="1"/>
  <c r="AQ124" i="2"/>
  <c r="AR124" i="2" s="1"/>
  <c r="AT123" i="2"/>
  <c r="AQ123" i="2"/>
  <c r="AR123" i="2" s="1"/>
  <c r="AT122" i="2"/>
  <c r="AG25" i="11" s="1"/>
  <c r="AS25" i="11" s="1"/>
  <c r="AQ122" i="2"/>
  <c r="AR122" i="2" s="1"/>
  <c r="AT121" i="2"/>
  <c r="AG29" i="5" s="1"/>
  <c r="AS29" i="5" s="1"/>
  <c r="AQ121" i="2"/>
  <c r="AR121" i="2" s="1"/>
  <c r="AT120" i="2"/>
  <c r="AQ120" i="2"/>
  <c r="AR120" i="2" s="1"/>
  <c r="AT119" i="2"/>
  <c r="AG27" i="12" s="1"/>
  <c r="AS27" i="12" s="1"/>
  <c r="AQ119" i="2"/>
  <c r="AR119" i="2" s="1"/>
  <c r="AT118" i="2"/>
  <c r="AQ118" i="2"/>
  <c r="AR118" i="2" s="1"/>
  <c r="AT117" i="2"/>
  <c r="AG26" i="14" s="1"/>
  <c r="AS26" i="14" s="1"/>
  <c r="AQ117" i="2"/>
  <c r="AR117" i="2" s="1"/>
  <c r="AT116" i="2"/>
  <c r="AQ116" i="2"/>
  <c r="AR116" i="2" s="1"/>
  <c r="AT115" i="2"/>
  <c r="AQ115" i="2"/>
  <c r="AR115" i="2" s="1"/>
  <c r="AT114" i="2"/>
  <c r="AG27" i="5" s="1"/>
  <c r="AS27" i="5" s="1"/>
  <c r="AQ114" i="2"/>
  <c r="AR114" i="2" s="1"/>
  <c r="AT113" i="2"/>
  <c r="AQ113" i="2"/>
  <c r="AR113" i="2" s="1"/>
  <c r="AT112" i="2"/>
  <c r="AG24" i="16" s="1"/>
  <c r="AS24" i="16" s="1"/>
  <c r="AQ112" i="2"/>
  <c r="AR112" i="2" s="1"/>
  <c r="AT111" i="2"/>
  <c r="AQ111" i="2"/>
  <c r="AR111" i="2" s="1"/>
  <c r="AT110" i="2"/>
  <c r="AQ110" i="2"/>
  <c r="AR110" i="2" s="1"/>
  <c r="AT109" i="2"/>
  <c r="AQ109" i="2"/>
  <c r="AR109" i="2" s="1"/>
  <c r="AT108" i="2"/>
  <c r="AQ108" i="2"/>
  <c r="AR108" i="2" s="1"/>
  <c r="AT107" i="2"/>
  <c r="AQ107" i="2"/>
  <c r="AR107" i="2" s="1"/>
  <c r="AT106" i="2"/>
  <c r="AQ106" i="2"/>
  <c r="AR106" i="2" s="1"/>
  <c r="AT105" i="2"/>
  <c r="AQ105" i="2"/>
  <c r="AR105" i="2" s="1"/>
  <c r="AT104" i="2"/>
  <c r="AQ104" i="2"/>
  <c r="AR104" i="2" s="1"/>
  <c r="AT103" i="2"/>
  <c r="AG20" i="11" s="1"/>
  <c r="AS20" i="11" s="1"/>
  <c r="AQ103" i="2"/>
  <c r="AR103" i="2" s="1"/>
  <c r="AT102" i="2"/>
  <c r="AG31" i="10" s="1"/>
  <c r="AS31" i="10" s="1"/>
  <c r="AQ102" i="2"/>
  <c r="AR102" i="2" s="1"/>
  <c r="AT101" i="2"/>
  <c r="AQ101" i="2"/>
  <c r="AR101" i="2" s="1"/>
  <c r="AT100" i="2"/>
  <c r="AQ100" i="2"/>
  <c r="AR100" i="2" s="1"/>
  <c r="AT99" i="2"/>
  <c r="AQ99" i="2"/>
  <c r="AR99" i="2" s="1"/>
  <c r="AT98" i="2"/>
  <c r="AG26" i="13" s="1"/>
  <c r="AS26" i="13" s="1"/>
  <c r="AQ98" i="2"/>
  <c r="AR98" i="2" s="1"/>
  <c r="AT97" i="2"/>
  <c r="AG23" i="14" s="1"/>
  <c r="AS23" i="14" s="1"/>
  <c r="AQ97" i="2"/>
  <c r="AR97" i="2" s="1"/>
  <c r="AT96" i="2"/>
  <c r="AG26" i="12" s="1"/>
  <c r="AS26" i="12" s="1"/>
  <c r="AQ96" i="2"/>
  <c r="AR96" i="2" s="1"/>
  <c r="AT95" i="2"/>
  <c r="AG22" i="13" s="1"/>
  <c r="AS22" i="13" s="1"/>
  <c r="AQ95" i="2"/>
  <c r="AR95" i="2" s="1"/>
  <c r="AT94" i="2"/>
  <c r="AG22" i="16" s="1"/>
  <c r="AS22" i="16" s="1"/>
  <c r="AQ94" i="2"/>
  <c r="AR94" i="2" s="1"/>
  <c r="AT93" i="2"/>
  <c r="AQ93" i="2"/>
  <c r="AR93" i="2" s="1"/>
  <c r="AT92" i="2"/>
  <c r="AQ92" i="2"/>
  <c r="AR92" i="2" s="1"/>
  <c r="AT91" i="2"/>
  <c r="AQ91" i="2"/>
  <c r="AR91" i="2" s="1"/>
  <c r="AT90" i="2"/>
  <c r="AG21" i="16" s="1"/>
  <c r="AS21" i="16" s="1"/>
  <c r="AQ90" i="2"/>
  <c r="AR90" i="2" s="1"/>
  <c r="AT89" i="2"/>
  <c r="AG20" i="13" s="1"/>
  <c r="AS20" i="13" s="1"/>
  <c r="AQ89" i="2"/>
  <c r="AR89" i="2" s="1"/>
  <c r="AT88" i="2"/>
  <c r="AQ88" i="2"/>
  <c r="AR88" i="2" s="1"/>
  <c r="AT87" i="2"/>
  <c r="AG20" i="14" s="1"/>
  <c r="AS20" i="14" s="1"/>
  <c r="AQ87" i="2"/>
  <c r="AR87" i="2" s="1"/>
  <c r="AT86" i="2"/>
  <c r="AQ86" i="2"/>
  <c r="AR86" i="2" s="1"/>
  <c r="AT85" i="2"/>
  <c r="AG25" i="5" s="1"/>
  <c r="AS25" i="5" s="1"/>
  <c r="AQ85" i="2"/>
  <c r="AR85" i="2" s="1"/>
  <c r="AT84" i="2"/>
  <c r="AG27" i="10" s="1"/>
  <c r="AS27" i="10" s="1"/>
  <c r="AQ84" i="2"/>
  <c r="AR84" i="2" s="1"/>
  <c r="AT83" i="2"/>
  <c r="AG23" i="5" s="1"/>
  <c r="AS23" i="5" s="1"/>
  <c r="AQ83" i="2"/>
  <c r="AR83" i="2" s="1"/>
  <c r="AT82" i="2"/>
  <c r="AG19" i="13" s="1"/>
  <c r="AS19" i="13" s="1"/>
  <c r="AQ82" i="2"/>
  <c r="AR82" i="2" s="1"/>
  <c r="AT81" i="2"/>
  <c r="AG19" i="16" s="1"/>
  <c r="AS19" i="16" s="1"/>
  <c r="AQ81" i="2"/>
  <c r="AR81" i="2" s="1"/>
  <c r="AT80" i="2"/>
  <c r="AQ80" i="2"/>
  <c r="AR80" i="2" s="1"/>
  <c r="AT79" i="2"/>
  <c r="AQ79" i="2"/>
  <c r="AR79" i="2" s="1"/>
  <c r="AT78" i="2"/>
  <c r="AG21" i="5" s="1"/>
  <c r="AS21" i="5" s="1"/>
  <c r="AQ78" i="2"/>
  <c r="AR78" i="2" s="1"/>
  <c r="AT77" i="2"/>
  <c r="AG23" i="12" s="1"/>
  <c r="AS23" i="12" s="1"/>
  <c r="AQ77" i="2"/>
  <c r="AR77" i="2" s="1"/>
  <c r="AT76" i="2"/>
  <c r="AG17" i="13" s="1"/>
  <c r="AS17" i="13" s="1"/>
  <c r="AQ76" i="2"/>
  <c r="AR76" i="2" s="1"/>
  <c r="AT75" i="2"/>
  <c r="AQ75" i="2"/>
  <c r="AR75" i="2" s="1"/>
  <c r="AT74" i="2"/>
  <c r="AG16" i="13" s="1"/>
  <c r="AS16" i="13" s="1"/>
  <c r="AQ74" i="2"/>
  <c r="AR74" i="2" s="1"/>
  <c r="AT73" i="2"/>
  <c r="AG17" i="11" s="1"/>
  <c r="AS17" i="11" s="1"/>
  <c r="AQ73" i="2"/>
  <c r="AR73" i="2" s="1"/>
  <c r="AT72" i="2"/>
  <c r="AQ72" i="2"/>
  <c r="AR72" i="2" s="1"/>
  <c r="AT71" i="2"/>
  <c r="AG17" i="14" s="1"/>
  <c r="AS17" i="14" s="1"/>
  <c r="AQ71" i="2"/>
  <c r="AR71" i="2" s="1"/>
  <c r="AT70" i="2"/>
  <c r="AG21" i="12" s="1"/>
  <c r="AS21" i="12" s="1"/>
  <c r="AQ70" i="2"/>
  <c r="AR70" i="2" s="1"/>
  <c r="AT69" i="2"/>
  <c r="AG14" i="11" s="1"/>
  <c r="AS14" i="11" s="1"/>
  <c r="AQ69" i="2"/>
  <c r="AR69" i="2" s="1"/>
  <c r="AT68" i="2"/>
  <c r="AQ68" i="2"/>
  <c r="AR68" i="2" s="1"/>
  <c r="AT67" i="2"/>
  <c r="AQ67" i="2"/>
  <c r="AR67" i="2" s="1"/>
  <c r="AT66" i="2"/>
  <c r="AG19" i="5" s="1"/>
  <c r="AS19" i="5" s="1"/>
  <c r="AQ66" i="2"/>
  <c r="AR66" i="2" s="1"/>
  <c r="AT65" i="2"/>
  <c r="AQ65" i="2"/>
  <c r="AR65" i="2" s="1"/>
  <c r="AT64" i="2"/>
  <c r="AQ64" i="2"/>
  <c r="AR64" i="2" s="1"/>
  <c r="AT63" i="2"/>
  <c r="AQ63" i="2"/>
  <c r="AR63" i="2" s="1"/>
  <c r="AT62" i="2"/>
  <c r="AG13" i="13" s="1"/>
  <c r="AS13" i="13" s="1"/>
  <c r="AQ62" i="2"/>
  <c r="AR62" i="2" s="1"/>
  <c r="AT61" i="2"/>
  <c r="AQ61" i="2"/>
  <c r="AR61" i="2" s="1"/>
  <c r="AT60" i="2"/>
  <c r="AG18" i="12" s="1"/>
  <c r="AS18" i="12" s="1"/>
  <c r="AQ60" i="2"/>
  <c r="AR60" i="2" s="1"/>
  <c r="AT59" i="2"/>
  <c r="AG22" i="10" s="1"/>
  <c r="AS22" i="10" s="1"/>
  <c r="AQ59" i="2"/>
  <c r="AR59" i="2" s="1"/>
  <c r="AT58" i="2"/>
  <c r="AQ58" i="2"/>
  <c r="AR58" i="2" s="1"/>
  <c r="AT57" i="2"/>
  <c r="AQ57" i="2"/>
  <c r="AR57" i="2" s="1"/>
  <c r="AT56" i="2"/>
  <c r="AQ56" i="2"/>
  <c r="AR56" i="2" s="1"/>
  <c r="AT55" i="2"/>
  <c r="AG10" i="11" s="1"/>
  <c r="AS10" i="11" s="1"/>
  <c r="AQ55" i="2"/>
  <c r="AR55" i="2" s="1"/>
  <c r="AT54" i="2"/>
  <c r="AG10" i="13" s="1"/>
  <c r="AS10" i="13" s="1"/>
  <c r="AQ54" i="2"/>
  <c r="AR54" i="2" s="1"/>
  <c r="AT53" i="2"/>
  <c r="AQ53" i="2"/>
  <c r="AR53" i="2" s="1"/>
  <c r="AT52" i="2"/>
  <c r="AG20" i="10" s="1"/>
  <c r="AS20" i="10" s="1"/>
  <c r="AQ52" i="2"/>
  <c r="AR52" i="2" s="1"/>
  <c r="AT51" i="2"/>
  <c r="AG12" i="15" s="1"/>
  <c r="AS12" i="15" s="1"/>
  <c r="AQ51" i="2"/>
  <c r="AR51" i="2" s="1"/>
  <c r="AT50" i="2"/>
  <c r="AQ50" i="2"/>
  <c r="AR50" i="2" s="1"/>
  <c r="AT49" i="2"/>
  <c r="AQ49" i="2"/>
  <c r="AR49" i="2" s="1"/>
  <c r="AT48" i="2"/>
  <c r="AG12" i="16" s="1"/>
  <c r="AS12" i="16" s="1"/>
  <c r="AQ48" i="2"/>
  <c r="AR48" i="2" s="1"/>
  <c r="AT47" i="2"/>
  <c r="AG14" i="5" s="1"/>
  <c r="AS14" i="5" s="1"/>
  <c r="AQ47" i="2"/>
  <c r="AR47" i="2" s="1"/>
  <c r="AT46" i="2"/>
  <c r="AG12" i="5" s="1"/>
  <c r="AS12" i="5" s="1"/>
  <c r="AQ46" i="2"/>
  <c r="AR46" i="2" s="1"/>
  <c r="AT45" i="2"/>
  <c r="AG15" i="10" s="1"/>
  <c r="AS15" i="10" s="1"/>
  <c r="AQ45" i="2"/>
  <c r="AR45" i="2" s="1"/>
  <c r="AT44" i="2"/>
  <c r="AG10" i="15" s="1"/>
  <c r="AS10" i="15" s="1"/>
  <c r="AQ44" i="2"/>
  <c r="AR44" i="2" s="1"/>
  <c r="AT43" i="2"/>
  <c r="AQ43" i="2"/>
  <c r="AR43" i="2" s="1"/>
  <c r="AT42" i="2"/>
  <c r="AQ42" i="2"/>
  <c r="AR42" i="2" s="1"/>
  <c r="AT41" i="2"/>
  <c r="AG14" i="10" s="1"/>
  <c r="AS14" i="10" s="1"/>
  <c r="AQ41" i="2"/>
  <c r="AR41" i="2" s="1"/>
  <c r="AT40" i="2"/>
  <c r="AG11" i="12" s="1"/>
  <c r="AS11" i="12" s="1"/>
  <c r="AQ40" i="2"/>
  <c r="AR40" i="2" s="1"/>
  <c r="AT39" i="2"/>
  <c r="AQ39" i="2"/>
  <c r="AR39" i="2" s="1"/>
  <c r="AT38" i="2"/>
  <c r="AG10" i="12" s="1"/>
  <c r="AS10" i="12" s="1"/>
  <c r="AQ38" i="2"/>
  <c r="AR38" i="2" s="1"/>
  <c r="AT37" i="2"/>
  <c r="AQ37" i="2"/>
  <c r="AR37" i="2" s="1"/>
  <c r="AT36" i="2"/>
  <c r="AG8" i="14" s="1"/>
  <c r="AS8" i="14" s="1"/>
  <c r="AQ36" i="2"/>
  <c r="AR36" i="2" s="1"/>
  <c r="AT35" i="2"/>
  <c r="AG7" i="14" s="1"/>
  <c r="AS7" i="14" s="1"/>
  <c r="AQ35" i="2"/>
  <c r="AR35" i="2" s="1"/>
  <c r="AT34" i="2"/>
  <c r="AG9" i="16" s="1"/>
  <c r="AS9" i="16" s="1"/>
  <c r="AQ34" i="2"/>
  <c r="AR34" i="2" s="1"/>
  <c r="AT33" i="2"/>
  <c r="AG6" i="14" s="1"/>
  <c r="AS6" i="14" s="1"/>
  <c r="AQ33" i="2"/>
  <c r="AR33" i="2" s="1"/>
  <c r="AT32" i="2"/>
  <c r="AG8" i="11" s="1"/>
  <c r="AS8" i="11" s="1"/>
  <c r="AQ32" i="2"/>
  <c r="AR32" i="2" s="1"/>
  <c r="AT31" i="2"/>
  <c r="AQ31" i="2"/>
  <c r="AR31" i="2" s="1"/>
  <c r="AT30" i="2"/>
  <c r="AQ30" i="2"/>
  <c r="AR30" i="2" s="1"/>
  <c r="AT29" i="2"/>
  <c r="AQ29" i="2"/>
  <c r="AR29" i="2" s="1"/>
  <c r="AT28" i="2"/>
  <c r="AQ28" i="2"/>
  <c r="AR28" i="2" s="1"/>
  <c r="AT27" i="2"/>
  <c r="AQ27" i="2"/>
  <c r="AR27" i="2" s="1"/>
  <c r="AT26" i="2"/>
  <c r="AG4" i="14" s="1"/>
  <c r="AS4" i="14" s="1"/>
  <c r="AQ26" i="2"/>
  <c r="AR26" i="2" s="1"/>
  <c r="AT25" i="2"/>
  <c r="AG12" i="10" s="1"/>
  <c r="AS12" i="10" s="1"/>
  <c r="AR25" i="2"/>
  <c r="AT24" i="2"/>
  <c r="AG3" i="14" s="1"/>
  <c r="AS3" i="14" s="1"/>
  <c r="AR24" i="2"/>
  <c r="AT23" i="2"/>
  <c r="AG8" i="16" s="1"/>
  <c r="AS8" i="16" s="1"/>
  <c r="AR23" i="2"/>
  <c r="AT22" i="2"/>
  <c r="AG7" i="16" s="1"/>
  <c r="AS7" i="16" s="1"/>
  <c r="AR22" i="2"/>
  <c r="AT21" i="2"/>
  <c r="AG11" i="10" s="1"/>
  <c r="AS11" i="10" s="1"/>
  <c r="AR21" i="2"/>
  <c r="AT20" i="2"/>
  <c r="AG6" i="15" s="1"/>
  <c r="AS6" i="15" s="1"/>
  <c r="AR20" i="2"/>
  <c r="AT19" i="2"/>
  <c r="AG6" i="11" s="1"/>
  <c r="AS6" i="11" s="1"/>
  <c r="AR19" i="2"/>
  <c r="AT18" i="2"/>
  <c r="AR18" i="2"/>
  <c r="AT17" i="2"/>
  <c r="AR17" i="2"/>
  <c r="AT16" i="2"/>
  <c r="AR16" i="2"/>
  <c r="AT15" i="2"/>
  <c r="AG7" i="10" s="1"/>
  <c r="AS7" i="10" s="1"/>
  <c r="AR15" i="2"/>
  <c r="AT14" i="2"/>
  <c r="AG6" i="16" s="1"/>
  <c r="AS6" i="16" s="1"/>
  <c r="AR14" i="2"/>
  <c r="AT13" i="2"/>
  <c r="AR13" i="2"/>
  <c r="AT12" i="2"/>
  <c r="AR12" i="2"/>
  <c r="AT11" i="2"/>
  <c r="AR11" i="2"/>
  <c r="AT10" i="2"/>
  <c r="AR10" i="2"/>
  <c r="AT9" i="2"/>
  <c r="AR9" i="2"/>
  <c r="AT8" i="2"/>
  <c r="AR8" i="2"/>
  <c r="AT7" i="2"/>
  <c r="AR7" i="2"/>
  <c r="AT6" i="2"/>
  <c r="AG6" i="12" s="1"/>
  <c r="AS6" i="12" s="1"/>
  <c r="AR6" i="2"/>
  <c r="AT5" i="2"/>
  <c r="AG3" i="12" s="1"/>
  <c r="AS3" i="12" s="1"/>
  <c r="AR5" i="2"/>
  <c r="AT4" i="2"/>
  <c r="AG3" i="5" s="1"/>
  <c r="AS3" i="5" s="1"/>
  <c r="AQ4" i="2"/>
  <c r="AT3" i="2"/>
  <c r="AG3" i="13" s="1"/>
  <c r="AS3" i="13" s="1"/>
  <c r="AQ3" i="2"/>
  <c r="AT2" i="2"/>
  <c r="AG3" i="10" s="1"/>
  <c r="AS3" i="10" s="1"/>
  <c r="AQ2" i="2"/>
  <c r="H23" i="6"/>
  <c r="AL500" i="1" s="1"/>
  <c r="H24" i="6"/>
  <c r="L11" i="6"/>
  <c r="L12" i="6"/>
  <c r="J12" i="6"/>
  <c r="J11" i="6"/>
  <c r="H25" i="6"/>
  <c r="B24" i="6"/>
  <c r="B23" i="6"/>
  <c r="B21" i="6"/>
  <c r="B20" i="6"/>
  <c r="B19" i="6"/>
  <c r="B16" i="6"/>
  <c r="B15" i="6"/>
  <c r="B12" i="6"/>
  <c r="B11" i="6"/>
  <c r="B10" i="6"/>
  <c r="AG27" i="13" l="1"/>
  <c r="AS27" i="13" s="1"/>
  <c r="AG21" i="15"/>
  <c r="AS21" i="15" s="1"/>
  <c r="AG30" i="8"/>
  <c r="AS30" i="8" s="1"/>
  <c r="AG23" i="16"/>
  <c r="AS23" i="16" s="1"/>
  <c r="AG30" i="17"/>
  <c r="AS30" i="17" s="1"/>
  <c r="AG26" i="17"/>
  <c r="AS26" i="17" s="1"/>
  <c r="AG26" i="8"/>
  <c r="AS26" i="8" s="1"/>
  <c r="AG43" i="15"/>
  <c r="AS43" i="15" s="1"/>
  <c r="AG41" i="15"/>
  <c r="AS41" i="15" s="1"/>
  <c r="AG5" i="16"/>
  <c r="AS5" i="16" s="1"/>
  <c r="AG7" i="12"/>
  <c r="AS7" i="12" s="1"/>
  <c r="AG12" i="17"/>
  <c r="AS12" i="17" s="1"/>
  <c r="AG12" i="8"/>
  <c r="AS12" i="8" s="1"/>
  <c r="AG17" i="8"/>
  <c r="AS17" i="8" s="1"/>
  <c r="AG17" i="17"/>
  <c r="AS17" i="17" s="1"/>
  <c r="AG28" i="10"/>
  <c r="AS28" i="10" s="1"/>
  <c r="AG21" i="14"/>
  <c r="AS21" i="14" s="1"/>
  <c r="AG47" i="17"/>
  <c r="AS47" i="17" s="1"/>
  <c r="AG47" i="8"/>
  <c r="AS47" i="8" s="1"/>
  <c r="AG30" i="13"/>
  <c r="AS30" i="13" s="1"/>
  <c r="AG28" i="12"/>
  <c r="AS28" i="12" s="1"/>
  <c r="AG21" i="11"/>
  <c r="AS21" i="11" s="1"/>
  <c r="AG35" i="8"/>
  <c r="AS35" i="8" s="1"/>
  <c r="AG35" i="17"/>
  <c r="AS35" i="17" s="1"/>
  <c r="AG37" i="17"/>
  <c r="AS37" i="17" s="1"/>
  <c r="AG37" i="8"/>
  <c r="AS37" i="8" s="1"/>
  <c r="AG13" i="14"/>
  <c r="AS13" i="14" s="1"/>
  <c r="AG14" i="15"/>
  <c r="AS14" i="15" s="1"/>
  <c r="AG27" i="8"/>
  <c r="AS27" i="8" s="1"/>
  <c r="AG27" i="17"/>
  <c r="AS27" i="17" s="1"/>
  <c r="AG19" i="10"/>
  <c r="AS19" i="10" s="1"/>
  <c r="AG18" i="10"/>
  <c r="AS18" i="10" s="1"/>
  <c r="AG32" i="8"/>
  <c r="AS32" i="8" s="1"/>
  <c r="AG32" i="17"/>
  <c r="AS32" i="17" s="1"/>
  <c r="AG36" i="8"/>
  <c r="AS36" i="8" s="1"/>
  <c r="AG36" i="17"/>
  <c r="AS36" i="17" s="1"/>
  <c r="AG35" i="5"/>
  <c r="AS35" i="5" s="1"/>
  <c r="AG34" i="14"/>
  <c r="AS34" i="14" s="1"/>
  <c r="AG18" i="8"/>
  <c r="AS18" i="8" s="1"/>
  <c r="AG18" i="17"/>
  <c r="AS18" i="17" s="1"/>
  <c r="AG33" i="10"/>
  <c r="AS33" i="10" s="1"/>
  <c r="AG32" i="10"/>
  <c r="AS32" i="10" s="1"/>
  <c r="AG45" i="8"/>
  <c r="AS45" i="8" s="1"/>
  <c r="AG45" i="17"/>
  <c r="AS45" i="17" s="1"/>
  <c r="AG20" i="8"/>
  <c r="AS20" i="8" s="1"/>
  <c r="AG20" i="17"/>
  <c r="AS20" i="17" s="1"/>
  <c r="AG4" i="15"/>
  <c r="AS4" i="15" s="1"/>
  <c r="AG5" i="10"/>
  <c r="AS5" i="10" s="1"/>
  <c r="AG11" i="17"/>
  <c r="AS11" i="17" s="1"/>
  <c r="AG11" i="8"/>
  <c r="AS11" i="8" s="1"/>
  <c r="AG13" i="10"/>
  <c r="AS13" i="10" s="1"/>
  <c r="AG21" i="17"/>
  <c r="AS21" i="17" s="1"/>
  <c r="AG21" i="8"/>
  <c r="AS21" i="8" s="1"/>
  <c r="AG8" i="13"/>
  <c r="AS8" i="13" s="1"/>
  <c r="AS10" i="5"/>
  <c r="AG25" i="8"/>
  <c r="AS25" i="8" s="1"/>
  <c r="AG25" i="17"/>
  <c r="AS25" i="17" s="1"/>
  <c r="AG19" i="8"/>
  <c r="AS19" i="8" s="1"/>
  <c r="AG19" i="17"/>
  <c r="AS19" i="17" s="1"/>
  <c r="AJ265" i="1"/>
  <c r="AJ412" i="1"/>
  <c r="AJ62" i="1"/>
  <c r="AJ101" i="1"/>
  <c r="AJ232" i="1"/>
  <c r="AJ376" i="1"/>
  <c r="AJ29" i="1"/>
  <c r="AJ198" i="1"/>
  <c r="AJ222" i="1"/>
  <c r="AJ280" i="1"/>
  <c r="AJ312" i="1"/>
  <c r="AJ346" i="1"/>
  <c r="AJ391" i="1"/>
  <c r="AJ188" i="1"/>
  <c r="AJ306" i="1"/>
  <c r="AJ388" i="1"/>
  <c r="AJ65" i="1"/>
  <c r="AJ73" i="1"/>
  <c r="AJ155" i="1"/>
  <c r="AJ200" i="1"/>
  <c r="AJ256" i="1"/>
  <c r="AJ283" i="1"/>
  <c r="AJ314" i="1"/>
  <c r="AJ394" i="1"/>
  <c r="AJ110" i="1"/>
  <c r="AJ378" i="1"/>
  <c r="AJ15" i="1"/>
  <c r="AJ345" i="1"/>
  <c r="AJ13" i="1"/>
  <c r="AJ87" i="1"/>
  <c r="AJ173" i="1"/>
  <c r="AJ331" i="1"/>
  <c r="AJ364" i="1"/>
  <c r="AN50" i="1"/>
  <c r="AP50" i="1" s="1"/>
  <c r="AY50" i="1" s="1"/>
  <c r="AI35" i="15" a="1"/>
  <c r="AI35" i="15" s="1"/>
  <c r="AS35" i="15" s="1"/>
  <c r="AI38" i="16" a="1"/>
  <c r="AI38" i="16" s="1"/>
  <c r="AS38" i="16" s="1"/>
  <c r="AJ107" i="1"/>
  <c r="AJ317" i="1"/>
  <c r="AJ42" i="1"/>
  <c r="AJ164" i="1"/>
  <c r="AJ379" i="1"/>
  <c r="AJ31" i="1"/>
  <c r="AJ350" i="1"/>
  <c r="AJ20" i="1"/>
  <c r="AJ52" i="1"/>
  <c r="AJ127" i="1"/>
  <c r="AJ178" i="1"/>
  <c r="AJ214" i="1"/>
  <c r="AJ243" i="1"/>
  <c r="AJ268" i="1"/>
  <c r="AJ298" i="1"/>
  <c r="AJ414" i="1"/>
  <c r="AI6" i="8" a="1"/>
  <c r="AI6" i="8" s="1"/>
  <c r="AS6" i="8" s="1"/>
  <c r="AI6" i="17" a="1"/>
  <c r="AI6" i="17" s="1"/>
  <c r="AS6" i="17" s="1"/>
  <c r="AI8" i="12" a="1"/>
  <c r="AI8" i="12" s="1"/>
  <c r="AS8" i="12" s="1"/>
  <c r="AI4" i="13" a="1"/>
  <c r="AI4" i="13" s="1"/>
  <c r="AS4" i="13" s="1"/>
  <c r="AI7" i="8" a="1"/>
  <c r="AI7" i="8" s="1"/>
  <c r="AS7" i="8" s="1"/>
  <c r="AI7" i="17" a="1"/>
  <c r="AI7" i="17" s="1"/>
  <c r="AS7" i="17" s="1"/>
  <c r="AI40" i="15" a="1"/>
  <c r="AI40" i="15" s="1"/>
  <c r="AS40" i="15" s="1"/>
  <c r="AI42" i="15" a="1"/>
  <c r="AI42" i="15" s="1"/>
  <c r="AS42" i="15" s="1"/>
  <c r="AI8" i="8" a="1"/>
  <c r="AI8" i="8" s="1"/>
  <c r="AS8" i="8" s="1"/>
  <c r="AI8" i="17" a="1"/>
  <c r="AI8" i="17" s="1"/>
  <c r="AS8" i="17" s="1"/>
  <c r="AI40" i="8" a="1"/>
  <c r="AI40" i="8" s="1"/>
  <c r="AS40" i="8" s="1"/>
  <c r="AI40" i="17" a="1"/>
  <c r="AI40" i="17" s="1"/>
  <c r="AS40" i="17" s="1"/>
  <c r="AI31" i="8" a="1"/>
  <c r="AI31" i="8" s="1"/>
  <c r="AS31" i="8" s="1"/>
  <c r="AI31" i="17" a="1"/>
  <c r="AI31" i="17" s="1"/>
  <c r="AS31" i="17" s="1"/>
  <c r="AI38" i="8" a="1"/>
  <c r="AI38" i="8" s="1"/>
  <c r="AS38" i="8" s="1"/>
  <c r="AI38" i="14" a="1"/>
  <c r="AI38" i="14" s="1"/>
  <c r="AS38" i="14" s="1"/>
  <c r="AI38" i="17" a="1"/>
  <c r="AI38" i="17" s="1"/>
  <c r="AS38" i="17" s="1"/>
  <c r="AI5" i="8" a="1"/>
  <c r="AI5" i="8" s="1"/>
  <c r="AS5" i="8" s="1"/>
  <c r="AI5" i="17" a="1"/>
  <c r="AI5" i="17" s="1"/>
  <c r="AS5" i="17" s="1"/>
  <c r="AI42" i="8" a="1"/>
  <c r="AI42" i="8" s="1"/>
  <c r="AS42" i="8" s="1"/>
  <c r="AI42" i="17" a="1"/>
  <c r="AI42" i="17" s="1"/>
  <c r="AS42" i="17" s="1"/>
  <c r="AI17" i="16" a="1"/>
  <c r="AI17" i="16" s="1"/>
  <c r="AS17" i="16" s="1"/>
  <c r="AI16" i="15" a="1"/>
  <c r="AI16" i="15" s="1"/>
  <c r="AS16" i="15" s="1"/>
  <c r="AI22" i="12" a="1"/>
  <c r="AI22" i="12" s="1"/>
  <c r="AS22" i="12" s="1"/>
  <c r="AI24" i="8" a="1"/>
  <c r="AI24" i="8" s="1"/>
  <c r="AS24" i="8" s="1"/>
  <c r="AI24" i="17" a="1"/>
  <c r="AI24" i="17" s="1"/>
  <c r="AS24" i="17" s="1"/>
  <c r="AI28" i="8" a="1"/>
  <c r="AI28" i="8" s="1"/>
  <c r="AS28" i="8" s="1"/>
  <c r="AI28" i="17" a="1"/>
  <c r="AI28" i="17" s="1"/>
  <c r="AS28" i="17" s="1"/>
  <c r="AI46" i="8" a="1"/>
  <c r="AI46" i="8" s="1"/>
  <c r="AS46" i="8" s="1"/>
  <c r="AI46" i="17" a="1"/>
  <c r="AI46" i="17" s="1"/>
  <c r="AS46" i="17" s="1"/>
  <c r="AJ395" i="1"/>
  <c r="AJ18" i="1"/>
  <c r="AJ353" i="1"/>
  <c r="AJ422" i="1"/>
  <c r="AJ17" i="1"/>
  <c r="AJ93" i="1"/>
  <c r="AJ82" i="1"/>
  <c r="AJ215" i="1"/>
  <c r="AJ375" i="1"/>
  <c r="AJ28" i="1"/>
  <c r="AJ63" i="1"/>
  <c r="AJ103" i="1"/>
  <c r="AJ196" i="1"/>
  <c r="AJ221" i="1"/>
  <c r="AJ432" i="1"/>
  <c r="AJ279" i="1"/>
  <c r="AJ311" i="1"/>
  <c r="AJ344" i="1"/>
  <c r="AJ389" i="1"/>
  <c r="AI29" i="17" a="1"/>
  <c r="AI29" i="17" s="1"/>
  <c r="AS29" i="17" s="1"/>
  <c r="AI29" i="8" a="1"/>
  <c r="AI29" i="8" s="1"/>
  <c r="AS29" i="8" s="1"/>
  <c r="AI4" i="8" a="1"/>
  <c r="AI4" i="8" s="1"/>
  <c r="AS4" i="8" s="1"/>
  <c r="AI4" i="17" a="1"/>
  <c r="AI4" i="17" s="1"/>
  <c r="AS4" i="17" s="1"/>
  <c r="AI39" i="8" a="1"/>
  <c r="AI39" i="8" s="1"/>
  <c r="AS39" i="8" s="1"/>
  <c r="AI39" i="17" a="1"/>
  <c r="AI39" i="17" s="1"/>
  <c r="AS39" i="17" s="1"/>
  <c r="AH23" i="10"/>
  <c r="AR23" i="10" s="1"/>
  <c r="AH14" i="14"/>
  <c r="AR14" i="14" s="1"/>
  <c r="AI23" i="10" a="1"/>
  <c r="AI23" i="10" s="1"/>
  <c r="AS23" i="10" s="1"/>
  <c r="AI14" i="14" a="1"/>
  <c r="AI14" i="14" s="1"/>
  <c r="AS14" i="14" s="1"/>
  <c r="AI3" i="16" a="1"/>
  <c r="AI3" i="16" s="1"/>
  <c r="AS3" i="16" s="1"/>
  <c r="AI3" i="17" a="1"/>
  <c r="AI3" i="17" s="1"/>
  <c r="AS3" i="17" s="1"/>
  <c r="AI3" i="8" a="1"/>
  <c r="AI3" i="8" s="1"/>
  <c r="AS3" i="8" s="1"/>
  <c r="AI13" i="8" a="1"/>
  <c r="AI13" i="8" s="1"/>
  <c r="AS13" i="8" s="1"/>
  <c r="AI13" i="17" a="1"/>
  <c r="AI13" i="17" s="1"/>
  <c r="AS13" i="17" s="1"/>
  <c r="AN60" i="1"/>
  <c r="AP60" i="1" s="1"/>
  <c r="AY60" i="1" s="1"/>
  <c r="AI34" i="8" a="1"/>
  <c r="AI34" i="8" s="1"/>
  <c r="AS34" i="8" s="1"/>
  <c r="AI34" i="17" a="1"/>
  <c r="AI34" i="17" s="1"/>
  <c r="AS34" i="17" s="1"/>
  <c r="AI31" i="15" a="1"/>
  <c r="AI31" i="15" s="1"/>
  <c r="AS31" i="15" s="1"/>
  <c r="AI33" i="16" a="1"/>
  <c r="AI33" i="16" s="1"/>
  <c r="AS33" i="16" s="1"/>
  <c r="AI34" i="12" a="1"/>
  <c r="AI34" i="12" s="1"/>
  <c r="AS34" i="12" s="1"/>
  <c r="AI31" i="5" a="1"/>
  <c r="AI31" i="5" s="1"/>
  <c r="AS31" i="5" s="1"/>
  <c r="AI29" i="14" a="1"/>
  <c r="AI29" i="14" s="1"/>
  <c r="AS29" i="14" s="1"/>
  <c r="AI11" i="13" a="1"/>
  <c r="AI11" i="13" s="1"/>
  <c r="AS11" i="13" s="1"/>
  <c r="AI16" i="5" a="1"/>
  <c r="AI16" i="5" s="1"/>
  <c r="AS16" i="5" s="1"/>
  <c r="AI14" i="13" a="1"/>
  <c r="AI14" i="13" s="1"/>
  <c r="AS14" i="13" s="1"/>
  <c r="AI20" i="12" a="1"/>
  <c r="AI20" i="12" s="1"/>
  <c r="AS20" i="12" s="1"/>
  <c r="AI16" i="16" a="1"/>
  <c r="AI16" i="16" s="1"/>
  <c r="AS16" i="16" s="1"/>
  <c r="AI14" i="17" a="1"/>
  <c r="AI14" i="17" s="1"/>
  <c r="AS14" i="17" s="1"/>
  <c r="AI14" i="8" a="1"/>
  <c r="AI14" i="8" s="1"/>
  <c r="AS14" i="8" s="1"/>
  <c r="AI9" i="12" a="1"/>
  <c r="AI9" i="12" s="1"/>
  <c r="AS9" i="12" s="1"/>
  <c r="AI41" i="17" a="1"/>
  <c r="AI41" i="17" s="1"/>
  <c r="AS41" i="17" s="1"/>
  <c r="AI41" i="8" a="1"/>
  <c r="AI41" i="8" s="1"/>
  <c r="AS41" i="8" s="1"/>
  <c r="AI15" i="17" a="1"/>
  <c r="AI15" i="17" s="1"/>
  <c r="AS15" i="17" s="1"/>
  <c r="AI15" i="8" a="1"/>
  <c r="AI15" i="8" s="1"/>
  <c r="AS15" i="8" s="1"/>
  <c r="AI28" i="15" a="1"/>
  <c r="AI28" i="15" s="1"/>
  <c r="AS28" i="15" s="1"/>
  <c r="AI40" i="10" a="1"/>
  <c r="AI40" i="10" s="1"/>
  <c r="AS40" i="10" s="1"/>
  <c r="AI39" i="10" a="1"/>
  <c r="AI39" i="10" s="1"/>
  <c r="AS39" i="10" s="1"/>
  <c r="AI15" i="16" a="1"/>
  <c r="AI15" i="16" s="1"/>
  <c r="AS15" i="16" s="1"/>
  <c r="AI17" i="5" a="1"/>
  <c r="AI17" i="5" s="1"/>
  <c r="AS17" i="5" s="1"/>
  <c r="AI13" i="12" a="1"/>
  <c r="AI13" i="12" s="1"/>
  <c r="AS13" i="12" s="1"/>
  <c r="AI11" i="16" a="1"/>
  <c r="AI11" i="16" s="1"/>
  <c r="AS11" i="16" s="1"/>
  <c r="AI9" i="8" a="1"/>
  <c r="AI9" i="8" s="1"/>
  <c r="AS9" i="8" s="1"/>
  <c r="AI9" i="17" a="1"/>
  <c r="AI9" i="17" s="1"/>
  <c r="AS9" i="17" s="1"/>
  <c r="AI18" i="13" a="1"/>
  <c r="AI18" i="13" s="1"/>
  <c r="AS18" i="13" s="1"/>
  <c r="AI20" i="16" a="1"/>
  <c r="AI20" i="16" s="1"/>
  <c r="AS20" i="16" s="1"/>
  <c r="AI22" i="8" a="1"/>
  <c r="AI22" i="8" s="1"/>
  <c r="AS22" i="8" s="1"/>
  <c r="AI22" i="17" a="1"/>
  <c r="AI22" i="17" s="1"/>
  <c r="AS22" i="17" s="1"/>
  <c r="AI16" i="17" a="1"/>
  <c r="AI16" i="17" s="1"/>
  <c r="AS16" i="17" s="1"/>
  <c r="AI16" i="8" a="1"/>
  <c r="AI16" i="8" s="1"/>
  <c r="AS16" i="8" s="1"/>
  <c r="AI43" i="8" a="1"/>
  <c r="AI43" i="8" s="1"/>
  <c r="AS43" i="8" s="1"/>
  <c r="AI43" i="17" a="1"/>
  <c r="AI43" i="17" s="1"/>
  <c r="AS43" i="17" s="1"/>
  <c r="AI25" i="10" a="1"/>
  <c r="AI25" i="10" s="1"/>
  <c r="AS25" i="10" s="1"/>
  <c r="AI24" i="10" a="1"/>
  <c r="AI24" i="10" s="1"/>
  <c r="AS24" i="10" s="1"/>
  <c r="AI10" i="8" a="1"/>
  <c r="AI10" i="8" s="1"/>
  <c r="AS10" i="8" s="1"/>
  <c r="AI10" i="17" a="1"/>
  <c r="AI10" i="17" s="1"/>
  <c r="AS10" i="17" s="1"/>
  <c r="AN403" i="1"/>
  <c r="AP403" i="1" s="1"/>
  <c r="AY403" i="1" s="1"/>
  <c r="AH39" i="15" s="1"/>
  <c r="AR39" i="15" s="1"/>
  <c r="AI23" i="8" a="1"/>
  <c r="AI23" i="8" s="1"/>
  <c r="AS23" i="8" s="1"/>
  <c r="AI23" i="17" a="1"/>
  <c r="AI23" i="17" s="1"/>
  <c r="AS23" i="17" s="1"/>
  <c r="AI33" i="17" a="1"/>
  <c r="AI33" i="17" s="1"/>
  <c r="AS33" i="17" s="1"/>
  <c r="AI33" i="8" a="1"/>
  <c r="AI33" i="8" s="1"/>
  <c r="AS33" i="8" s="1"/>
  <c r="AI44" i="17" a="1"/>
  <c r="AI44" i="17" s="1"/>
  <c r="AS44" i="17" s="1"/>
  <c r="AI44" i="8" a="1"/>
  <c r="AI44" i="8" s="1"/>
  <c r="AS44" i="8" s="1"/>
  <c r="AJ6" i="1"/>
  <c r="AJ174" i="1"/>
  <c r="AJ50" i="1"/>
  <c r="AJ94" i="1"/>
  <c r="AJ208" i="1"/>
  <c r="AJ404" i="1"/>
  <c r="AJ172" i="1"/>
  <c r="AJ335" i="1"/>
  <c r="AJ427" i="1"/>
  <c r="AJ46" i="1"/>
  <c r="AJ86" i="1"/>
  <c r="AJ122" i="1"/>
  <c r="AJ171" i="1"/>
  <c r="AJ211" i="1"/>
  <c r="AJ240" i="1"/>
  <c r="AJ264" i="1"/>
  <c r="AJ328" i="1"/>
  <c r="AJ363" i="1"/>
  <c r="AJ410" i="1"/>
  <c r="AJ418" i="1"/>
  <c r="AJ117" i="1"/>
  <c r="AJ399" i="1"/>
  <c r="AJ138" i="1"/>
  <c r="AJ325" i="1"/>
  <c r="AJ123" i="1"/>
  <c r="AJ136" i="1"/>
  <c r="AJ291" i="1"/>
  <c r="AJ128" i="1"/>
  <c r="AJ397" i="1"/>
  <c r="AJ34" i="1"/>
  <c r="AJ74" i="1"/>
  <c r="AJ112" i="1"/>
  <c r="AJ156" i="1"/>
  <c r="AJ201" i="1"/>
  <c r="AJ257" i="1"/>
  <c r="AJ284" i="1"/>
  <c r="AJ320" i="1"/>
  <c r="AJ356" i="1"/>
  <c r="AJ396" i="1"/>
  <c r="AN174" i="1"/>
  <c r="AP174" i="1" s="1"/>
  <c r="AY174" i="1" s="1"/>
  <c r="AJ181" i="1"/>
  <c r="AJ352" i="1"/>
  <c r="AJ160" i="1"/>
  <c r="AJ386" i="1"/>
  <c r="AJ224" i="1"/>
  <c r="AJ409" i="1"/>
  <c r="AJ343" i="1"/>
  <c r="AJ141" i="1"/>
  <c r="AJ290" i="1"/>
  <c r="AJ7" i="1"/>
  <c r="AJ41" i="1"/>
  <c r="AJ78" i="1"/>
  <c r="AJ115" i="1"/>
  <c r="AJ168" i="1"/>
  <c r="AJ205" i="1"/>
  <c r="AJ237" i="1"/>
  <c r="AJ260" i="1"/>
  <c r="AJ286" i="1"/>
  <c r="AJ323" i="1"/>
  <c r="AJ359" i="1"/>
  <c r="AJ406" i="1"/>
  <c r="AJ415" i="1"/>
  <c r="AJ69" i="1"/>
  <c r="AJ124" i="1"/>
  <c r="AJ33" i="1"/>
  <c r="AJ79" i="1"/>
  <c r="AJ106" i="1"/>
  <c r="AJ324" i="1"/>
  <c r="AJ261" i="1"/>
  <c r="AJ387" i="1"/>
  <c r="AJ316" i="1"/>
  <c r="AJ421" i="1"/>
  <c r="AJ360" i="1"/>
  <c r="AJ104" i="1"/>
  <c r="AJ165" i="1"/>
  <c r="AJ380" i="1"/>
  <c r="AJ38" i="1"/>
  <c r="AJ351" i="1"/>
  <c r="AJ21" i="1"/>
  <c r="AJ55" i="1"/>
  <c r="AJ92" i="1"/>
  <c r="AJ130" i="1"/>
  <c r="AJ182" i="1"/>
  <c r="AJ431" i="1"/>
  <c r="AJ245" i="1"/>
  <c r="AJ269" i="1"/>
  <c r="AJ299" i="1"/>
  <c r="AJ333" i="1"/>
  <c r="AJ372" i="1"/>
  <c r="AJ133" i="1"/>
  <c r="AJ403" i="1"/>
  <c r="AJ292" i="1"/>
  <c r="AJ158" i="1"/>
  <c r="AJ202" i="1"/>
  <c r="AJ228" i="1"/>
  <c r="AJ258" i="1"/>
  <c r="AJ285" i="1"/>
  <c r="AJ321" i="1"/>
  <c r="AJ357" i="1"/>
  <c r="AJ398" i="1"/>
  <c r="AJ504" i="1"/>
  <c r="AJ244" i="1"/>
  <c r="AJ157" i="1"/>
  <c r="AJ382" i="1"/>
  <c r="AJ423" i="1"/>
  <c r="AJ246" i="1"/>
  <c r="AJ330" i="1"/>
  <c r="AJ140" i="1"/>
  <c r="AJ5" i="1"/>
  <c r="AJ39" i="1"/>
  <c r="AJ76" i="1"/>
  <c r="AJ114" i="1"/>
  <c r="AJ167" i="1"/>
  <c r="AJ204" i="1"/>
  <c r="AJ230" i="1"/>
  <c r="AJ259" i="1"/>
  <c r="AJ433" i="1"/>
  <c r="AJ322" i="1"/>
  <c r="AJ14" i="1"/>
  <c r="AJ348" i="1"/>
  <c r="AJ108" i="1"/>
  <c r="AJ308" i="1"/>
  <c r="AJ129" i="1"/>
  <c r="AJ166" i="1"/>
  <c r="AJ51" i="1"/>
  <c r="AJ40" i="1"/>
  <c r="AJ189" i="1"/>
  <c r="AJ365" i="1"/>
  <c r="AJ22" i="1"/>
  <c r="AJ56" i="1"/>
  <c r="AJ97" i="1"/>
  <c r="AJ134" i="1"/>
  <c r="AJ183" i="1"/>
  <c r="AJ216" i="1"/>
  <c r="AJ247" i="1"/>
  <c r="AJ271" i="1"/>
  <c r="AJ301" i="1"/>
  <c r="AJ334" i="1"/>
  <c r="AJ374" i="1"/>
  <c r="AJ416" i="1"/>
  <c r="AJ454" i="1"/>
  <c r="AJ474" i="1"/>
  <c r="AJ494" i="1"/>
  <c r="AJ336" i="1"/>
  <c r="AJ444" i="1"/>
  <c r="AJ464" i="1"/>
  <c r="AJ484" i="1"/>
  <c r="AJ254" i="1"/>
  <c r="AJ272" i="1"/>
  <c r="AJ339" i="1"/>
  <c r="AJ381" i="1"/>
  <c r="AJ456" i="1"/>
  <c r="AJ476" i="1"/>
  <c r="AJ332" i="1"/>
  <c r="AJ371" i="1"/>
  <c r="AJ250" i="1"/>
  <c r="AJ420" i="1"/>
  <c r="AJ161" i="1"/>
  <c r="AJ85" i="1"/>
  <c r="AJ390" i="1"/>
  <c r="AJ229" i="1"/>
  <c r="AJ206" i="1"/>
  <c r="AJ369" i="1"/>
  <c r="AJ147" i="1"/>
  <c r="AJ295" i="1"/>
  <c r="AJ43" i="1"/>
  <c r="AJ80" i="1"/>
  <c r="AJ116" i="1"/>
  <c r="AJ430" i="1"/>
  <c r="AJ209" i="1"/>
  <c r="AJ238" i="1"/>
  <c r="AJ262" i="1"/>
  <c r="AJ287" i="1"/>
  <c r="AJ326" i="1"/>
  <c r="AJ361" i="1"/>
  <c r="AJ407" i="1"/>
  <c r="AJ447" i="1"/>
  <c r="AJ467" i="1"/>
  <c r="AJ487" i="1"/>
  <c r="AJ507" i="1"/>
  <c r="AJ235" i="1"/>
  <c r="AJ16" i="1"/>
  <c r="AJ318" i="1"/>
  <c r="AJ54" i="1"/>
  <c r="AJ71" i="1"/>
  <c r="AJ176" i="1"/>
  <c r="AJ111" i="1"/>
  <c r="AJ236" i="1"/>
  <c r="AJ383" i="1"/>
  <c r="AJ30" i="1"/>
  <c r="AJ72" i="1"/>
  <c r="AJ429" i="1"/>
  <c r="AJ154" i="1"/>
  <c r="AJ199" i="1"/>
  <c r="AJ255" i="1"/>
  <c r="AJ281" i="1"/>
  <c r="AJ313" i="1"/>
  <c r="AJ347" i="1"/>
  <c r="AJ392" i="1"/>
  <c r="AJ441" i="1"/>
  <c r="AJ461" i="1"/>
  <c r="AJ501" i="1"/>
  <c r="AJ470" i="1"/>
  <c r="AJ358" i="1"/>
  <c r="AJ400" i="1"/>
  <c r="AJ445" i="1"/>
  <c r="AJ465" i="1"/>
  <c r="AJ485" i="1"/>
  <c r="AJ384" i="1"/>
  <c r="AJ67" i="1"/>
  <c r="AJ121" i="1"/>
  <c r="AJ424" i="1"/>
  <c r="AJ27" i="1"/>
  <c r="AJ180" i="1"/>
  <c r="AJ349" i="1"/>
  <c r="AJ19" i="1"/>
  <c r="AJ48" i="1"/>
  <c r="AJ126" i="1"/>
  <c r="AJ175" i="1"/>
  <c r="AJ213" i="1"/>
  <c r="AJ242" i="1"/>
  <c r="AJ266" i="1"/>
  <c r="AJ297" i="1"/>
  <c r="AJ434" i="1"/>
  <c r="AJ368" i="1"/>
  <c r="AJ413" i="1"/>
  <c r="AJ451" i="1"/>
  <c r="AJ471" i="1"/>
  <c r="AJ491" i="1"/>
  <c r="AJ511" i="1"/>
  <c r="AJ338" i="1"/>
  <c r="AJ329" i="1"/>
  <c r="AJ419" i="1"/>
  <c r="AJ75" i="1"/>
  <c r="AN353" i="1"/>
  <c r="AP353" i="1" s="1"/>
  <c r="AY353" i="1" s="1"/>
  <c r="AJ88" i="1"/>
  <c r="AJ142" i="1"/>
  <c r="AJ109" i="1"/>
  <c r="AJ131" i="1"/>
  <c r="AJ2" i="1"/>
  <c r="AJ57" i="1"/>
  <c r="AJ49" i="1"/>
  <c r="AJ190" i="1"/>
  <c r="AJ366" i="1"/>
  <c r="AJ23" i="1"/>
  <c r="AJ428" i="1"/>
  <c r="AJ98" i="1"/>
  <c r="AJ135" i="1"/>
  <c r="AJ184" i="1"/>
  <c r="AJ217" i="1"/>
  <c r="AJ248" i="1"/>
  <c r="AJ273" i="1"/>
  <c r="AJ302" i="1"/>
  <c r="AJ337" i="1"/>
  <c r="AJ377" i="1"/>
  <c r="AJ417" i="1"/>
  <c r="AJ455" i="1"/>
  <c r="AJ475" i="1"/>
  <c r="AJ495" i="1"/>
  <c r="AJ187" i="1"/>
  <c r="AJ177" i="1"/>
  <c r="AJ35" i="1"/>
  <c r="AJ113" i="1"/>
  <c r="AJ159" i="1"/>
  <c r="AJ144" i="1"/>
  <c r="AJ197" i="1"/>
  <c r="AJ64" i="1"/>
  <c r="AJ149" i="1"/>
  <c r="AJ4" i="1"/>
  <c r="AJ77" i="1"/>
  <c r="AJ425" i="1"/>
  <c r="AJ370" i="1"/>
  <c r="AJ25" i="1"/>
  <c r="AJ59" i="1"/>
  <c r="AJ100" i="1"/>
  <c r="AJ139" i="1"/>
  <c r="AJ194" i="1"/>
  <c r="AJ219" i="1"/>
  <c r="AJ251" i="1"/>
  <c r="AJ277" i="1"/>
  <c r="AJ304" i="1"/>
  <c r="AJ341" i="1"/>
  <c r="AJ435" i="1"/>
  <c r="AJ457" i="1"/>
  <c r="AJ477" i="1"/>
  <c r="AJ497" i="1"/>
  <c r="AJ132" i="1"/>
  <c r="AJ118" i="1"/>
  <c r="AJ143" i="1"/>
  <c r="AJ119" i="1"/>
  <c r="AJ148" i="1"/>
  <c r="AJ3" i="1"/>
  <c r="AJ61" i="1"/>
  <c r="AJ53" i="1"/>
  <c r="AJ367" i="1"/>
  <c r="AJ24" i="1"/>
  <c r="AJ58" i="1"/>
  <c r="AJ99" i="1"/>
  <c r="AJ137" i="1"/>
  <c r="AJ193" i="1"/>
  <c r="AJ218" i="1"/>
  <c r="AJ249" i="1"/>
  <c r="AJ274" i="1"/>
  <c r="AJ303" i="1"/>
  <c r="AJ496" i="1"/>
  <c r="AN410" i="1"/>
  <c r="AP410" i="1" s="1"/>
  <c r="AY410" i="1" s="1"/>
  <c r="AJ502" i="1"/>
  <c r="AJ12" i="1"/>
  <c r="AJ393" i="1"/>
  <c r="AJ162" i="1"/>
  <c r="AJ32" i="1"/>
  <c r="AJ402" i="1"/>
  <c r="AJ305" i="1"/>
  <c r="AJ207" i="1"/>
  <c r="AJ401" i="1"/>
  <c r="AJ153" i="1"/>
  <c r="AJ319" i="1"/>
  <c r="AJ45" i="1"/>
  <c r="AJ81" i="1"/>
  <c r="AJ120" i="1"/>
  <c r="AJ169" i="1"/>
  <c r="AJ210" i="1"/>
  <c r="AJ239" i="1"/>
  <c r="AJ263" i="1"/>
  <c r="AJ327" i="1"/>
  <c r="AJ362" i="1"/>
  <c r="AJ408" i="1"/>
  <c r="AJ448" i="1"/>
  <c r="AJ468" i="1"/>
  <c r="AJ488" i="1"/>
  <c r="AJ508" i="1"/>
  <c r="AJ509" i="1"/>
  <c r="AJ223" i="1"/>
  <c r="AJ340" i="1"/>
  <c r="AJ145" i="1"/>
  <c r="AJ233" i="1"/>
  <c r="AJ231" i="1"/>
  <c r="AJ150" i="1"/>
  <c r="AJ91" i="1"/>
  <c r="AJ70" i="1"/>
  <c r="AJ203" i="1"/>
  <c r="AJ373" i="1"/>
  <c r="AJ26" i="1"/>
  <c r="AJ60" i="1"/>
  <c r="AJ102" i="1"/>
  <c r="AJ146" i="1"/>
  <c r="AJ195" i="1"/>
  <c r="AJ220" i="1"/>
  <c r="AJ252" i="1"/>
  <c r="AJ278" i="1"/>
  <c r="AJ307" i="1"/>
  <c r="AJ342" i="1"/>
  <c r="AJ385" i="1"/>
  <c r="AJ438" i="1"/>
  <c r="AJ458" i="1"/>
  <c r="AJ478" i="1"/>
  <c r="AJ498" i="1"/>
  <c r="AL356" i="1"/>
  <c r="AN356" i="1" s="1"/>
  <c r="AP356" i="1" s="1"/>
  <c r="AY356" i="1" s="1"/>
  <c r="AL453" i="1"/>
  <c r="AN453" i="1" s="1"/>
  <c r="AP453" i="1" s="1"/>
  <c r="AY453" i="1" s="1"/>
  <c r="AL163" i="1"/>
  <c r="AN163" i="1" s="1"/>
  <c r="AP163" i="1" s="1"/>
  <c r="AY163" i="1" s="1"/>
  <c r="AL272" i="1"/>
  <c r="AN272" i="1" s="1"/>
  <c r="AP272" i="1" s="1"/>
  <c r="AY272" i="1" s="1"/>
  <c r="AH28" i="13" s="1"/>
  <c r="AR28" i="13" s="1"/>
  <c r="AL121" i="1"/>
  <c r="AN121" i="1" s="1"/>
  <c r="AP121" i="1" s="1"/>
  <c r="AY121" i="1" s="1"/>
  <c r="AH15" i="12" s="1"/>
  <c r="AR15" i="12" s="1"/>
  <c r="AL464" i="1"/>
  <c r="AN464" i="1" s="1"/>
  <c r="AP464" i="1" s="1"/>
  <c r="AY464" i="1" s="1"/>
  <c r="AJ2" i="6"/>
  <c r="AL157" i="1"/>
  <c r="AN157" i="1" s="1"/>
  <c r="AP157" i="1" s="1"/>
  <c r="AY157" i="1" s="1"/>
  <c r="AH19" i="12" s="1"/>
  <c r="AR19" i="12" s="1"/>
  <c r="AL115" i="1"/>
  <c r="AN115" i="1" s="1"/>
  <c r="AP115" i="1" s="1"/>
  <c r="AY115" i="1" s="1"/>
  <c r="AL195" i="1"/>
  <c r="AN195" i="1" s="1"/>
  <c r="AP195" i="1" s="1"/>
  <c r="AY195" i="1" s="1"/>
  <c r="AL211" i="1"/>
  <c r="AN211" i="1" s="1"/>
  <c r="AP211" i="1" s="1"/>
  <c r="AY211" i="1" s="1"/>
  <c r="AH26" i="10" s="1"/>
  <c r="AR26" i="10" s="1"/>
  <c r="AL263" i="1"/>
  <c r="AN263" i="1" s="1"/>
  <c r="AP263" i="1" s="1"/>
  <c r="AY263" i="1" s="1"/>
  <c r="AL279" i="1"/>
  <c r="AN279" i="1" s="1"/>
  <c r="AP279" i="1" s="1"/>
  <c r="AY279" i="1" s="1"/>
  <c r="AL296" i="1"/>
  <c r="AN296" i="1" s="1"/>
  <c r="AP296" i="1" s="1"/>
  <c r="AY296" i="1" s="1"/>
  <c r="AL342" i="1"/>
  <c r="AN342" i="1" s="1"/>
  <c r="AP342" i="1" s="1"/>
  <c r="AY342" i="1" s="1"/>
  <c r="AL363" i="1"/>
  <c r="AN363" i="1" s="1"/>
  <c r="AP363" i="1" s="1"/>
  <c r="AY363" i="1" s="1"/>
  <c r="AL391" i="1"/>
  <c r="AN391" i="1" s="1"/>
  <c r="AP391" i="1" s="1"/>
  <c r="AY391" i="1" s="1"/>
  <c r="AH37" i="12" s="1"/>
  <c r="AR37" i="12" s="1"/>
  <c r="AL448" i="1"/>
  <c r="AN448" i="1" s="1"/>
  <c r="AP448" i="1" s="1"/>
  <c r="AY448" i="1" s="1"/>
  <c r="AL16" i="1"/>
  <c r="AN16" i="1" s="1"/>
  <c r="AP16" i="1" s="1"/>
  <c r="AY16" i="1" s="1"/>
  <c r="AH4" i="16" s="1"/>
  <c r="AR4" i="16" s="1"/>
  <c r="AL150" i="1"/>
  <c r="AN150" i="1" s="1"/>
  <c r="AP150" i="1" s="1"/>
  <c r="AY150" i="1" s="1"/>
  <c r="AL170" i="1"/>
  <c r="AN170" i="1" s="1"/>
  <c r="AP170" i="1" s="1"/>
  <c r="AY170" i="1" s="1"/>
  <c r="AL28" i="1"/>
  <c r="AN28" i="1" s="1"/>
  <c r="AP28" i="1" s="1"/>
  <c r="AY28" i="1" s="1"/>
  <c r="AL429" i="1"/>
  <c r="AN429" i="1" s="1"/>
  <c r="AP429" i="1" s="1"/>
  <c r="AY429" i="1" s="1"/>
  <c r="AL459" i="1"/>
  <c r="AN459" i="1" s="1"/>
  <c r="AP459" i="1" s="1"/>
  <c r="AY459" i="1" s="1"/>
  <c r="AL470" i="1"/>
  <c r="AN470" i="1" s="1"/>
  <c r="AP470" i="1" s="1"/>
  <c r="AY470" i="1" s="1"/>
  <c r="AL498" i="1"/>
  <c r="AN498" i="1" s="1"/>
  <c r="AP498" i="1" s="1"/>
  <c r="AY498" i="1" s="1"/>
  <c r="AL509" i="1"/>
  <c r="AN509" i="1" s="1"/>
  <c r="AP509" i="1" s="1"/>
  <c r="AY509" i="1" s="1"/>
  <c r="AL142" i="1"/>
  <c r="AN142" i="1" s="1"/>
  <c r="AP142" i="1" s="1"/>
  <c r="AY142" i="1" s="1"/>
  <c r="AL119" i="1"/>
  <c r="AN119" i="1" s="1"/>
  <c r="AP119" i="1" s="1"/>
  <c r="AY119" i="1" s="1"/>
  <c r="AH10" i="14" s="1"/>
  <c r="AR10" i="14" s="1"/>
  <c r="AL104" i="1"/>
  <c r="AN104" i="1" s="1"/>
  <c r="AP104" i="1" s="1"/>
  <c r="AY104" i="1" s="1"/>
  <c r="AH13" i="5" s="1"/>
  <c r="AR13" i="5" s="1"/>
  <c r="AL166" i="1"/>
  <c r="AN166" i="1" s="1"/>
  <c r="AP166" i="1" s="1"/>
  <c r="AY166" i="1" s="1"/>
  <c r="AL57" i="1"/>
  <c r="AN57" i="1" s="1"/>
  <c r="AP57" i="1" s="1"/>
  <c r="AY57" i="1" s="1"/>
  <c r="AL53" i="1"/>
  <c r="AN53" i="1" s="1"/>
  <c r="AP53" i="1" s="1"/>
  <c r="AY53" i="1" s="1"/>
  <c r="AH7" i="15" s="1"/>
  <c r="AR7" i="15" s="1"/>
  <c r="AL351" i="1"/>
  <c r="AN351" i="1" s="1"/>
  <c r="AP351" i="1" s="1"/>
  <c r="AY351" i="1" s="1"/>
  <c r="AL22" i="1"/>
  <c r="AN22" i="1" s="1"/>
  <c r="AP22" i="1" s="1"/>
  <c r="AY22" i="1" s="1"/>
  <c r="AL428" i="1"/>
  <c r="AN428" i="1" s="1"/>
  <c r="AP428" i="1" s="1"/>
  <c r="AY428" i="1" s="1"/>
  <c r="AL99" i="1"/>
  <c r="AN99" i="1" s="1"/>
  <c r="AP99" i="1" s="1"/>
  <c r="AY99" i="1" s="1"/>
  <c r="AL182" i="1"/>
  <c r="AN182" i="1" s="1"/>
  <c r="AP182" i="1" s="1"/>
  <c r="AY182" i="1" s="1"/>
  <c r="AL202" i="1"/>
  <c r="AN202" i="1" s="1"/>
  <c r="AP202" i="1" s="1"/>
  <c r="AY202" i="1" s="1"/>
  <c r="AL217" i="1"/>
  <c r="AN217" i="1" s="1"/>
  <c r="AP217" i="1" s="1"/>
  <c r="AY217" i="1" s="1"/>
  <c r="AL257" i="1"/>
  <c r="AN257" i="1" s="1"/>
  <c r="AP257" i="1" s="1"/>
  <c r="AY257" i="1" s="1"/>
  <c r="AL271" i="1"/>
  <c r="AN271" i="1" s="1"/>
  <c r="AP271" i="1" s="1"/>
  <c r="AY271" i="1" s="1"/>
  <c r="AL433" i="1"/>
  <c r="AN433" i="1" s="1"/>
  <c r="AP433" i="1" s="1"/>
  <c r="AY433" i="1" s="1"/>
  <c r="AL333" i="1"/>
  <c r="AN333" i="1" s="1"/>
  <c r="AP333" i="1" s="1"/>
  <c r="AY333" i="1" s="1"/>
  <c r="AL357" i="1"/>
  <c r="AN357" i="1" s="1"/>
  <c r="AP357" i="1" s="1"/>
  <c r="AY357" i="1" s="1"/>
  <c r="AL377" i="1"/>
  <c r="AN377" i="1" s="1"/>
  <c r="AP377" i="1" s="1"/>
  <c r="AY377" i="1" s="1"/>
  <c r="AL443" i="1"/>
  <c r="AN443" i="1" s="1"/>
  <c r="AP443" i="1" s="1"/>
  <c r="AY443" i="1" s="1"/>
  <c r="AL315" i="1"/>
  <c r="AN315" i="1" s="1"/>
  <c r="AP315" i="1" s="1"/>
  <c r="AY315" i="1" s="1"/>
  <c r="AL68" i="1"/>
  <c r="AN68" i="1" s="1"/>
  <c r="AP68" i="1" s="1"/>
  <c r="AY68" i="1" s="1"/>
  <c r="AH6" i="13" s="1"/>
  <c r="AR6" i="13" s="1"/>
  <c r="AL88" i="1"/>
  <c r="AN88" i="1" s="1"/>
  <c r="AP88" i="1" s="1"/>
  <c r="AY88" i="1" s="1"/>
  <c r="AH10" i="16" s="1"/>
  <c r="AR10" i="16" s="1"/>
  <c r="AL276" i="1"/>
  <c r="AN276" i="1" s="1"/>
  <c r="AP276" i="1" s="1"/>
  <c r="AY276" i="1" s="1"/>
  <c r="AH24" i="11" s="1"/>
  <c r="AR24" i="11" s="1"/>
  <c r="AL244" i="1"/>
  <c r="AN244" i="1" s="1"/>
  <c r="AP244" i="1" s="1"/>
  <c r="AY244" i="1" s="1"/>
  <c r="AL254" i="1"/>
  <c r="AN254" i="1" s="1"/>
  <c r="AP254" i="1" s="1"/>
  <c r="AY254" i="1" s="1"/>
  <c r="AH26" i="5" s="1"/>
  <c r="AR26" i="5" s="1"/>
  <c r="AL67" i="1"/>
  <c r="AN67" i="1" s="1"/>
  <c r="AP67" i="1" s="1"/>
  <c r="AY67" i="1" s="1"/>
  <c r="AL402" i="1"/>
  <c r="AN402" i="1" s="1"/>
  <c r="AP402" i="1" s="1"/>
  <c r="AY402" i="1" s="1"/>
  <c r="AH37" i="13" s="1"/>
  <c r="AR37" i="13" s="1"/>
  <c r="AL336" i="1"/>
  <c r="AN336" i="1" s="1"/>
  <c r="AP336" i="1" s="1"/>
  <c r="AY336" i="1" s="1"/>
  <c r="AH35" i="14" s="1"/>
  <c r="AR35" i="14" s="1"/>
  <c r="AL378" i="1"/>
  <c r="AN378" i="1" s="1"/>
  <c r="AP378" i="1" s="1"/>
  <c r="AY378" i="1" s="1"/>
  <c r="AL27" i="1"/>
  <c r="AN27" i="1" s="1"/>
  <c r="AP27" i="1" s="1"/>
  <c r="AY27" i="1" s="1"/>
  <c r="AH6" i="10" s="1"/>
  <c r="AR6" i="10" s="1"/>
  <c r="AL319" i="1"/>
  <c r="AN319" i="1" s="1"/>
  <c r="AP319" i="1" s="1"/>
  <c r="AY319" i="1" s="1"/>
  <c r="AH31" i="14" s="1"/>
  <c r="AR31" i="14" s="1"/>
  <c r="AL427" i="1"/>
  <c r="AN427" i="1" s="1"/>
  <c r="AP427" i="1" s="1"/>
  <c r="AY427" i="1" s="1"/>
  <c r="AL47" i="1"/>
  <c r="AN47" i="1" s="1"/>
  <c r="AP47" i="1" s="1"/>
  <c r="AY47" i="1" s="1"/>
  <c r="AL89" i="1"/>
  <c r="AN89" i="1" s="1"/>
  <c r="AP89" i="1" s="1"/>
  <c r="AY89" i="1" s="1"/>
  <c r="AL169" i="1"/>
  <c r="AN169" i="1" s="1"/>
  <c r="AP169" i="1" s="1"/>
  <c r="AY169" i="1" s="1"/>
  <c r="AL454" i="1"/>
  <c r="AN454" i="1" s="1"/>
  <c r="AP454" i="1" s="1"/>
  <c r="AY454" i="1" s="1"/>
  <c r="AL465" i="1"/>
  <c r="AN465" i="1" s="1"/>
  <c r="AP465" i="1" s="1"/>
  <c r="AY465" i="1" s="1"/>
  <c r="AL493" i="1"/>
  <c r="AN493" i="1" s="1"/>
  <c r="AP493" i="1" s="1"/>
  <c r="AY493" i="1" s="1"/>
  <c r="AL504" i="1"/>
  <c r="AN504" i="1" s="1"/>
  <c r="AP504" i="1" s="1"/>
  <c r="AY504" i="1" s="1"/>
  <c r="AL109" i="1"/>
  <c r="AN109" i="1" s="1"/>
  <c r="AP109" i="1" s="1"/>
  <c r="AY109" i="1" s="1"/>
  <c r="AL165" i="1"/>
  <c r="AN165" i="1" s="1"/>
  <c r="AP165" i="1" s="1"/>
  <c r="AY165" i="1" s="1"/>
  <c r="AL56" i="1"/>
  <c r="AN56" i="1" s="1"/>
  <c r="AP56" i="1" s="1"/>
  <c r="AY56" i="1" s="1"/>
  <c r="AL137" i="1"/>
  <c r="AN137" i="1" s="1"/>
  <c r="AP137" i="1" s="1"/>
  <c r="AY137" i="1" s="1"/>
  <c r="AL400" i="1"/>
  <c r="AN400" i="1" s="1"/>
  <c r="AP400" i="1" s="1"/>
  <c r="AY400" i="1" s="1"/>
  <c r="AL395" i="1"/>
  <c r="AN395" i="1" s="1"/>
  <c r="AP395" i="1" s="1"/>
  <c r="AY395" i="1" s="1"/>
  <c r="AL123" i="1"/>
  <c r="AN123" i="1" s="1"/>
  <c r="AP123" i="1" s="1"/>
  <c r="AY123" i="1" s="1"/>
  <c r="AH13" i="15" s="1"/>
  <c r="AR13" i="15" s="1"/>
  <c r="AL177" i="1"/>
  <c r="AN177" i="1" s="1"/>
  <c r="AP177" i="1" s="1"/>
  <c r="AY177" i="1" s="1"/>
  <c r="AH18" i="16" s="1"/>
  <c r="AR18" i="16" s="1"/>
  <c r="AL141" i="1"/>
  <c r="AN141" i="1" s="1"/>
  <c r="AP141" i="1" s="1"/>
  <c r="AY141" i="1" s="1"/>
  <c r="AL76" i="1"/>
  <c r="AN76" i="1" s="1"/>
  <c r="AP76" i="1" s="1"/>
  <c r="AY76" i="1" s="1"/>
  <c r="AL160" i="1"/>
  <c r="AN160" i="1" s="1"/>
  <c r="AP160" i="1" s="1"/>
  <c r="AY160" i="1" s="1"/>
  <c r="AL325" i="1"/>
  <c r="AN325" i="1" s="1"/>
  <c r="AP325" i="1" s="1"/>
  <c r="AY325" i="1" s="1"/>
  <c r="AH33" i="5" s="1"/>
  <c r="AR33" i="5" s="1"/>
  <c r="AL187" i="1"/>
  <c r="AN187" i="1" s="1"/>
  <c r="AP187" i="1" s="1"/>
  <c r="AY187" i="1" s="1"/>
  <c r="AL246" i="1"/>
  <c r="AN246" i="1" s="1"/>
  <c r="AP246" i="1" s="1"/>
  <c r="AY246" i="1" s="1"/>
  <c r="AL343" i="1"/>
  <c r="AN343" i="1" s="1"/>
  <c r="AP343" i="1" s="1"/>
  <c r="AY343" i="1" s="1"/>
  <c r="AH30" i="15" s="1"/>
  <c r="AR30" i="15" s="1"/>
  <c r="AL426" i="1"/>
  <c r="AN426" i="1" s="1"/>
  <c r="AP426" i="1" s="1"/>
  <c r="AY426" i="1" s="1"/>
  <c r="AL419" i="1"/>
  <c r="AN419" i="1" s="1"/>
  <c r="AP419" i="1" s="1"/>
  <c r="AY419" i="1" s="1"/>
  <c r="AH37" i="11" s="1"/>
  <c r="AR37" i="11" s="1"/>
  <c r="AL39" i="1"/>
  <c r="AN39" i="1" s="1"/>
  <c r="AP39" i="1" s="1"/>
  <c r="AY39" i="1" s="1"/>
  <c r="AL78" i="1"/>
  <c r="AN78" i="1" s="1"/>
  <c r="AP78" i="1" s="1"/>
  <c r="AY78" i="1" s="1"/>
  <c r="AL156" i="1"/>
  <c r="AN156" i="1" s="1"/>
  <c r="AP156" i="1" s="1"/>
  <c r="AY156" i="1" s="1"/>
  <c r="AL196" i="1"/>
  <c r="AN196" i="1" s="1"/>
  <c r="AP196" i="1" s="1"/>
  <c r="AY196" i="1" s="1"/>
  <c r="AL212" i="1"/>
  <c r="AN212" i="1" s="1"/>
  <c r="AP212" i="1" s="1"/>
  <c r="AY212" i="1" s="1"/>
  <c r="AL252" i="1"/>
  <c r="AN252" i="1" s="1"/>
  <c r="AP252" i="1" s="1"/>
  <c r="AY252" i="1" s="1"/>
  <c r="AL264" i="1"/>
  <c r="AN264" i="1" s="1"/>
  <c r="AP264" i="1" s="1"/>
  <c r="AY264" i="1" s="1"/>
  <c r="AL280" i="1"/>
  <c r="AN280" i="1" s="1"/>
  <c r="AP280" i="1" s="1"/>
  <c r="AY280" i="1" s="1"/>
  <c r="AL327" i="1"/>
  <c r="AN327" i="1" s="1"/>
  <c r="AP327" i="1" s="1"/>
  <c r="AY327" i="1" s="1"/>
  <c r="AL344" i="1"/>
  <c r="AN344" i="1" s="1"/>
  <c r="AP344" i="1" s="1"/>
  <c r="AY344" i="1" s="1"/>
  <c r="AH32" i="16" s="1"/>
  <c r="AR32" i="16" s="1"/>
  <c r="AL364" i="1"/>
  <c r="AN364" i="1" s="1"/>
  <c r="AP364" i="1" s="1"/>
  <c r="AY364" i="1" s="1"/>
  <c r="AL438" i="1"/>
  <c r="AN438" i="1" s="1"/>
  <c r="AP438" i="1" s="1"/>
  <c r="AY438" i="1" s="1"/>
  <c r="AL449" i="1"/>
  <c r="AN449" i="1" s="1"/>
  <c r="AP449" i="1" s="1"/>
  <c r="AY449" i="1" s="1"/>
  <c r="AL235" i="1"/>
  <c r="AN235" i="1" s="1"/>
  <c r="AP235" i="1" s="1"/>
  <c r="AY235" i="1" s="1"/>
  <c r="AL231" i="1"/>
  <c r="AN231" i="1" s="1"/>
  <c r="AP231" i="1" s="1"/>
  <c r="AY231" i="1" s="1"/>
  <c r="AH24" i="13" s="1"/>
  <c r="AR24" i="13" s="1"/>
  <c r="AL17" i="1"/>
  <c r="AN17" i="1" s="1"/>
  <c r="AP17" i="1" s="1"/>
  <c r="AY17" i="1" s="1"/>
  <c r="AH4" i="10" s="1"/>
  <c r="AR4" i="10" s="1"/>
  <c r="AL62" i="1"/>
  <c r="AN62" i="1" s="1"/>
  <c r="AP62" i="1" s="1"/>
  <c r="AY62" i="1" s="1"/>
  <c r="AH6" i="5" s="1"/>
  <c r="AR6" i="5" s="1"/>
  <c r="AL176" i="1"/>
  <c r="AN176" i="1" s="1"/>
  <c r="AP176" i="1" s="1"/>
  <c r="AY176" i="1" s="1"/>
  <c r="AH16" i="14" s="1"/>
  <c r="AR16" i="14" s="1"/>
  <c r="AL203" i="1"/>
  <c r="AN203" i="1" s="1"/>
  <c r="AP203" i="1" s="1"/>
  <c r="AY203" i="1" s="1"/>
  <c r="AL375" i="1"/>
  <c r="AN375" i="1" s="1"/>
  <c r="AP375" i="1" s="1"/>
  <c r="AY375" i="1" s="1"/>
  <c r="AH37" i="16" s="1"/>
  <c r="AR37" i="16" s="1"/>
  <c r="AL29" i="1"/>
  <c r="AN29" i="1" s="1"/>
  <c r="AP29" i="1" s="1"/>
  <c r="AY29" i="1" s="1"/>
  <c r="AL72" i="1"/>
  <c r="AN72" i="1" s="1"/>
  <c r="AP72" i="1" s="1"/>
  <c r="AY72" i="1" s="1"/>
  <c r="AL146" i="1"/>
  <c r="AN146" i="1" s="1"/>
  <c r="AP146" i="1" s="1"/>
  <c r="AY146" i="1" s="1"/>
  <c r="AH12" i="13" s="1"/>
  <c r="AR12" i="13" s="1"/>
  <c r="AL460" i="1"/>
  <c r="AN460" i="1" s="1"/>
  <c r="AP460" i="1" s="1"/>
  <c r="AY460" i="1" s="1"/>
  <c r="AL488" i="1"/>
  <c r="AN488" i="1" s="1"/>
  <c r="AP488" i="1" s="1"/>
  <c r="AY488" i="1" s="1"/>
  <c r="AL499" i="1"/>
  <c r="AN499" i="1" s="1"/>
  <c r="AP499" i="1" s="1"/>
  <c r="AY499" i="1" s="1"/>
  <c r="AL510" i="1"/>
  <c r="AN510" i="1" s="1"/>
  <c r="AP510" i="1" s="1"/>
  <c r="AY510" i="1" s="1"/>
  <c r="AL191" i="1"/>
  <c r="AN191" i="1" s="1"/>
  <c r="AP191" i="1" s="1"/>
  <c r="AY191" i="1" s="1"/>
  <c r="AL21" i="1"/>
  <c r="AN21" i="1" s="1"/>
  <c r="AP21" i="1" s="1"/>
  <c r="AY21" i="1" s="1"/>
  <c r="AH4" i="5" s="1"/>
  <c r="AR4" i="5" s="1"/>
  <c r="AL216" i="1"/>
  <c r="AN216" i="1" s="1"/>
  <c r="AP216" i="1" s="1"/>
  <c r="AY216" i="1" s="1"/>
  <c r="AL302" i="1"/>
  <c r="AN302" i="1" s="1"/>
  <c r="AP302" i="1" s="1"/>
  <c r="AY302" i="1" s="1"/>
  <c r="AL133" i="1"/>
  <c r="AN133" i="1" s="1"/>
  <c r="AP133" i="1" s="1"/>
  <c r="AY133" i="1" s="1"/>
  <c r="AH12" i="14" s="1"/>
  <c r="AR12" i="14" s="1"/>
  <c r="AL208" i="1"/>
  <c r="AN208" i="1" s="1"/>
  <c r="AP208" i="1" s="1"/>
  <c r="AY208" i="1" s="1"/>
  <c r="AL180" i="1"/>
  <c r="AN180" i="1" s="1"/>
  <c r="AP180" i="1" s="1"/>
  <c r="AY180" i="1" s="1"/>
  <c r="AL126" i="1"/>
  <c r="AN126" i="1" s="1"/>
  <c r="AP126" i="1" s="1"/>
  <c r="AY126" i="1" s="1"/>
  <c r="AL84" i="1"/>
  <c r="AN84" i="1" s="1"/>
  <c r="AP84" i="1" s="1"/>
  <c r="AY84" i="1" s="1"/>
  <c r="AL397" i="1"/>
  <c r="AN397" i="1" s="1"/>
  <c r="AP397" i="1" s="1"/>
  <c r="AY397" i="1" s="1"/>
  <c r="AL36" i="1"/>
  <c r="AN36" i="1" s="1"/>
  <c r="AP36" i="1" s="1"/>
  <c r="AY36" i="1" s="1"/>
  <c r="AH8" i="10" s="1"/>
  <c r="AR8" i="10" s="1"/>
  <c r="AL10" i="1"/>
  <c r="AN10" i="1" s="1"/>
  <c r="AP10" i="1" s="1"/>
  <c r="AY10" i="1" s="1"/>
  <c r="AL66" i="1"/>
  <c r="AN66" i="1" s="1"/>
  <c r="AP66" i="1" s="1"/>
  <c r="AY66" i="1" s="1"/>
  <c r="AL129" i="1"/>
  <c r="AN129" i="1" s="1"/>
  <c r="AP129" i="1" s="1"/>
  <c r="AY129" i="1" s="1"/>
  <c r="AH15" i="5" s="1"/>
  <c r="AR15" i="5" s="1"/>
  <c r="AL204" i="1"/>
  <c r="AN204" i="1" s="1"/>
  <c r="AP204" i="1" s="1"/>
  <c r="AY204" i="1" s="1"/>
  <c r="AH22" i="5" s="1"/>
  <c r="AR22" i="5" s="1"/>
  <c r="AL245" i="1"/>
  <c r="AN245" i="1" s="1"/>
  <c r="AP245" i="1" s="1"/>
  <c r="AY245" i="1" s="1"/>
  <c r="AL258" i="1"/>
  <c r="AN258" i="1" s="1"/>
  <c r="AP258" i="1" s="1"/>
  <c r="AY258" i="1" s="1"/>
  <c r="AL181" i="1"/>
  <c r="AL227" i="1"/>
  <c r="AN227" i="1" s="1"/>
  <c r="AP227" i="1" s="1"/>
  <c r="AY227" i="1" s="1"/>
  <c r="AH20" i="15" s="1"/>
  <c r="AR20" i="15" s="1"/>
  <c r="AL118" i="1"/>
  <c r="AN118" i="1" s="1"/>
  <c r="AP118" i="1" s="1"/>
  <c r="AY118" i="1" s="1"/>
  <c r="AH9" i="13" s="1"/>
  <c r="AR9" i="13" s="1"/>
  <c r="AL294" i="1"/>
  <c r="AN294" i="1" s="1"/>
  <c r="AP294" i="1" s="1"/>
  <c r="AY294" i="1" s="1"/>
  <c r="AH26" i="16" s="1"/>
  <c r="AR26" i="16" s="1"/>
  <c r="AL352" i="1"/>
  <c r="AN352" i="1" s="1"/>
  <c r="AP352" i="1" s="1"/>
  <c r="AY352" i="1" s="1"/>
  <c r="AL384" i="1"/>
  <c r="AN384" i="1" s="1"/>
  <c r="AP384" i="1" s="1"/>
  <c r="AY384" i="1" s="1"/>
  <c r="AH37" i="15" s="1"/>
  <c r="AR37" i="15" s="1"/>
  <c r="AL32" i="1"/>
  <c r="AN32" i="1" s="1"/>
  <c r="AP32" i="1" s="1"/>
  <c r="AY32" i="1" s="1"/>
  <c r="AL94" i="1"/>
  <c r="AN94" i="1" s="1"/>
  <c r="AP94" i="1" s="1"/>
  <c r="AY94" i="1" s="1"/>
  <c r="AL355" i="1"/>
  <c r="AN355" i="1" s="1"/>
  <c r="AP355" i="1" s="1"/>
  <c r="AY355" i="1" s="1"/>
  <c r="AH42" i="10" s="1"/>
  <c r="AR42" i="10" s="1"/>
  <c r="AL424" i="1"/>
  <c r="AN424" i="1" s="1"/>
  <c r="AP424" i="1" s="1"/>
  <c r="AY424" i="1" s="1"/>
  <c r="AL153" i="1"/>
  <c r="AN153" i="1" s="1"/>
  <c r="AP153" i="1" s="1"/>
  <c r="AY153" i="1" s="1"/>
  <c r="AH18" i="5" s="1"/>
  <c r="AR18" i="5" s="1"/>
  <c r="AL335" i="1"/>
  <c r="AN335" i="1" s="1"/>
  <c r="AP335" i="1" s="1"/>
  <c r="AY335" i="1" s="1"/>
  <c r="AL13" i="1"/>
  <c r="AN13" i="1" s="1"/>
  <c r="AP13" i="1" s="1"/>
  <c r="AY13" i="1" s="1"/>
  <c r="AL48" i="1"/>
  <c r="AN48" i="1" s="1"/>
  <c r="AP48" i="1" s="1"/>
  <c r="AY48" i="1" s="1"/>
  <c r="AL120" i="1"/>
  <c r="AN120" i="1" s="1"/>
  <c r="AP120" i="1" s="1"/>
  <c r="AY120" i="1" s="1"/>
  <c r="AL171" i="1"/>
  <c r="AN171" i="1" s="1"/>
  <c r="AP171" i="1" s="1"/>
  <c r="AY171" i="1" s="1"/>
  <c r="AH13" i="11" s="1"/>
  <c r="AR13" i="11" s="1"/>
  <c r="AL455" i="1"/>
  <c r="AN455" i="1" s="1"/>
  <c r="AP455" i="1" s="1"/>
  <c r="AY455" i="1" s="1"/>
  <c r="AL483" i="1"/>
  <c r="AN483" i="1" s="1"/>
  <c r="AP483" i="1" s="1"/>
  <c r="AY483" i="1" s="1"/>
  <c r="AL494" i="1"/>
  <c r="AN494" i="1" s="1"/>
  <c r="AP494" i="1" s="1"/>
  <c r="AY494" i="1" s="1"/>
  <c r="AL505" i="1"/>
  <c r="AN505" i="1" s="1"/>
  <c r="AP505" i="1" s="1"/>
  <c r="AY505" i="1" s="1"/>
  <c r="AL138" i="1"/>
  <c r="AN138" i="1" s="1"/>
  <c r="AP138" i="1" s="1"/>
  <c r="AY138" i="1" s="1"/>
  <c r="AL338" i="1"/>
  <c r="AN338" i="1" s="1"/>
  <c r="AP338" i="1" s="1"/>
  <c r="AY338" i="1" s="1"/>
  <c r="AH36" i="14" s="1"/>
  <c r="AR36" i="14" s="1"/>
  <c r="AL423" i="1"/>
  <c r="AN423" i="1" s="1"/>
  <c r="AP423" i="1" s="1"/>
  <c r="AY423" i="1" s="1"/>
  <c r="AL409" i="1"/>
  <c r="AN409" i="1" s="1"/>
  <c r="AP409" i="1" s="1"/>
  <c r="AY409" i="1" s="1"/>
  <c r="AL128" i="1"/>
  <c r="AN128" i="1" s="1"/>
  <c r="AP128" i="1" s="1"/>
  <c r="AY128" i="1" s="1"/>
  <c r="AH17" i="12" s="1"/>
  <c r="AR17" i="12" s="1"/>
  <c r="AL275" i="1"/>
  <c r="AN275" i="1" s="1"/>
  <c r="AP275" i="1" s="1"/>
  <c r="AY275" i="1" s="1"/>
  <c r="AL5" i="1"/>
  <c r="AN5" i="1" s="1"/>
  <c r="AP5" i="1" s="1"/>
  <c r="AY5" i="1" s="1"/>
  <c r="AL41" i="1"/>
  <c r="AN41" i="1" s="1"/>
  <c r="AP41" i="1" s="1"/>
  <c r="AY41" i="1" s="1"/>
  <c r="AL112" i="1"/>
  <c r="AN112" i="1" s="1"/>
  <c r="AP112" i="1" s="1"/>
  <c r="AY112" i="1" s="1"/>
  <c r="AL158" i="1"/>
  <c r="AN158" i="1" s="1"/>
  <c r="AP158" i="1" s="1"/>
  <c r="AY158" i="1" s="1"/>
  <c r="AL198" i="1"/>
  <c r="AN198" i="1" s="1"/>
  <c r="AP198" i="1" s="1"/>
  <c r="AY198" i="1" s="1"/>
  <c r="AL239" i="1"/>
  <c r="AN239" i="1" s="1"/>
  <c r="AP239" i="1" s="1"/>
  <c r="AY239" i="1" s="1"/>
  <c r="AH30" i="10" s="1"/>
  <c r="AR30" i="10" s="1"/>
  <c r="AL432" i="1"/>
  <c r="AN432" i="1" s="1"/>
  <c r="AP432" i="1" s="1"/>
  <c r="AY432" i="1" s="1"/>
  <c r="AL265" i="1"/>
  <c r="AN265" i="1" s="1"/>
  <c r="AP265" i="1" s="1"/>
  <c r="AY265" i="1" s="1"/>
  <c r="AL307" i="1"/>
  <c r="AN307" i="1" s="1"/>
  <c r="AP307" i="1" s="1"/>
  <c r="AY307" i="1" s="1"/>
  <c r="AL328" i="1"/>
  <c r="AN328" i="1" s="1"/>
  <c r="AP328" i="1" s="1"/>
  <c r="AY328" i="1" s="1"/>
  <c r="AH34" i="5" s="1"/>
  <c r="AR34" i="5" s="1"/>
  <c r="AL346" i="1"/>
  <c r="AN346" i="1" s="1"/>
  <c r="AP346" i="1" s="1"/>
  <c r="AY346" i="1" s="1"/>
  <c r="AL408" i="1"/>
  <c r="AN408" i="1" s="1"/>
  <c r="AP408" i="1" s="1"/>
  <c r="AY408" i="1" s="1"/>
  <c r="AL439" i="1"/>
  <c r="AN439" i="1" s="1"/>
  <c r="AP439" i="1" s="1"/>
  <c r="AY439" i="1" s="1"/>
  <c r="AL450" i="1"/>
  <c r="AN450" i="1" s="1"/>
  <c r="AP450" i="1" s="1"/>
  <c r="AY450" i="1" s="1"/>
  <c r="AL310" i="1"/>
  <c r="AN310" i="1" s="1"/>
  <c r="AP310" i="1" s="1"/>
  <c r="AY310" i="1" s="1"/>
  <c r="AL285" i="1"/>
  <c r="AN285" i="1" s="1"/>
  <c r="AP285" i="1" s="1"/>
  <c r="AY285" i="1" s="1"/>
  <c r="AL37" i="1"/>
  <c r="AN37" i="1" s="1"/>
  <c r="AP37" i="1" s="1"/>
  <c r="AY37" i="1" s="1"/>
  <c r="AH9" i="10" s="1"/>
  <c r="AR9" i="10" s="1"/>
  <c r="AL35" i="1"/>
  <c r="AN35" i="1" s="1"/>
  <c r="AP35" i="1" s="1"/>
  <c r="AY35" i="1" s="1"/>
  <c r="AL222" i="1"/>
  <c r="AN222" i="1" s="1"/>
  <c r="AP222" i="1" s="1"/>
  <c r="AY222" i="1" s="1"/>
  <c r="AL186" i="1"/>
  <c r="AN186" i="1" s="1"/>
  <c r="AP186" i="1" s="1"/>
  <c r="AY186" i="1" s="1"/>
  <c r="AH19" i="15" s="1"/>
  <c r="AR19" i="15" s="1"/>
  <c r="AL365" i="1"/>
  <c r="AN365" i="1" s="1"/>
  <c r="AP365" i="1" s="1"/>
  <c r="AY365" i="1" s="1"/>
  <c r="AL23" i="1"/>
  <c r="AN23" i="1" s="1"/>
  <c r="AP23" i="1" s="1"/>
  <c r="AY23" i="1" s="1"/>
  <c r="AL273" i="1"/>
  <c r="AN273" i="1" s="1"/>
  <c r="AP273" i="1" s="1"/>
  <c r="AY273" i="1" s="1"/>
  <c r="AH28" i="5" s="1"/>
  <c r="AR28" i="5" s="1"/>
  <c r="AL233" i="1"/>
  <c r="AN233" i="1" s="1"/>
  <c r="AP233" i="1" s="1"/>
  <c r="AY233" i="1" s="1"/>
  <c r="AH25" i="12" s="1"/>
  <c r="AR25" i="12" s="1"/>
  <c r="AL71" i="1"/>
  <c r="AN71" i="1" s="1"/>
  <c r="AP71" i="1" s="1"/>
  <c r="AY71" i="1" s="1"/>
  <c r="AL70" i="1"/>
  <c r="AN70" i="1" s="1"/>
  <c r="AP70" i="1" s="1"/>
  <c r="AY70" i="1" s="1"/>
  <c r="AL376" i="1"/>
  <c r="AN376" i="1" s="1"/>
  <c r="AP376" i="1" s="1"/>
  <c r="AY376" i="1" s="1"/>
  <c r="AL102" i="1"/>
  <c r="AN102" i="1" s="1"/>
  <c r="AP102" i="1" s="1"/>
  <c r="AY102" i="1" s="1"/>
  <c r="AL151" i="1"/>
  <c r="AN151" i="1" s="1"/>
  <c r="AP151" i="1" s="1"/>
  <c r="AY151" i="1" s="1"/>
  <c r="AH12" i="11" s="1"/>
  <c r="AR12" i="11" s="1"/>
  <c r="AL478" i="1"/>
  <c r="AN478" i="1" s="1"/>
  <c r="AP478" i="1" s="1"/>
  <c r="AY478" i="1" s="1"/>
  <c r="AL489" i="1"/>
  <c r="AN489" i="1" s="1"/>
  <c r="AP489" i="1" s="1"/>
  <c r="AY489" i="1" s="1"/>
  <c r="AL188" i="1"/>
  <c r="AN188" i="1" s="1"/>
  <c r="AP188" i="1" s="1"/>
  <c r="AL512" i="1"/>
  <c r="AN512" i="1" s="1"/>
  <c r="AP512" i="1" s="1"/>
  <c r="AY512" i="1" s="1"/>
  <c r="AL507" i="1"/>
  <c r="AN507" i="1" s="1"/>
  <c r="AP507" i="1" s="1"/>
  <c r="AY507" i="1" s="1"/>
  <c r="AL502" i="1"/>
  <c r="AN502" i="1" s="1"/>
  <c r="AP502" i="1" s="1"/>
  <c r="AY502" i="1" s="1"/>
  <c r="AL497" i="1"/>
  <c r="AN497" i="1" s="1"/>
  <c r="AP497" i="1" s="1"/>
  <c r="AY497" i="1" s="1"/>
  <c r="AL492" i="1"/>
  <c r="AN492" i="1" s="1"/>
  <c r="AP492" i="1" s="1"/>
  <c r="AY492" i="1" s="1"/>
  <c r="AL487" i="1"/>
  <c r="AN487" i="1" s="1"/>
  <c r="AP487" i="1" s="1"/>
  <c r="AY487" i="1" s="1"/>
  <c r="AL482" i="1"/>
  <c r="AN482" i="1" s="1"/>
  <c r="AP482" i="1" s="1"/>
  <c r="AY482" i="1" s="1"/>
  <c r="AL477" i="1"/>
  <c r="AN477" i="1" s="1"/>
  <c r="AP477" i="1" s="1"/>
  <c r="AY477" i="1" s="1"/>
  <c r="AL472" i="1"/>
  <c r="AN472" i="1" s="1"/>
  <c r="AP472" i="1" s="1"/>
  <c r="AY472" i="1" s="1"/>
  <c r="AL467" i="1"/>
  <c r="AN467" i="1" s="1"/>
  <c r="AP467" i="1" s="1"/>
  <c r="AY467" i="1" s="1"/>
  <c r="AL462" i="1"/>
  <c r="AN462" i="1" s="1"/>
  <c r="AP462" i="1" s="1"/>
  <c r="AY462" i="1" s="1"/>
  <c r="AL457" i="1"/>
  <c r="AN457" i="1" s="1"/>
  <c r="AP457" i="1" s="1"/>
  <c r="AY457" i="1" s="1"/>
  <c r="AL452" i="1"/>
  <c r="AN452" i="1" s="1"/>
  <c r="AP452" i="1" s="1"/>
  <c r="AY452" i="1" s="1"/>
  <c r="AL447" i="1"/>
  <c r="AN447" i="1" s="1"/>
  <c r="AP447" i="1" s="1"/>
  <c r="AY447" i="1" s="1"/>
  <c r="AL442" i="1"/>
  <c r="AN442" i="1" s="1"/>
  <c r="AP442" i="1" s="1"/>
  <c r="AY442" i="1" s="1"/>
  <c r="AL414" i="1"/>
  <c r="AN414" i="1" s="1"/>
  <c r="AP414" i="1" s="1"/>
  <c r="AY414" i="1" s="1"/>
  <c r="AL407" i="1"/>
  <c r="AN407" i="1" s="1"/>
  <c r="AP407" i="1" s="1"/>
  <c r="AY407" i="1" s="1"/>
  <c r="AL394" i="1"/>
  <c r="AN394" i="1" s="1"/>
  <c r="AP394" i="1" s="1"/>
  <c r="AY394" i="1" s="1"/>
  <c r="AH42" i="14" s="1"/>
  <c r="AR42" i="14" s="1"/>
  <c r="AL435" i="1"/>
  <c r="AN435" i="1" s="1"/>
  <c r="AP435" i="1" s="1"/>
  <c r="AY435" i="1" s="1"/>
  <c r="AL371" i="1"/>
  <c r="AN371" i="1" s="1"/>
  <c r="AP371" i="1" s="1"/>
  <c r="AY371" i="1" s="1"/>
  <c r="AH40" i="5" s="1"/>
  <c r="AR40" i="5" s="1"/>
  <c r="AL361" i="1"/>
  <c r="AN361" i="1" s="1"/>
  <c r="AP361" i="1" s="1"/>
  <c r="AY361" i="1" s="1"/>
  <c r="AL354" i="1"/>
  <c r="AN354" i="1" s="1"/>
  <c r="AP354" i="1" s="1"/>
  <c r="AY354" i="1" s="1"/>
  <c r="AL341" i="1"/>
  <c r="AN341" i="1" s="1"/>
  <c r="AP341" i="1" s="1"/>
  <c r="AY341" i="1" s="1"/>
  <c r="AL332" i="1"/>
  <c r="AN332" i="1" s="1"/>
  <c r="AP332" i="1" s="1"/>
  <c r="AY332" i="1" s="1"/>
  <c r="AL326" i="1"/>
  <c r="AN326" i="1" s="1"/>
  <c r="AP326" i="1" s="1"/>
  <c r="AY326" i="1" s="1"/>
  <c r="AH41" i="10" s="1"/>
  <c r="AR41" i="10" s="1"/>
  <c r="AL314" i="1"/>
  <c r="AN314" i="1" s="1"/>
  <c r="AP314" i="1" s="1"/>
  <c r="AY314" i="1" s="1"/>
  <c r="AL304" i="1"/>
  <c r="AN304" i="1" s="1"/>
  <c r="AP304" i="1" s="1"/>
  <c r="AY304" i="1" s="1"/>
  <c r="AL298" i="1"/>
  <c r="AN298" i="1" s="1"/>
  <c r="AP298" i="1" s="1"/>
  <c r="AY298" i="1" s="1"/>
  <c r="AL287" i="1"/>
  <c r="AN287" i="1" s="1"/>
  <c r="AP287" i="1" s="1"/>
  <c r="AY287" i="1" s="1"/>
  <c r="AL283" i="1"/>
  <c r="AN283" i="1" s="1"/>
  <c r="AP283" i="1" s="1"/>
  <c r="AY283" i="1" s="1"/>
  <c r="AL277" i="1"/>
  <c r="AN277" i="1" s="1"/>
  <c r="AP277" i="1" s="1"/>
  <c r="AY277" i="1" s="1"/>
  <c r="AL268" i="1"/>
  <c r="AN268" i="1" s="1"/>
  <c r="AP268" i="1" s="1"/>
  <c r="AY268" i="1" s="1"/>
  <c r="AH22" i="11" s="1"/>
  <c r="AR22" i="11" s="1"/>
  <c r="AL262" i="1"/>
  <c r="AN262" i="1" s="1"/>
  <c r="AP262" i="1" s="1"/>
  <c r="AY262" i="1" s="1"/>
  <c r="AL256" i="1"/>
  <c r="AN256" i="1" s="1"/>
  <c r="AP256" i="1" s="1"/>
  <c r="AY256" i="1" s="1"/>
  <c r="AL251" i="1"/>
  <c r="AN251" i="1" s="1"/>
  <c r="AP251" i="1" s="1"/>
  <c r="AY251" i="1" s="1"/>
  <c r="AL243" i="1"/>
  <c r="AN243" i="1" s="1"/>
  <c r="AP243" i="1" s="1"/>
  <c r="AY243" i="1" s="1"/>
  <c r="AL238" i="1"/>
  <c r="AN238" i="1" s="1"/>
  <c r="AP238" i="1" s="1"/>
  <c r="AY238" i="1" s="1"/>
  <c r="AL225" i="1"/>
  <c r="AN225" i="1" s="1"/>
  <c r="AP225" i="1" s="1"/>
  <c r="AY225" i="1" s="1"/>
  <c r="AH24" i="12" s="1"/>
  <c r="AR24" i="12" s="1"/>
  <c r="AL219" i="1"/>
  <c r="AN219" i="1" s="1"/>
  <c r="AP219" i="1" s="1"/>
  <c r="AY219" i="1" s="1"/>
  <c r="AL214" i="1"/>
  <c r="AN214" i="1" s="1"/>
  <c r="AP214" i="1" s="1"/>
  <c r="AY214" i="1" s="1"/>
  <c r="AH24" i="5" s="1"/>
  <c r="AR24" i="5" s="1"/>
  <c r="AL209" i="1"/>
  <c r="AN209" i="1" s="1"/>
  <c r="AP209" i="1" s="1"/>
  <c r="AY209" i="1" s="1"/>
  <c r="AL200" i="1"/>
  <c r="AN200" i="1" s="1"/>
  <c r="AP200" i="1" s="1"/>
  <c r="AY200" i="1" s="1"/>
  <c r="AH18" i="11" s="1"/>
  <c r="AR18" i="11" s="1"/>
  <c r="AL194" i="1"/>
  <c r="AN194" i="1" s="1"/>
  <c r="AP194" i="1" s="1"/>
  <c r="AY194" i="1" s="1"/>
  <c r="AL178" i="1"/>
  <c r="AN178" i="1" s="1"/>
  <c r="AP178" i="1" s="1"/>
  <c r="AY178" i="1" s="1"/>
  <c r="AL430" i="1"/>
  <c r="AN430" i="1" s="1"/>
  <c r="AP430" i="1" s="1"/>
  <c r="AY430" i="1" s="1"/>
  <c r="AL155" i="1"/>
  <c r="AN155" i="1" s="1"/>
  <c r="AP155" i="1" s="1"/>
  <c r="AY155" i="1" s="1"/>
  <c r="AL139" i="1"/>
  <c r="AN139" i="1" s="1"/>
  <c r="AP139" i="1" s="1"/>
  <c r="AY139" i="1" s="1"/>
  <c r="AL127" i="1"/>
  <c r="AN127" i="1" s="1"/>
  <c r="AP127" i="1" s="1"/>
  <c r="AY127" i="1" s="1"/>
  <c r="AL116" i="1"/>
  <c r="AN116" i="1" s="1"/>
  <c r="AP116" i="1" s="1"/>
  <c r="AY116" i="1" s="1"/>
  <c r="AH14" i="12" s="1"/>
  <c r="AR14" i="12" s="1"/>
  <c r="AL106" i="1"/>
  <c r="AN106" i="1" s="1"/>
  <c r="AP106" i="1" s="1"/>
  <c r="AY106" i="1" s="1"/>
  <c r="AH9" i="14" s="1"/>
  <c r="AR9" i="14" s="1"/>
  <c r="AL100" i="1"/>
  <c r="AN100" i="1" s="1"/>
  <c r="AP100" i="1" s="1"/>
  <c r="AY100" i="1" s="1"/>
  <c r="AH11" i="5" s="1"/>
  <c r="AR11" i="5" s="1"/>
  <c r="AL90" i="1"/>
  <c r="AN90" i="1" s="1"/>
  <c r="AP90" i="1" s="1"/>
  <c r="AY90" i="1" s="1"/>
  <c r="AL80" i="1"/>
  <c r="AN80" i="1" s="1"/>
  <c r="AP80" i="1" s="1"/>
  <c r="AY80" i="1" s="1"/>
  <c r="AH9" i="15" s="1"/>
  <c r="AR9" i="15" s="1"/>
  <c r="AL73" i="1"/>
  <c r="AN73" i="1" s="1"/>
  <c r="AP73" i="1" s="1"/>
  <c r="AY73" i="1" s="1"/>
  <c r="AH8" i="5" s="1"/>
  <c r="AR8" i="5" s="1"/>
  <c r="AL59" i="1"/>
  <c r="AN59" i="1" s="1"/>
  <c r="AP59" i="1" s="1"/>
  <c r="AY59" i="1" s="1"/>
  <c r="AL52" i="1"/>
  <c r="AN52" i="1" s="1"/>
  <c r="AP52" i="1" s="1"/>
  <c r="AY52" i="1" s="1"/>
  <c r="AL43" i="1"/>
  <c r="AN43" i="1" s="1"/>
  <c r="AP43" i="1" s="1"/>
  <c r="AY43" i="1" s="1"/>
  <c r="AH5" i="5" s="1"/>
  <c r="AR5" i="5" s="1"/>
  <c r="AL33" i="1"/>
  <c r="AN33" i="1" s="1"/>
  <c r="AP33" i="1" s="1"/>
  <c r="AY33" i="1" s="1"/>
  <c r="AL25" i="1"/>
  <c r="AN25" i="1" s="1"/>
  <c r="AP25" i="1" s="1"/>
  <c r="AY25" i="1" s="1"/>
  <c r="AH5" i="15" s="1"/>
  <c r="AR5" i="15" s="1"/>
  <c r="AL20" i="1"/>
  <c r="AN20" i="1" s="1"/>
  <c r="AP20" i="1" s="1"/>
  <c r="AY20" i="1" s="1"/>
  <c r="AL8" i="1"/>
  <c r="AN8" i="1" s="1"/>
  <c r="AP8" i="1" s="1"/>
  <c r="AY8" i="1" s="1"/>
  <c r="AL387" i="1"/>
  <c r="AN387" i="1" s="1"/>
  <c r="AP387" i="1" s="1"/>
  <c r="AY387" i="1" s="1"/>
  <c r="AH34" i="11" s="1"/>
  <c r="AR34" i="11" s="1"/>
  <c r="AL370" i="1"/>
  <c r="AN370" i="1" s="1"/>
  <c r="AP370" i="1" s="1"/>
  <c r="AY370" i="1" s="1"/>
  <c r="AL350" i="1"/>
  <c r="AN350" i="1" s="1"/>
  <c r="AP350" i="1" s="1"/>
  <c r="AY350" i="1" s="1"/>
  <c r="AL295" i="1"/>
  <c r="AN295" i="1" s="1"/>
  <c r="AP295" i="1" s="1"/>
  <c r="AY295" i="1" s="1"/>
  <c r="AL270" i="1"/>
  <c r="AN270" i="1" s="1"/>
  <c r="AP270" i="1" s="1"/>
  <c r="AY270" i="1" s="1"/>
  <c r="AH23" i="11" s="1"/>
  <c r="AR23" i="11" s="1"/>
  <c r="AL192" i="1"/>
  <c r="AN192" i="1" s="1"/>
  <c r="AP192" i="1" s="1"/>
  <c r="AY192" i="1" s="1"/>
  <c r="AL185" i="1"/>
  <c r="AN185" i="1" s="1"/>
  <c r="AP185" i="1" s="1"/>
  <c r="AY185" i="1" s="1"/>
  <c r="AH18" i="15" s="1"/>
  <c r="AR18" i="15" s="1"/>
  <c r="AL147" i="1"/>
  <c r="AN147" i="1" s="1"/>
  <c r="AP147" i="1" s="1"/>
  <c r="AY147" i="1" s="1"/>
  <c r="AH15" i="15" s="1"/>
  <c r="AR15" i="15" s="1"/>
  <c r="AL124" i="1"/>
  <c r="AN124" i="1" s="1"/>
  <c r="AP124" i="1" s="1"/>
  <c r="AY124" i="1" s="1"/>
  <c r="AH14" i="16" s="1"/>
  <c r="AR14" i="16" s="1"/>
  <c r="AL425" i="1"/>
  <c r="AN425" i="1" s="1"/>
  <c r="AP425" i="1" s="1"/>
  <c r="AY425" i="1" s="1"/>
  <c r="AL31" i="1"/>
  <c r="AN31" i="1" s="1"/>
  <c r="AP31" i="1" s="1"/>
  <c r="AY31" i="1" s="1"/>
  <c r="AL369" i="1"/>
  <c r="AN369" i="1" s="1"/>
  <c r="AP369" i="1" s="1"/>
  <c r="AY369" i="1" s="1"/>
  <c r="AH39" i="5" s="1"/>
  <c r="AR39" i="5" s="1"/>
  <c r="AL261" i="1"/>
  <c r="AN261" i="1" s="1"/>
  <c r="AP261" i="1" s="1"/>
  <c r="AY261" i="1" s="1"/>
  <c r="AH34" i="10" s="1"/>
  <c r="AR34" i="10" s="1"/>
  <c r="AL77" i="1"/>
  <c r="AN77" i="1" s="1"/>
  <c r="AP77" i="1" s="1"/>
  <c r="AY77" i="1" s="1"/>
  <c r="AH9" i="11" s="1"/>
  <c r="AR9" i="11" s="1"/>
  <c r="AL379" i="1"/>
  <c r="AN379" i="1" s="1"/>
  <c r="AP379" i="1" s="1"/>
  <c r="AY379" i="1" s="1"/>
  <c r="AL206" i="1"/>
  <c r="AN206" i="1" s="1"/>
  <c r="AP206" i="1" s="1"/>
  <c r="AY206" i="1" s="1"/>
  <c r="AL79" i="1"/>
  <c r="AN79" i="1" s="1"/>
  <c r="AP79" i="1" s="1"/>
  <c r="AY79" i="1" s="1"/>
  <c r="AH8" i="15" s="1"/>
  <c r="AR8" i="15" s="1"/>
  <c r="AL4" i="1"/>
  <c r="AN4" i="1" s="1"/>
  <c r="AP4" i="1" s="1"/>
  <c r="AY4" i="1" s="1"/>
  <c r="AL164" i="1"/>
  <c r="AN164" i="1" s="1"/>
  <c r="AP164" i="1" s="1"/>
  <c r="AY164" i="1" s="1"/>
  <c r="AL229" i="1"/>
  <c r="AN229" i="1" s="1"/>
  <c r="AP229" i="1" s="1"/>
  <c r="AY229" i="1" s="1"/>
  <c r="AL69" i="1"/>
  <c r="AN69" i="1" s="1"/>
  <c r="AP69" i="1" s="1"/>
  <c r="AY69" i="1" s="1"/>
  <c r="AH7" i="5" s="1"/>
  <c r="AR7" i="5" s="1"/>
  <c r="AL149" i="1"/>
  <c r="AN149" i="1" s="1"/>
  <c r="AP149" i="1" s="1"/>
  <c r="AY149" i="1" s="1"/>
  <c r="AL42" i="1"/>
  <c r="AN42" i="1" s="1"/>
  <c r="AP42" i="1" s="1"/>
  <c r="AY42" i="1" s="1"/>
  <c r="AH10" i="10" s="1"/>
  <c r="AR10" i="10" s="1"/>
  <c r="AL390" i="1"/>
  <c r="AN390" i="1" s="1"/>
  <c r="AP390" i="1" s="1"/>
  <c r="AY390" i="1" s="1"/>
  <c r="AH35" i="11" s="1"/>
  <c r="AR35" i="11" s="1"/>
  <c r="AL324" i="1"/>
  <c r="AN324" i="1" s="1"/>
  <c r="AP324" i="1" s="1"/>
  <c r="AY324" i="1" s="1"/>
  <c r="AH30" i="11" s="1"/>
  <c r="AR30" i="11" s="1"/>
  <c r="AL64" i="1"/>
  <c r="AN64" i="1" s="1"/>
  <c r="AP64" i="1" s="1"/>
  <c r="AY64" i="1" s="1"/>
  <c r="AH5" i="14" s="1"/>
  <c r="AR5" i="14" s="1"/>
  <c r="AL317" i="1"/>
  <c r="AN317" i="1" s="1"/>
  <c r="AP317" i="1" s="1"/>
  <c r="AY317" i="1" s="1"/>
  <c r="AL85" i="1"/>
  <c r="AN85" i="1" s="1"/>
  <c r="AP85" i="1" s="1"/>
  <c r="AY85" i="1" s="1"/>
  <c r="AL65" i="1"/>
  <c r="AN65" i="1" s="1"/>
  <c r="AP65" i="1" s="1"/>
  <c r="AY65" i="1" s="1"/>
  <c r="AH7" i="11" s="1"/>
  <c r="AR7" i="11" s="1"/>
  <c r="AL197" i="1"/>
  <c r="AN197" i="1" s="1"/>
  <c r="AP197" i="1" s="1"/>
  <c r="AY197" i="1" s="1"/>
  <c r="AH19" i="14" s="1"/>
  <c r="AR19" i="14" s="1"/>
  <c r="AL107" i="1"/>
  <c r="AN107" i="1" s="1"/>
  <c r="AP107" i="1" s="1"/>
  <c r="AY107" i="1" s="1"/>
  <c r="AH16" i="10" s="1"/>
  <c r="AR16" i="10" s="1"/>
  <c r="AL161" i="1"/>
  <c r="AN161" i="1" s="1"/>
  <c r="AP161" i="1" s="1"/>
  <c r="AY161" i="1" s="1"/>
  <c r="AL388" i="1"/>
  <c r="AN388" i="1" s="1"/>
  <c r="AP388" i="1" s="1"/>
  <c r="AY388" i="1" s="1"/>
  <c r="AL144" i="1"/>
  <c r="AN144" i="1" s="1"/>
  <c r="AP144" i="1" s="1"/>
  <c r="AY144" i="1" s="1"/>
  <c r="AL288" i="1"/>
  <c r="AN288" i="1" s="1"/>
  <c r="AP288" i="1" s="1"/>
  <c r="AY288" i="1" s="1"/>
  <c r="AH23" i="15" s="1"/>
  <c r="AR23" i="15" s="1"/>
  <c r="AL511" i="1"/>
  <c r="AN511" i="1" s="1"/>
  <c r="AP511" i="1" s="1"/>
  <c r="AY511" i="1" s="1"/>
  <c r="AL506" i="1"/>
  <c r="AN506" i="1" s="1"/>
  <c r="AP506" i="1" s="1"/>
  <c r="AY506" i="1" s="1"/>
  <c r="AL501" i="1"/>
  <c r="AN501" i="1" s="1"/>
  <c r="AP501" i="1" s="1"/>
  <c r="AY501" i="1" s="1"/>
  <c r="AL496" i="1"/>
  <c r="AN496" i="1" s="1"/>
  <c r="AP496" i="1" s="1"/>
  <c r="AY496" i="1" s="1"/>
  <c r="AL491" i="1"/>
  <c r="AN491" i="1" s="1"/>
  <c r="AP491" i="1" s="1"/>
  <c r="AY491" i="1" s="1"/>
  <c r="AL486" i="1"/>
  <c r="AN486" i="1" s="1"/>
  <c r="AP486" i="1" s="1"/>
  <c r="AY486" i="1" s="1"/>
  <c r="AL481" i="1"/>
  <c r="AN481" i="1" s="1"/>
  <c r="AP481" i="1" s="1"/>
  <c r="AY481" i="1" s="1"/>
  <c r="AL476" i="1"/>
  <c r="AN476" i="1" s="1"/>
  <c r="AP476" i="1" s="1"/>
  <c r="AY476" i="1" s="1"/>
  <c r="AL471" i="1"/>
  <c r="AN471" i="1" s="1"/>
  <c r="AP471" i="1" s="1"/>
  <c r="AY471" i="1" s="1"/>
  <c r="AL466" i="1"/>
  <c r="AN466" i="1" s="1"/>
  <c r="AP466" i="1" s="1"/>
  <c r="AY466" i="1" s="1"/>
  <c r="AL461" i="1"/>
  <c r="AN461" i="1" s="1"/>
  <c r="AP461" i="1" s="1"/>
  <c r="AY461" i="1" s="1"/>
  <c r="AL456" i="1"/>
  <c r="AN456" i="1" s="1"/>
  <c r="AP456" i="1" s="1"/>
  <c r="AY456" i="1" s="1"/>
  <c r="AL451" i="1"/>
  <c r="AN451" i="1" s="1"/>
  <c r="AP451" i="1" s="1"/>
  <c r="AY451" i="1" s="1"/>
  <c r="AL446" i="1"/>
  <c r="AN446" i="1" s="1"/>
  <c r="AP446" i="1" s="1"/>
  <c r="AY446" i="1" s="1"/>
  <c r="AL441" i="1"/>
  <c r="AN441" i="1" s="1"/>
  <c r="AP441" i="1" s="1"/>
  <c r="AY441" i="1" s="1"/>
  <c r="AL413" i="1"/>
  <c r="AN413" i="1" s="1"/>
  <c r="AP413" i="1" s="1"/>
  <c r="AY413" i="1" s="1"/>
  <c r="AH40" i="13" s="1"/>
  <c r="AR40" i="13" s="1"/>
  <c r="AL406" i="1"/>
  <c r="AN406" i="1" s="1"/>
  <c r="AP406" i="1" s="1"/>
  <c r="AY406" i="1" s="1"/>
  <c r="AL392" i="1"/>
  <c r="AN392" i="1" s="1"/>
  <c r="AP392" i="1" s="1"/>
  <c r="AY392" i="1" s="1"/>
  <c r="AL381" i="1"/>
  <c r="AN381" i="1" s="1"/>
  <c r="AP381" i="1" s="1"/>
  <c r="AY381" i="1" s="1"/>
  <c r="AL368" i="1"/>
  <c r="AN368" i="1" s="1"/>
  <c r="AP368" i="1" s="1"/>
  <c r="AY368" i="1" s="1"/>
  <c r="AH39" i="14" s="1"/>
  <c r="AR39" i="14" s="1"/>
  <c r="AL359" i="1"/>
  <c r="AN359" i="1" s="1"/>
  <c r="AP359" i="1" s="1"/>
  <c r="AY359" i="1" s="1"/>
  <c r="AL347" i="1"/>
  <c r="AN347" i="1" s="1"/>
  <c r="AP347" i="1" s="1"/>
  <c r="AY347" i="1" s="1"/>
  <c r="AL339" i="1"/>
  <c r="AN339" i="1" s="1"/>
  <c r="AP339" i="1" s="1"/>
  <c r="AY339" i="1" s="1"/>
  <c r="AH31" i="12" s="1"/>
  <c r="AR31" i="12" s="1"/>
  <c r="AL434" i="1"/>
  <c r="AN434" i="1" s="1"/>
  <c r="AP434" i="1" s="1"/>
  <c r="AY434" i="1" s="1"/>
  <c r="AL323" i="1"/>
  <c r="AN323" i="1" s="1"/>
  <c r="AP323" i="1" s="1"/>
  <c r="AY323" i="1" s="1"/>
  <c r="AL313" i="1"/>
  <c r="AN313" i="1" s="1"/>
  <c r="AP313" i="1" s="1"/>
  <c r="AY313" i="1" s="1"/>
  <c r="AL303" i="1"/>
  <c r="AN303" i="1" s="1"/>
  <c r="AP303" i="1" s="1"/>
  <c r="AY303" i="1" s="1"/>
  <c r="AH27" i="11" s="1"/>
  <c r="AR27" i="11" s="1"/>
  <c r="AL297" i="1"/>
  <c r="AN297" i="1" s="1"/>
  <c r="AP297" i="1" s="1"/>
  <c r="AY297" i="1" s="1"/>
  <c r="AH27" i="14" s="1"/>
  <c r="AR27" i="14" s="1"/>
  <c r="AL286" i="1"/>
  <c r="AN286" i="1" s="1"/>
  <c r="AP286" i="1" s="1"/>
  <c r="AY286" i="1" s="1"/>
  <c r="AL281" i="1"/>
  <c r="AN281" i="1" s="1"/>
  <c r="AP281" i="1" s="1"/>
  <c r="AY281" i="1" s="1"/>
  <c r="AL274" i="1"/>
  <c r="AN274" i="1" s="1"/>
  <c r="AP274" i="1" s="1"/>
  <c r="AY274" i="1" s="1"/>
  <c r="AL266" i="1"/>
  <c r="AN266" i="1" s="1"/>
  <c r="AP266" i="1" s="1"/>
  <c r="AY266" i="1" s="1"/>
  <c r="AL260" i="1"/>
  <c r="AN260" i="1" s="1"/>
  <c r="AP260" i="1" s="1"/>
  <c r="AY260" i="1" s="1"/>
  <c r="AH22" i="15" s="1"/>
  <c r="AR22" i="15" s="1"/>
  <c r="AL255" i="1"/>
  <c r="AN255" i="1" s="1"/>
  <c r="AP255" i="1" s="1"/>
  <c r="AY255" i="1" s="1"/>
  <c r="AL249" i="1"/>
  <c r="AN249" i="1" s="1"/>
  <c r="AP249" i="1" s="1"/>
  <c r="AY249" i="1" s="1"/>
  <c r="AL242" i="1"/>
  <c r="AN242" i="1" s="1"/>
  <c r="AP242" i="1" s="1"/>
  <c r="AY242" i="1" s="1"/>
  <c r="AL237" i="1"/>
  <c r="AN237" i="1" s="1"/>
  <c r="AP237" i="1" s="1"/>
  <c r="AY237" i="1" s="1"/>
  <c r="AH22" i="14" s="1"/>
  <c r="AR22" i="14" s="1"/>
  <c r="AL223" i="1"/>
  <c r="AN223" i="1" s="1"/>
  <c r="AP223" i="1" s="1"/>
  <c r="AY223" i="1" s="1"/>
  <c r="AL218" i="1"/>
  <c r="AN218" i="1" s="1"/>
  <c r="AP218" i="1" s="1"/>
  <c r="AY218" i="1" s="1"/>
  <c r="AL213" i="1"/>
  <c r="AN213" i="1" s="1"/>
  <c r="AP213" i="1" s="1"/>
  <c r="AY213" i="1" s="1"/>
  <c r="AL205" i="1"/>
  <c r="AN205" i="1" s="1"/>
  <c r="AP205" i="1" s="1"/>
  <c r="AY205" i="1" s="1"/>
  <c r="AL199" i="1"/>
  <c r="AN199" i="1" s="1"/>
  <c r="AP199" i="1" s="1"/>
  <c r="AY199" i="1" s="1"/>
  <c r="AL193" i="1"/>
  <c r="AN193" i="1" s="1"/>
  <c r="AP193" i="1" s="1"/>
  <c r="AY193" i="1" s="1"/>
  <c r="AH18" i="14" s="1"/>
  <c r="AR18" i="14" s="1"/>
  <c r="AL348" i="1"/>
  <c r="AN348" i="1" s="1"/>
  <c r="AP348" i="1" s="1"/>
  <c r="AY348" i="1" s="1"/>
  <c r="AH33" i="12" s="1"/>
  <c r="AR33" i="12" s="1"/>
  <c r="AL51" i="1"/>
  <c r="AN51" i="1" s="1"/>
  <c r="AP51" i="1" s="1"/>
  <c r="AY51" i="1" s="1"/>
  <c r="AL49" i="1"/>
  <c r="AN49" i="1" s="1"/>
  <c r="AP49" i="1" s="1"/>
  <c r="AY49" i="1" s="1"/>
  <c r="AL98" i="1"/>
  <c r="AN98" i="1" s="1"/>
  <c r="AP98" i="1" s="1"/>
  <c r="AY98" i="1" s="1"/>
  <c r="AL201" i="1"/>
  <c r="AN201" i="1" s="1"/>
  <c r="AP201" i="1" s="1"/>
  <c r="AY201" i="1" s="1"/>
  <c r="AH19" i="11" s="1"/>
  <c r="AR19" i="11" s="1"/>
  <c r="AL230" i="1"/>
  <c r="AN230" i="1" s="1"/>
  <c r="AP230" i="1" s="1"/>
  <c r="AY230" i="1" s="1"/>
  <c r="AH23" i="13" s="1"/>
  <c r="AR23" i="13" s="1"/>
  <c r="AL269" i="1"/>
  <c r="AN269" i="1" s="1"/>
  <c r="AP269" i="1" s="1"/>
  <c r="AY269" i="1" s="1"/>
  <c r="AL374" i="1"/>
  <c r="AN374" i="1" s="1"/>
  <c r="AP374" i="1" s="1"/>
  <c r="AY374" i="1" s="1"/>
  <c r="AH34" i="15" s="1"/>
  <c r="AR34" i="15" s="1"/>
  <c r="AL14" i="1"/>
  <c r="AN14" i="1" s="1"/>
  <c r="AP14" i="1" s="1"/>
  <c r="AY14" i="1" s="1"/>
  <c r="AR4" i="12" s="1"/>
  <c r="AL6" i="1"/>
  <c r="AN6" i="1" s="1"/>
  <c r="AP6" i="1" s="1"/>
  <c r="AY6" i="1" s="1"/>
  <c r="AL305" i="1"/>
  <c r="AN305" i="1" s="1"/>
  <c r="AP305" i="1" s="1"/>
  <c r="AY305" i="1" s="1"/>
  <c r="AH28" i="11" s="1"/>
  <c r="AR28" i="11" s="1"/>
  <c r="AL15" i="1"/>
  <c r="AN15" i="1" s="1"/>
  <c r="AP15" i="1" s="1"/>
  <c r="AY15" i="1" s="1"/>
  <c r="AH3" i="15" s="1"/>
  <c r="AR3" i="15" s="1"/>
  <c r="AL11" i="1"/>
  <c r="AN11" i="1" s="1"/>
  <c r="AP11" i="1" s="1"/>
  <c r="AY11" i="1" s="1"/>
  <c r="AL46" i="1"/>
  <c r="AN46" i="1" s="1"/>
  <c r="AP46" i="1" s="1"/>
  <c r="AY46" i="1" s="1"/>
  <c r="AL87" i="1"/>
  <c r="AN87" i="1" s="1"/>
  <c r="AP87" i="1" s="1"/>
  <c r="AY87" i="1" s="1"/>
  <c r="AH7" i="13" s="1"/>
  <c r="AR7" i="13" s="1"/>
  <c r="AL475" i="1"/>
  <c r="AN475" i="1" s="1"/>
  <c r="AP475" i="1" s="1"/>
  <c r="AY475" i="1" s="1"/>
  <c r="AL503" i="1"/>
  <c r="AN503" i="1" s="1"/>
  <c r="AP503" i="1" s="1"/>
  <c r="AY503" i="1" s="1"/>
  <c r="AL330" i="1"/>
  <c r="AN330" i="1" s="1"/>
  <c r="AP330" i="1" s="1"/>
  <c r="AY330" i="1" s="1"/>
  <c r="AH30" i="12" s="1"/>
  <c r="AR30" i="12" s="1"/>
  <c r="AL111" i="1"/>
  <c r="AN111" i="1" s="1"/>
  <c r="AP111" i="1" s="1"/>
  <c r="AY111" i="1" s="1"/>
  <c r="AH11" i="15" s="1"/>
  <c r="AR11" i="15" s="1"/>
  <c r="AL373" i="1"/>
  <c r="AN373" i="1" s="1"/>
  <c r="AP373" i="1" s="1"/>
  <c r="AY373" i="1" s="1"/>
  <c r="AH40" i="14" s="1"/>
  <c r="AR40" i="14" s="1"/>
  <c r="AL143" i="1"/>
  <c r="AN143" i="1" s="1"/>
  <c r="AP143" i="1" s="1"/>
  <c r="AY143" i="1" s="1"/>
  <c r="AL360" i="1"/>
  <c r="AN360" i="1" s="1"/>
  <c r="AP360" i="1" s="1"/>
  <c r="AY360" i="1" s="1"/>
  <c r="AH35" i="13" s="1"/>
  <c r="AR35" i="13" s="1"/>
  <c r="AL2" i="1"/>
  <c r="AN2" i="1" s="1"/>
  <c r="AP2" i="1" s="1"/>
  <c r="AY2" i="1" s="1"/>
  <c r="AL61" i="1"/>
  <c r="AN61" i="1" s="1"/>
  <c r="AP61" i="1" s="1"/>
  <c r="AY61" i="1" s="1"/>
  <c r="AL58" i="1"/>
  <c r="AN58" i="1" s="1"/>
  <c r="AP58" i="1" s="1"/>
  <c r="AY58" i="1" s="1"/>
  <c r="AL130" i="1"/>
  <c r="AN130" i="1" s="1"/>
  <c r="AP130" i="1" s="1"/>
  <c r="AY130" i="1" s="1"/>
  <c r="AL183" i="1"/>
  <c r="AN183" i="1" s="1"/>
  <c r="AP183" i="1" s="1"/>
  <c r="AY183" i="1" s="1"/>
  <c r="AH15" i="11" s="1"/>
  <c r="AR15" i="11" s="1"/>
  <c r="AL320" i="1"/>
  <c r="AN320" i="1" s="1"/>
  <c r="AP320" i="1" s="1"/>
  <c r="AY320" i="1" s="1"/>
  <c r="AL334" i="1"/>
  <c r="AN334" i="1" s="1"/>
  <c r="AP334" i="1" s="1"/>
  <c r="AY334" i="1" s="1"/>
  <c r="AL358" i="1"/>
  <c r="AN358" i="1" s="1"/>
  <c r="AP358" i="1" s="1"/>
  <c r="AY358" i="1" s="1"/>
  <c r="AL415" i="1"/>
  <c r="AN415" i="1" s="1"/>
  <c r="AP415" i="1" s="1"/>
  <c r="AY415" i="1" s="1"/>
  <c r="AL444" i="1"/>
  <c r="AN444" i="1" s="1"/>
  <c r="AP444" i="1" s="1"/>
  <c r="AY444" i="1" s="1"/>
  <c r="AL422" i="1"/>
  <c r="AN422" i="1" s="1"/>
  <c r="AP422" i="1" s="1"/>
  <c r="AY422" i="1" s="1"/>
  <c r="AL44" i="1"/>
  <c r="AN44" i="1" s="1"/>
  <c r="AP44" i="1" s="1"/>
  <c r="AY44" i="1" s="1"/>
  <c r="AL215" i="1"/>
  <c r="AN215" i="1" s="1"/>
  <c r="AP215" i="1" s="1"/>
  <c r="AY215" i="1" s="1"/>
  <c r="AL30" i="1"/>
  <c r="AN30" i="1" s="1"/>
  <c r="AP30" i="1" s="1"/>
  <c r="AY30" i="1" s="1"/>
  <c r="AL421" i="1"/>
  <c r="AN421" i="1" s="1"/>
  <c r="AP421" i="1" s="1"/>
  <c r="AY421" i="1" s="1"/>
  <c r="AL308" i="1"/>
  <c r="AN308" i="1" s="1"/>
  <c r="AP308" i="1" s="1"/>
  <c r="AY308" i="1" s="1"/>
  <c r="AL131" i="1"/>
  <c r="AN131" i="1" s="1"/>
  <c r="AP131" i="1" s="1"/>
  <c r="AY131" i="1" s="1"/>
  <c r="AL3" i="1"/>
  <c r="AN3" i="1" s="1"/>
  <c r="AP3" i="1" s="1"/>
  <c r="AY3" i="1" s="1"/>
  <c r="AL38" i="1"/>
  <c r="AN38" i="1" s="1"/>
  <c r="AP38" i="1" s="1"/>
  <c r="AY38" i="1" s="1"/>
  <c r="AH5" i="11" s="1"/>
  <c r="AR5" i="11" s="1"/>
  <c r="AL189" i="1"/>
  <c r="AN189" i="1" s="1"/>
  <c r="AP189" i="1" s="1"/>
  <c r="AY189" i="1" s="1"/>
  <c r="AL366" i="1"/>
  <c r="AN366" i="1" s="1"/>
  <c r="AP366" i="1" s="1"/>
  <c r="AY366" i="1" s="1"/>
  <c r="AL24" i="1"/>
  <c r="AN24" i="1" s="1"/>
  <c r="AP24" i="1" s="1"/>
  <c r="AY24" i="1" s="1"/>
  <c r="AL92" i="1"/>
  <c r="AN92" i="1" s="1"/>
  <c r="AP92" i="1" s="1"/>
  <c r="AY92" i="1" s="1"/>
  <c r="AL134" i="1"/>
  <c r="AN134" i="1" s="1"/>
  <c r="AP134" i="1" s="1"/>
  <c r="AY134" i="1" s="1"/>
  <c r="AL184" i="1"/>
  <c r="AN184" i="1" s="1"/>
  <c r="AP184" i="1" s="1"/>
  <c r="AY184" i="1" s="1"/>
  <c r="AL226" i="1"/>
  <c r="AN226" i="1" s="1"/>
  <c r="AP226" i="1" s="1"/>
  <c r="AY226" i="1" s="1"/>
  <c r="AL247" i="1"/>
  <c r="AN247" i="1" s="1"/>
  <c r="AP247" i="1" s="1"/>
  <c r="AY247" i="1" s="1"/>
  <c r="AL259" i="1"/>
  <c r="AN259" i="1" s="1"/>
  <c r="AP259" i="1" s="1"/>
  <c r="AY259" i="1" s="1"/>
  <c r="AH25" i="14" s="1"/>
  <c r="AR25" i="14" s="1"/>
  <c r="AL299" i="1"/>
  <c r="AN299" i="1" s="1"/>
  <c r="AP299" i="1" s="1"/>
  <c r="AY299" i="1" s="1"/>
  <c r="AH27" i="16" s="1"/>
  <c r="AR27" i="16" s="1"/>
  <c r="AL321" i="1"/>
  <c r="AN321" i="1" s="1"/>
  <c r="AP321" i="1" s="1"/>
  <c r="AY321" i="1" s="1"/>
  <c r="AL337" i="1"/>
  <c r="AN337" i="1" s="1"/>
  <c r="AP337" i="1" s="1"/>
  <c r="AY337" i="1" s="1"/>
  <c r="AL396" i="1"/>
  <c r="AN396" i="1" s="1"/>
  <c r="AP396" i="1" s="1"/>
  <c r="AY396" i="1" s="1"/>
  <c r="AL416" i="1"/>
  <c r="AN416" i="1" s="1"/>
  <c r="AP416" i="1" s="1"/>
  <c r="AY416" i="1" s="1"/>
  <c r="AL445" i="1"/>
  <c r="AN445" i="1" s="1"/>
  <c r="AP445" i="1" s="1"/>
  <c r="AY445" i="1" s="1"/>
  <c r="AJ226" i="1"/>
  <c r="AJ225" i="1"/>
  <c r="AJ151" i="1"/>
  <c r="AJ152" i="1"/>
  <c r="AJ288" i="1"/>
  <c r="AJ300" i="1"/>
  <c r="AJ294" i="1"/>
  <c r="AJ276" i="1"/>
  <c r="AJ234" i="1"/>
  <c r="AJ227" i="1"/>
  <c r="AJ315" i="1"/>
  <c r="AJ163" i="1"/>
  <c r="AJ90" i="1"/>
  <c r="AJ89" i="1"/>
  <c r="AJ84" i="1"/>
  <c r="AJ83" i="1"/>
  <c r="AJ293" i="1"/>
  <c r="AJ289" i="1"/>
  <c r="AJ426" i="1"/>
  <c r="AJ270" i="1"/>
  <c r="AJ310" i="1"/>
  <c r="AJ309" i="1"/>
  <c r="AJ481" i="1"/>
  <c r="AJ480" i="1"/>
  <c r="AJ479" i="1"/>
  <c r="AJ282" i="1"/>
  <c r="AJ275" i="1"/>
  <c r="AJ185" i="1"/>
  <c r="AJ186" i="1"/>
  <c r="AJ411" i="1"/>
  <c r="AJ355" i="1"/>
  <c r="AJ10" i="1"/>
  <c r="AJ9" i="1"/>
  <c r="AJ96" i="1"/>
  <c r="AJ95" i="1"/>
  <c r="AJ68" i="1"/>
  <c r="AJ37" i="1"/>
  <c r="AJ11" i="1"/>
  <c r="AJ8" i="1"/>
  <c r="AJ483" i="1"/>
  <c r="AJ482" i="1"/>
  <c r="AJ192" i="1"/>
  <c r="AJ191" i="1"/>
  <c r="AN105" i="1"/>
  <c r="AP105" i="1" s="1"/>
  <c r="AY105" i="1" s="1"/>
  <c r="AN411" i="1"/>
  <c r="AP411" i="1" s="1"/>
  <c r="AY411" i="1" s="1"/>
  <c r="AN306" i="1"/>
  <c r="AP306" i="1" s="1"/>
  <c r="AY306" i="1" s="1"/>
  <c r="AH28" i="14" s="1"/>
  <c r="AR28" i="14" s="1"/>
  <c r="AN479" i="1"/>
  <c r="AP479" i="1" s="1"/>
  <c r="AY479" i="1" s="1"/>
  <c r="AN232" i="1"/>
  <c r="AP232" i="1" s="1"/>
  <c r="AY232" i="1" s="1"/>
  <c r="AH29" i="10" s="1"/>
  <c r="AR29" i="10" s="1"/>
  <c r="AN240" i="1"/>
  <c r="AP240" i="1" s="1"/>
  <c r="AY240" i="1" s="1"/>
  <c r="AN179" i="1"/>
  <c r="AP179" i="1" s="1"/>
  <c r="AY179" i="1" s="1"/>
  <c r="AN91" i="1"/>
  <c r="AP91" i="1" s="1"/>
  <c r="AY91" i="1" s="1"/>
  <c r="AN372" i="1"/>
  <c r="AP372" i="1" s="1"/>
  <c r="AY372" i="1" s="1"/>
  <c r="AH36" i="16" s="1"/>
  <c r="AR36" i="16" s="1"/>
  <c r="AN96" i="1"/>
  <c r="AP96" i="1" s="1"/>
  <c r="AY96" i="1" s="1"/>
  <c r="AN480" i="1"/>
  <c r="AP480" i="1" s="1"/>
  <c r="AY480" i="1" s="1"/>
  <c r="AN54" i="1"/>
  <c r="AP54" i="1" s="1"/>
  <c r="AY54" i="1" s="1"/>
  <c r="AN12" i="1"/>
  <c r="AP12" i="1" s="1"/>
  <c r="AY12" i="1" s="1"/>
  <c r="AH3" i="11" s="1"/>
  <c r="AR3" i="11" s="1"/>
  <c r="AN431" i="1"/>
  <c r="AP431" i="1" s="1"/>
  <c r="AY431" i="1" s="1"/>
  <c r="AN75" i="1"/>
  <c r="AP75" i="1" s="1"/>
  <c r="AY75" i="1" s="1"/>
  <c r="AN18" i="1"/>
  <c r="AP18" i="1" s="1"/>
  <c r="AY18" i="1" s="1"/>
  <c r="AH5" i="12" s="1"/>
  <c r="AR5" i="12" s="1"/>
  <c r="AN45" i="1"/>
  <c r="AP45" i="1" s="1"/>
  <c r="AY45" i="1" s="1"/>
  <c r="AN93" i="1"/>
  <c r="AP93" i="1" s="1"/>
  <c r="AY93" i="1" s="1"/>
  <c r="AH12" i="12" s="1"/>
  <c r="AR12" i="12" s="1"/>
  <c r="AN113" i="1"/>
  <c r="AP113" i="1" s="1"/>
  <c r="AY113" i="1" s="1"/>
  <c r="AN318" i="1"/>
  <c r="AP318" i="1" s="1"/>
  <c r="AY318" i="1" s="1"/>
  <c r="AH30" i="14" s="1"/>
  <c r="AR30" i="14" s="1"/>
  <c r="AN440" i="1"/>
  <c r="AP440" i="1" s="1"/>
  <c r="AY440" i="1" s="1"/>
  <c r="AN207" i="1"/>
  <c r="AP207" i="1" s="1"/>
  <c r="AY207" i="1" s="1"/>
  <c r="AN329" i="1"/>
  <c r="AP329" i="1" s="1"/>
  <c r="AY329" i="1" s="1"/>
  <c r="AH29" i="16" s="1"/>
  <c r="AR29" i="16" s="1"/>
  <c r="AN82" i="1"/>
  <c r="AP82" i="1" s="1"/>
  <c r="AY82" i="1" s="1"/>
  <c r="M12" i="6"/>
  <c r="AN55" i="1"/>
  <c r="AP55" i="1" s="1"/>
  <c r="AY55" i="1" s="1"/>
  <c r="AN468" i="1"/>
  <c r="AP468" i="1" s="1"/>
  <c r="AY468" i="1" s="1"/>
  <c r="AN152" i="1"/>
  <c r="AP152" i="1" s="1"/>
  <c r="AY152" i="1" s="1"/>
  <c r="AN312" i="1"/>
  <c r="AP312" i="1" s="1"/>
  <c r="AY312" i="1" s="1"/>
  <c r="AN473" i="1"/>
  <c r="AP473" i="1" s="1"/>
  <c r="AY473" i="1" s="1"/>
  <c r="AN349" i="1"/>
  <c r="AP349" i="1" s="1"/>
  <c r="AY349" i="1" s="1"/>
  <c r="AN367" i="1"/>
  <c r="AP367" i="1" s="1"/>
  <c r="AY367" i="1" s="1"/>
  <c r="AN173" i="1"/>
  <c r="AP173" i="1" s="1"/>
  <c r="AY173" i="1" s="1"/>
  <c r="AN385" i="1"/>
  <c r="AP385" i="1" s="1"/>
  <c r="AY385" i="1" s="1"/>
  <c r="AN224" i="1"/>
  <c r="AP224" i="1" s="1"/>
  <c r="AY224" i="1" s="1"/>
  <c r="AH21" i="13" s="1"/>
  <c r="AR21" i="13" s="1"/>
  <c r="AN383" i="1"/>
  <c r="AP383" i="1" s="1"/>
  <c r="AY383" i="1" s="1"/>
  <c r="AH36" i="13" s="1"/>
  <c r="AR36" i="13" s="1"/>
  <c r="AN63" i="1"/>
  <c r="AP63" i="1" s="1"/>
  <c r="AY63" i="1" s="1"/>
  <c r="AH5" i="13" s="1"/>
  <c r="AR5" i="13" s="1"/>
  <c r="AN331" i="1"/>
  <c r="AP331" i="1" s="1"/>
  <c r="AY331" i="1" s="1"/>
  <c r="AH29" i="15" s="1"/>
  <c r="AR29" i="15" s="1"/>
  <c r="AN469" i="1"/>
  <c r="AP469" i="1" s="1"/>
  <c r="AY469" i="1" s="1"/>
  <c r="AN404" i="1"/>
  <c r="AP404" i="1" s="1"/>
  <c r="AY404" i="1" s="1"/>
  <c r="AN7" i="1"/>
  <c r="AP7" i="1" s="1"/>
  <c r="AY7" i="1" s="1"/>
  <c r="AN380" i="1"/>
  <c r="AP380" i="1" s="1"/>
  <c r="AY380" i="1" s="1"/>
  <c r="AN26" i="1"/>
  <c r="AP26" i="1" s="1"/>
  <c r="AY26" i="1" s="1"/>
  <c r="AH4" i="11" s="1"/>
  <c r="AR4" i="11" s="1"/>
  <c r="AN500" i="1"/>
  <c r="AP500" i="1" s="1"/>
  <c r="AY500" i="1" s="1"/>
  <c r="AN345" i="1"/>
  <c r="AP345" i="1" s="1"/>
  <c r="AY345" i="1" s="1"/>
  <c r="AN125" i="1"/>
  <c r="AP125" i="1" s="1"/>
  <c r="AY125" i="1" s="1"/>
  <c r="AH16" i="12" s="1"/>
  <c r="AR16" i="12" s="1"/>
  <c r="AN362" i="1"/>
  <c r="AP362" i="1" s="1"/>
  <c r="AY362" i="1" s="1"/>
  <c r="AN132" i="1"/>
  <c r="AP132" i="1" s="1"/>
  <c r="AY132" i="1" s="1"/>
  <c r="AN484" i="1"/>
  <c r="AP484" i="1" s="1"/>
  <c r="AY484" i="1" s="1"/>
  <c r="AN278" i="1"/>
  <c r="AP278" i="1" s="1"/>
  <c r="AY278" i="1" s="1"/>
  <c r="AN490" i="1"/>
  <c r="AP490" i="1" s="1"/>
  <c r="AY490" i="1" s="1"/>
  <c r="AN417" i="1"/>
  <c r="AP417" i="1" s="1"/>
  <c r="AY417" i="1" s="1"/>
  <c r="AN162" i="1"/>
  <c r="AP162" i="1" s="1"/>
  <c r="AY162" i="1" s="1"/>
  <c r="AN405" i="1"/>
  <c r="AP405" i="1" s="1"/>
  <c r="AY405" i="1" s="1"/>
  <c r="AH39" i="12" s="1"/>
  <c r="AR39" i="12" s="1"/>
  <c r="AN83" i="1"/>
  <c r="AP83" i="1" s="1"/>
  <c r="AY83" i="1" s="1"/>
  <c r="AN110" i="1"/>
  <c r="AP110" i="1" s="1"/>
  <c r="AY110" i="1" s="1"/>
  <c r="AH17" i="10" s="1"/>
  <c r="AR17" i="10" s="1"/>
  <c r="AN103" i="1"/>
  <c r="AP103" i="1" s="1"/>
  <c r="AY103" i="1" s="1"/>
  <c r="AN248" i="1"/>
  <c r="AP248" i="1" s="1"/>
  <c r="AY248" i="1" s="1"/>
  <c r="AN145" i="1"/>
  <c r="AP145" i="1" s="1"/>
  <c r="AY145" i="1" s="1"/>
  <c r="AN95" i="1"/>
  <c r="AP95" i="1" s="1"/>
  <c r="AY95" i="1" s="1"/>
  <c r="AN495" i="1"/>
  <c r="AP495" i="1" s="1"/>
  <c r="AY495" i="1" s="1"/>
  <c r="AN458" i="1"/>
  <c r="AP458" i="1" s="1"/>
  <c r="AY458" i="1" s="1"/>
  <c r="AN463" i="1"/>
  <c r="AP463" i="1" s="1"/>
  <c r="AY463" i="1" s="1"/>
  <c r="AN19" i="1"/>
  <c r="AP19" i="1" s="1"/>
  <c r="AY19" i="1" s="1"/>
  <c r="AN175" i="1"/>
  <c r="AP175" i="1" s="1"/>
  <c r="AY175" i="1" s="1"/>
  <c r="AN393" i="1"/>
  <c r="AP393" i="1" s="1"/>
  <c r="AY393" i="1" s="1"/>
  <c r="AH38" i="12" s="1"/>
  <c r="AR38" i="12" s="1"/>
  <c r="M11" i="6"/>
  <c r="AN86" i="1"/>
  <c r="AP86" i="1" s="1"/>
  <c r="AY86" i="1" s="1"/>
  <c r="AN284" i="1"/>
  <c r="AP284" i="1" s="1"/>
  <c r="AY284" i="1" s="1"/>
  <c r="AN101" i="1"/>
  <c r="AP101" i="1" s="1"/>
  <c r="AY101" i="1" s="1"/>
  <c r="AN508" i="1"/>
  <c r="AP508" i="1" s="1"/>
  <c r="AY508" i="1" s="1"/>
  <c r="AN253" i="1"/>
  <c r="AP253" i="1" s="1"/>
  <c r="AY253" i="1" s="1"/>
  <c r="AN289" i="1"/>
  <c r="AP289" i="1" s="1"/>
  <c r="AY289" i="1" s="1"/>
  <c r="AN267" i="1"/>
  <c r="AP267" i="1" s="1"/>
  <c r="AY267" i="1" s="1"/>
  <c r="AN293" i="1"/>
  <c r="AP293" i="1" s="1"/>
  <c r="AY293" i="1" s="1"/>
  <c r="AN168" i="1"/>
  <c r="AP168" i="1" s="1"/>
  <c r="AY168" i="1" s="1"/>
  <c r="AH17" i="15" s="1"/>
  <c r="AR17" i="15" s="1"/>
  <c r="AN210" i="1"/>
  <c r="AP210" i="1" s="1"/>
  <c r="AY210" i="1" s="1"/>
  <c r="AN241" i="1"/>
  <c r="AP241" i="1" s="1"/>
  <c r="AY241" i="1" s="1"/>
  <c r="AN412" i="1"/>
  <c r="AP412" i="1" s="1"/>
  <c r="AY412" i="1" s="1"/>
  <c r="AN74" i="1"/>
  <c r="AP74" i="1" s="1"/>
  <c r="AY74" i="1" s="1"/>
  <c r="AH9" i="5" s="1"/>
  <c r="AR9" i="5" s="1"/>
  <c r="AN9" i="1"/>
  <c r="AP9" i="1" s="1"/>
  <c r="AY9" i="1" s="1"/>
  <c r="AN159" i="1"/>
  <c r="AP159" i="1" s="1"/>
  <c r="AY159" i="1" s="1"/>
  <c r="AN220" i="1"/>
  <c r="AP220" i="1" s="1"/>
  <c r="AY220" i="1" s="1"/>
  <c r="AN316" i="1"/>
  <c r="AP316" i="1" s="1"/>
  <c r="AY316" i="1" s="1"/>
  <c r="AN340" i="1"/>
  <c r="AP340" i="1" s="1"/>
  <c r="AY340" i="1" s="1"/>
  <c r="AH31" i="16" s="1"/>
  <c r="AR31" i="16" s="1"/>
  <c r="AN34" i="1"/>
  <c r="AP34" i="1" s="1"/>
  <c r="AY34" i="1" s="1"/>
  <c r="AN291" i="1"/>
  <c r="AP291" i="1" s="1"/>
  <c r="AY291" i="1" s="1"/>
  <c r="AN311" i="1"/>
  <c r="AP311" i="1" s="1"/>
  <c r="AY311" i="1" s="1"/>
  <c r="AN398" i="1"/>
  <c r="AP398" i="1" s="1"/>
  <c r="AY398" i="1" s="1"/>
  <c r="AN309" i="1"/>
  <c r="AP309" i="1" s="1"/>
  <c r="AY309" i="1" s="1"/>
  <c r="AN401" i="1"/>
  <c r="AP401" i="1" s="1"/>
  <c r="AY401" i="1" s="1"/>
  <c r="AH44" i="14" s="1"/>
  <c r="AR44" i="14" s="1"/>
  <c r="AN117" i="1"/>
  <c r="AP117" i="1" s="1"/>
  <c r="AY117" i="1" s="1"/>
  <c r="AH13" i="16" s="1"/>
  <c r="AR13" i="16" s="1"/>
  <c r="AN386" i="1"/>
  <c r="AP386" i="1" s="1"/>
  <c r="AY386" i="1" s="1"/>
  <c r="AH33" i="11" s="1"/>
  <c r="AR33" i="11" s="1"/>
  <c r="AN97" i="1"/>
  <c r="AP97" i="1" s="1"/>
  <c r="AY97" i="1" s="1"/>
  <c r="AN234" i="1"/>
  <c r="AP234" i="1" s="1"/>
  <c r="AY234" i="1" s="1"/>
  <c r="AH25" i="13" s="1"/>
  <c r="AR25" i="13" s="1"/>
  <c r="AN399" i="1"/>
  <c r="AP399" i="1" s="1"/>
  <c r="AY399" i="1" s="1"/>
  <c r="AH41" i="5" s="1"/>
  <c r="AR41" i="5" s="1"/>
  <c r="AN418" i="1"/>
  <c r="AP418" i="1" s="1"/>
  <c r="AY418" i="1" s="1"/>
  <c r="AH41" i="16" s="1"/>
  <c r="AR41" i="16" s="1"/>
  <c r="AN250" i="1"/>
  <c r="AP250" i="1" s="1"/>
  <c r="AY250" i="1" s="1"/>
  <c r="AH24" i="14" s="1"/>
  <c r="AR24" i="14" s="1"/>
  <c r="AN140" i="1"/>
  <c r="AP140" i="1" s="1"/>
  <c r="AY140" i="1" s="1"/>
  <c r="AH11" i="11" s="1"/>
  <c r="AR11" i="11" s="1"/>
  <c r="AN172" i="1"/>
  <c r="AP172" i="1" s="1"/>
  <c r="AY172" i="1" s="1"/>
  <c r="AH20" i="5" s="1"/>
  <c r="AR20" i="5" s="1"/>
  <c r="AN300" i="1"/>
  <c r="AP300" i="1" s="1"/>
  <c r="AY300" i="1" s="1"/>
  <c r="AH37" i="10" s="1"/>
  <c r="AR37" i="10" s="1"/>
  <c r="AN236" i="1"/>
  <c r="AP236" i="1" s="1"/>
  <c r="AY236" i="1" s="1"/>
  <c r="AN81" i="1"/>
  <c r="AP81" i="1" s="1"/>
  <c r="AY81" i="1" s="1"/>
  <c r="AN221" i="1"/>
  <c r="AP221" i="1" s="1"/>
  <c r="AY221" i="1" s="1"/>
  <c r="AN301" i="1"/>
  <c r="AP301" i="1" s="1"/>
  <c r="AY301" i="1" s="1"/>
  <c r="AH32" i="13" s="1"/>
  <c r="AR32" i="13" s="1"/>
  <c r="AN136" i="1"/>
  <c r="AP136" i="1" s="1"/>
  <c r="AY136" i="1" s="1"/>
  <c r="AH21" i="10" s="1"/>
  <c r="AR21" i="10" s="1"/>
  <c r="AN40" i="1"/>
  <c r="AP40" i="1" s="1"/>
  <c r="AY40" i="1" s="1"/>
  <c r="AN282" i="1"/>
  <c r="AP282" i="1" s="1"/>
  <c r="AY282" i="1" s="1"/>
  <c r="AH29" i="13" s="1"/>
  <c r="AR29" i="13" s="1"/>
  <c r="AN420" i="1"/>
  <c r="AP420" i="1" s="1"/>
  <c r="AY420" i="1" s="1"/>
  <c r="AN290" i="1"/>
  <c r="AP290" i="1" s="1"/>
  <c r="AY290" i="1" s="1"/>
  <c r="AN122" i="1"/>
  <c r="AP122" i="1" s="1"/>
  <c r="AY122" i="1" s="1"/>
  <c r="AH11" i="14" s="1"/>
  <c r="AR11" i="14" s="1"/>
  <c r="AN114" i="1"/>
  <c r="AP114" i="1" s="1"/>
  <c r="AY114" i="1" s="1"/>
  <c r="AN228" i="1"/>
  <c r="AP228" i="1" s="1"/>
  <c r="AY228" i="1" s="1"/>
  <c r="AN154" i="1"/>
  <c r="AP154" i="1" s="1"/>
  <c r="AY154" i="1" s="1"/>
  <c r="AH15" i="14" s="1"/>
  <c r="AR15" i="14" s="1"/>
  <c r="AN389" i="1"/>
  <c r="AP389" i="1" s="1"/>
  <c r="AY389" i="1" s="1"/>
  <c r="AN474" i="1"/>
  <c r="AP474" i="1" s="1"/>
  <c r="AY474" i="1" s="1"/>
  <c r="AN167" i="1"/>
  <c r="AP167" i="1" s="1"/>
  <c r="AY167" i="1" s="1"/>
  <c r="AN322" i="1"/>
  <c r="AP322" i="1" s="1"/>
  <c r="AY322" i="1" s="1"/>
  <c r="AN485" i="1"/>
  <c r="AP485" i="1" s="1"/>
  <c r="AY485" i="1" s="1"/>
  <c r="AN190" i="1"/>
  <c r="AP190" i="1" s="1"/>
  <c r="AY190" i="1" s="1"/>
  <c r="AN135" i="1"/>
  <c r="AP135" i="1" s="1"/>
  <c r="AY135" i="1" s="1"/>
  <c r="K36" i="6"/>
  <c r="K37" i="6"/>
  <c r="K35" i="6"/>
  <c r="K33" i="6"/>
  <c r="K34" i="6"/>
  <c r="K38" i="6"/>
  <c r="K32" i="6"/>
  <c r="AJ208" i="2"/>
  <c r="AJ207" i="2"/>
  <c r="AJ206" i="2"/>
  <c r="AJ205" i="2"/>
  <c r="AJ204" i="2"/>
  <c r="AJ203" i="2"/>
  <c r="AJ202" i="2"/>
  <c r="AJ201" i="2"/>
  <c r="AJ200" i="2"/>
  <c r="AJ199" i="2"/>
  <c r="AJ198" i="2"/>
  <c r="AJ197" i="2"/>
  <c r="AJ196" i="2"/>
  <c r="AJ195" i="2"/>
  <c r="AJ194" i="2"/>
  <c r="AJ193" i="2"/>
  <c r="AJ192" i="2"/>
  <c r="AJ191" i="2"/>
  <c r="AJ190" i="2"/>
  <c r="AJ189" i="2"/>
  <c r="AJ188" i="2"/>
  <c r="AJ185" i="2"/>
  <c r="AJ184" i="2"/>
  <c r="AJ183" i="2"/>
  <c r="AJ182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J3" i="2"/>
  <c r="AJ2" i="2"/>
  <c r="AM208" i="2"/>
  <c r="AS208" i="2" s="1"/>
  <c r="AM207" i="2"/>
  <c r="AS207" i="2" s="1"/>
  <c r="AM206" i="2"/>
  <c r="AS206" i="2" s="1"/>
  <c r="AM205" i="2"/>
  <c r="AS205" i="2" s="1"/>
  <c r="AM204" i="2"/>
  <c r="AS204" i="2" s="1"/>
  <c r="AM203" i="2"/>
  <c r="AS203" i="2" s="1"/>
  <c r="AM202" i="2"/>
  <c r="AS202" i="2" s="1"/>
  <c r="AM201" i="2"/>
  <c r="AS201" i="2" s="1"/>
  <c r="AM200" i="2"/>
  <c r="AS200" i="2" s="1"/>
  <c r="AM199" i="2"/>
  <c r="AS199" i="2" s="1"/>
  <c r="AM198" i="2"/>
  <c r="AS198" i="2" s="1"/>
  <c r="AM197" i="2"/>
  <c r="AS197" i="2" s="1"/>
  <c r="AM196" i="2"/>
  <c r="AS196" i="2" s="1"/>
  <c r="AM195" i="2"/>
  <c r="AS195" i="2" s="1"/>
  <c r="AM194" i="2"/>
  <c r="AS194" i="2" s="1"/>
  <c r="AM193" i="2"/>
  <c r="AS193" i="2" s="1"/>
  <c r="AM192" i="2"/>
  <c r="AS192" i="2" s="1"/>
  <c r="AM191" i="2"/>
  <c r="AS191" i="2" s="1"/>
  <c r="AM190" i="2"/>
  <c r="AS190" i="2" s="1"/>
  <c r="AM189" i="2"/>
  <c r="AS189" i="2" s="1"/>
  <c r="AM188" i="2"/>
  <c r="AS188" i="2" s="1"/>
  <c r="AM185" i="2"/>
  <c r="AS185" i="2" s="1"/>
  <c r="AF40" i="16" s="1"/>
  <c r="AR40" i="16" s="1"/>
  <c r="AM184" i="2"/>
  <c r="AS184" i="2" s="1"/>
  <c r="AM183" i="2"/>
  <c r="AS183" i="2" s="1"/>
  <c r="AM182" i="2"/>
  <c r="AS182" i="2" s="1"/>
  <c r="AF36" i="11" s="1"/>
  <c r="AR36" i="11" s="1"/>
  <c r="AM181" i="2"/>
  <c r="AS181" i="2" s="1"/>
  <c r="AM180" i="2"/>
  <c r="AS180" i="2" s="1"/>
  <c r="AM179" i="2"/>
  <c r="AS179" i="2" s="1"/>
  <c r="AF39" i="13" s="1"/>
  <c r="AR39" i="13" s="1"/>
  <c r="AM178" i="2"/>
  <c r="AS178" i="2" s="1"/>
  <c r="AF40" i="12" s="1"/>
  <c r="AR40" i="12" s="1"/>
  <c r="AM177" i="2"/>
  <c r="AS177" i="2" s="1"/>
  <c r="AF45" i="14" s="1"/>
  <c r="AR45" i="14" s="1"/>
  <c r="AM176" i="2"/>
  <c r="AS176" i="2" s="1"/>
  <c r="AM175" i="2"/>
  <c r="AS175" i="2" s="1"/>
  <c r="AF38" i="13" s="1"/>
  <c r="AR38" i="13" s="1"/>
  <c r="AM174" i="2"/>
  <c r="AS174" i="2" s="1"/>
  <c r="AF43" i="14" s="1"/>
  <c r="AR43" i="14" s="1"/>
  <c r="AM173" i="2"/>
  <c r="AS173" i="2" s="1"/>
  <c r="AF43" i="10" s="1"/>
  <c r="AR43" i="10" s="1"/>
  <c r="AM172" i="2"/>
  <c r="AS172" i="2" s="1"/>
  <c r="AF39" i="16" s="1"/>
  <c r="AR39" i="16" s="1"/>
  <c r="AM171" i="2"/>
  <c r="AS171" i="2" s="1"/>
  <c r="AF38" i="15" s="1"/>
  <c r="AR38" i="15" s="1"/>
  <c r="AM170" i="2"/>
  <c r="AS170" i="2" s="1"/>
  <c r="AF41" i="14" s="1"/>
  <c r="AR41" i="14" s="1"/>
  <c r="AM169" i="2"/>
  <c r="AS169" i="2" s="1"/>
  <c r="AF36" i="15" s="1"/>
  <c r="AR36" i="15" s="1"/>
  <c r="AM168" i="2"/>
  <c r="AS168" i="2" s="1"/>
  <c r="AF36" i="12" s="1"/>
  <c r="AR36" i="12" s="1"/>
  <c r="AM167" i="2"/>
  <c r="AS167" i="2" s="1"/>
  <c r="AF35" i="12" s="1"/>
  <c r="AR35" i="12" s="1"/>
  <c r="AM166" i="2"/>
  <c r="AS166" i="2" s="1"/>
  <c r="AF33" i="15" s="1"/>
  <c r="AR33" i="15" s="1"/>
  <c r="AM165" i="2"/>
  <c r="AS165" i="2" s="1"/>
  <c r="AF32" i="15" s="1"/>
  <c r="AR32" i="15" s="1"/>
  <c r="AM164" i="2"/>
  <c r="AS164" i="2" s="1"/>
  <c r="AF38" i="5" s="1"/>
  <c r="AR38" i="5" s="1"/>
  <c r="AM163" i="2"/>
  <c r="AS163" i="2" s="1"/>
  <c r="AF35" i="16" s="1"/>
  <c r="AR35" i="16" s="1"/>
  <c r="AM162" i="2"/>
  <c r="AS162" i="2" s="1"/>
  <c r="AF34" i="16" s="1"/>
  <c r="AR34" i="16" s="1"/>
  <c r="AM161" i="2"/>
  <c r="AS161" i="2" s="1"/>
  <c r="AF37" i="5" s="1"/>
  <c r="AR37" i="5" s="1"/>
  <c r="AM160" i="2"/>
  <c r="AS160" i="2" s="1"/>
  <c r="AF34" i="13" s="1"/>
  <c r="AR34" i="13" s="1"/>
  <c r="AM159" i="2"/>
  <c r="AS159" i="2" s="1"/>
  <c r="AF37" i="14" s="1"/>
  <c r="AR37" i="14" s="1"/>
  <c r="AM158" i="2"/>
  <c r="AS158" i="2" s="1"/>
  <c r="AF31" i="11" s="1"/>
  <c r="AR31" i="11" s="1"/>
  <c r="AM157" i="2"/>
  <c r="AS157" i="2" s="1"/>
  <c r="AM156" i="2"/>
  <c r="AS156" i="2" s="1"/>
  <c r="AF32" i="12" s="1"/>
  <c r="AR32" i="12" s="1"/>
  <c r="AM155" i="2"/>
  <c r="AS155" i="2" s="1"/>
  <c r="AF33" i="13" s="1"/>
  <c r="AR33" i="13" s="1"/>
  <c r="AM154" i="2"/>
  <c r="AS154" i="2" s="1"/>
  <c r="AF36" i="5" s="1"/>
  <c r="AR36" i="5" s="1"/>
  <c r="AM153" i="2"/>
  <c r="AS153" i="2" s="1"/>
  <c r="AF30" i="16" s="1"/>
  <c r="AR30" i="16" s="1"/>
  <c r="AM152" i="2"/>
  <c r="AS152" i="2" s="1"/>
  <c r="AM151" i="2"/>
  <c r="AS151" i="2" s="1"/>
  <c r="AM150" i="2"/>
  <c r="AS150" i="2" s="1"/>
  <c r="AM149" i="2"/>
  <c r="AS149" i="2" s="1"/>
  <c r="AF33" i="14" s="1"/>
  <c r="AR33" i="14" s="1"/>
  <c r="AM148" i="2"/>
  <c r="AS148" i="2" s="1"/>
  <c r="AF29" i="11" s="1"/>
  <c r="AR29" i="11" s="1"/>
  <c r="AM147" i="2"/>
  <c r="AS147" i="2" s="1"/>
  <c r="AF32" i="14" s="1"/>
  <c r="AR32" i="14" s="1"/>
  <c r="AM146" i="2"/>
  <c r="AS146" i="2" s="1"/>
  <c r="AF28" i="16" s="1"/>
  <c r="AR28" i="16" s="1"/>
  <c r="AM145" i="2"/>
  <c r="AS145" i="2" s="1"/>
  <c r="AF32" i="5" s="1"/>
  <c r="AR32" i="5" s="1"/>
  <c r="AM144" i="2"/>
  <c r="AS144" i="2" s="1"/>
  <c r="AF27" i="15" s="1"/>
  <c r="AR27" i="15" s="1"/>
  <c r="AM143" i="2"/>
  <c r="AS143" i="2" s="1"/>
  <c r="AM142" i="2"/>
  <c r="AS142" i="2" s="1"/>
  <c r="AM141" i="2"/>
  <c r="AS141" i="2" s="1"/>
  <c r="AF38" i="10" s="1"/>
  <c r="AR38" i="10" s="1"/>
  <c r="AM140" i="2"/>
  <c r="AS140" i="2" s="1"/>
  <c r="AF26" i="15" s="1"/>
  <c r="AR26" i="15" s="1"/>
  <c r="AM139" i="2"/>
  <c r="AS139" i="2" s="1"/>
  <c r="AF29" i="12" s="1"/>
  <c r="AR29" i="12" s="1"/>
  <c r="AM138" i="2"/>
  <c r="AS138" i="2" s="1"/>
  <c r="AM137" i="2"/>
  <c r="AS137" i="2" s="1"/>
  <c r="AF31" i="13" s="1"/>
  <c r="AR31" i="13" s="1"/>
  <c r="AM136" i="2"/>
  <c r="AS136" i="2" s="1"/>
  <c r="AF30" i="5" s="1"/>
  <c r="AR30" i="5" s="1"/>
  <c r="AM135" i="2"/>
  <c r="AS135" i="2" s="1"/>
  <c r="AF36" i="10" s="1"/>
  <c r="AR36" i="10" s="1"/>
  <c r="AM134" i="2"/>
  <c r="AS134" i="2" s="1"/>
  <c r="AF25" i="15" s="1"/>
  <c r="AR25" i="15" s="1"/>
  <c r="AM133" i="2"/>
  <c r="AS133" i="2" s="1"/>
  <c r="AM132" i="2"/>
  <c r="AS132" i="2" s="1"/>
  <c r="AF26" i="11" s="1"/>
  <c r="AR26" i="11" s="1"/>
  <c r="AM131" i="2"/>
  <c r="AS131" i="2" s="1"/>
  <c r="AM130" i="2"/>
  <c r="AS130" i="2" s="1"/>
  <c r="AF24" i="15" s="1"/>
  <c r="AR24" i="15" s="1"/>
  <c r="AM129" i="2"/>
  <c r="AS129" i="2" s="1"/>
  <c r="AM128" i="2"/>
  <c r="AS128" i="2" s="1"/>
  <c r="AM127" i="2"/>
  <c r="AS127" i="2" s="1"/>
  <c r="AM126" i="2"/>
  <c r="AS126" i="2" s="1"/>
  <c r="AM125" i="2"/>
  <c r="AS125" i="2" s="1"/>
  <c r="AF35" i="10" s="1"/>
  <c r="AR35" i="10" s="1"/>
  <c r="AM124" i="2"/>
  <c r="AS124" i="2" s="1"/>
  <c r="AF25" i="16" s="1"/>
  <c r="AR25" i="16" s="1"/>
  <c r="AM123" i="2"/>
  <c r="AS123" i="2" s="1"/>
  <c r="AM122" i="2"/>
  <c r="AS122" i="2" s="1"/>
  <c r="AF25" i="11" s="1"/>
  <c r="AR25" i="11" s="1"/>
  <c r="AM121" i="2"/>
  <c r="AS121" i="2" s="1"/>
  <c r="AF29" i="5" s="1"/>
  <c r="AR29" i="5" s="1"/>
  <c r="AM120" i="2"/>
  <c r="AS120" i="2" s="1"/>
  <c r="AM119" i="2"/>
  <c r="AS119" i="2" s="1"/>
  <c r="AF27" i="12" s="1"/>
  <c r="AR27" i="12" s="1"/>
  <c r="AM118" i="2"/>
  <c r="AS118" i="2" s="1"/>
  <c r="AM117" i="2"/>
  <c r="AS117" i="2" s="1"/>
  <c r="AF26" i="14" s="1"/>
  <c r="AR26" i="14" s="1"/>
  <c r="AM116" i="2"/>
  <c r="AS116" i="2" s="1"/>
  <c r="AM115" i="2"/>
  <c r="AS115" i="2" s="1"/>
  <c r="AM114" i="2"/>
  <c r="AS114" i="2" s="1"/>
  <c r="AF27" i="5" s="1"/>
  <c r="AR27" i="5" s="1"/>
  <c r="AM113" i="2"/>
  <c r="AS113" i="2" s="1"/>
  <c r="AM112" i="2"/>
  <c r="AS112" i="2" s="1"/>
  <c r="AF24" i="16" s="1"/>
  <c r="AR24" i="16" s="1"/>
  <c r="AM111" i="2"/>
  <c r="AS111" i="2" s="1"/>
  <c r="AM110" i="2"/>
  <c r="AS110" i="2" s="1"/>
  <c r="AM109" i="2"/>
  <c r="AS109" i="2" s="1"/>
  <c r="AM108" i="2"/>
  <c r="AS108" i="2" s="1"/>
  <c r="AM107" i="2"/>
  <c r="AS107" i="2" s="1"/>
  <c r="AM106" i="2"/>
  <c r="AS106" i="2" s="1"/>
  <c r="AM105" i="2"/>
  <c r="AS105" i="2" s="1"/>
  <c r="AM104" i="2"/>
  <c r="AS104" i="2" s="1"/>
  <c r="AM103" i="2"/>
  <c r="AS103" i="2" s="1"/>
  <c r="AF20" i="11" s="1"/>
  <c r="AR20" i="11" s="1"/>
  <c r="AM102" i="2"/>
  <c r="AS102" i="2" s="1"/>
  <c r="AF31" i="10" s="1"/>
  <c r="AR31" i="10" s="1"/>
  <c r="AM101" i="2"/>
  <c r="AS101" i="2" s="1"/>
  <c r="AM100" i="2"/>
  <c r="AS100" i="2" s="1"/>
  <c r="AM99" i="2"/>
  <c r="AS99" i="2" s="1"/>
  <c r="AM98" i="2"/>
  <c r="AS98" i="2" s="1"/>
  <c r="AF26" i="13" s="1"/>
  <c r="AR26" i="13" s="1"/>
  <c r="AM97" i="2"/>
  <c r="AS97" i="2" s="1"/>
  <c r="AF23" i="14" s="1"/>
  <c r="AR23" i="14" s="1"/>
  <c r="AM96" i="2"/>
  <c r="AS96" i="2" s="1"/>
  <c r="AF26" i="12" s="1"/>
  <c r="AR26" i="12" s="1"/>
  <c r="AM95" i="2"/>
  <c r="AS95" i="2" s="1"/>
  <c r="AF22" i="13" s="1"/>
  <c r="AR22" i="13" s="1"/>
  <c r="AM94" i="2"/>
  <c r="AS94" i="2" s="1"/>
  <c r="AF22" i="16" s="1"/>
  <c r="AR22" i="16" s="1"/>
  <c r="AM93" i="2"/>
  <c r="AS93" i="2" s="1"/>
  <c r="AM92" i="2"/>
  <c r="AS92" i="2" s="1"/>
  <c r="AM91" i="2"/>
  <c r="AS91" i="2" s="1"/>
  <c r="AM90" i="2"/>
  <c r="AS90" i="2" s="1"/>
  <c r="AF21" i="16" s="1"/>
  <c r="AR21" i="16" s="1"/>
  <c r="AM89" i="2"/>
  <c r="AS89" i="2" s="1"/>
  <c r="AF20" i="13" s="1"/>
  <c r="AR20" i="13" s="1"/>
  <c r="AM88" i="2"/>
  <c r="AS88" i="2" s="1"/>
  <c r="AM87" i="2"/>
  <c r="AS87" i="2" s="1"/>
  <c r="AF20" i="14" s="1"/>
  <c r="AR20" i="14" s="1"/>
  <c r="AM86" i="2"/>
  <c r="AS86" i="2" s="1"/>
  <c r="AM85" i="2"/>
  <c r="AS85" i="2" s="1"/>
  <c r="AF25" i="5" s="1"/>
  <c r="AR25" i="5" s="1"/>
  <c r="AM84" i="2"/>
  <c r="AS84" i="2" s="1"/>
  <c r="AF27" i="10" s="1"/>
  <c r="AR27" i="10" s="1"/>
  <c r="AM83" i="2"/>
  <c r="AS83" i="2" s="1"/>
  <c r="AF23" i="5" s="1"/>
  <c r="AR23" i="5" s="1"/>
  <c r="AM82" i="2"/>
  <c r="AS82" i="2" s="1"/>
  <c r="AF19" i="13" s="1"/>
  <c r="AR19" i="13" s="1"/>
  <c r="AM81" i="2"/>
  <c r="AS81" i="2" s="1"/>
  <c r="AF19" i="16" s="1"/>
  <c r="AR19" i="16" s="1"/>
  <c r="AM80" i="2"/>
  <c r="AS80" i="2" s="1"/>
  <c r="AM79" i="2"/>
  <c r="AS79" i="2" s="1"/>
  <c r="AM78" i="2"/>
  <c r="AS78" i="2" s="1"/>
  <c r="AF21" i="5" s="1"/>
  <c r="AR21" i="5" s="1"/>
  <c r="AM77" i="2"/>
  <c r="AS77" i="2" s="1"/>
  <c r="AF23" i="12" s="1"/>
  <c r="AR23" i="12" s="1"/>
  <c r="AM76" i="2"/>
  <c r="AS76" i="2" s="1"/>
  <c r="AF17" i="13" s="1"/>
  <c r="AR17" i="13" s="1"/>
  <c r="AM75" i="2"/>
  <c r="AS75" i="2" s="1"/>
  <c r="AM74" i="2"/>
  <c r="AS74" i="2" s="1"/>
  <c r="AF16" i="13" s="1"/>
  <c r="AR16" i="13" s="1"/>
  <c r="AM73" i="2"/>
  <c r="AS73" i="2" s="1"/>
  <c r="AF17" i="11" s="1"/>
  <c r="AR17" i="11" s="1"/>
  <c r="AM72" i="2"/>
  <c r="AS72" i="2" s="1"/>
  <c r="AM71" i="2"/>
  <c r="AS71" i="2" s="1"/>
  <c r="AF17" i="14" s="1"/>
  <c r="AR17" i="14" s="1"/>
  <c r="AM70" i="2"/>
  <c r="AS70" i="2" s="1"/>
  <c r="AF21" i="12" s="1"/>
  <c r="AR21" i="12" s="1"/>
  <c r="AM69" i="2"/>
  <c r="AS69" i="2" s="1"/>
  <c r="AF14" i="11" s="1"/>
  <c r="AR14" i="11" s="1"/>
  <c r="AM68" i="2"/>
  <c r="AS68" i="2" s="1"/>
  <c r="AM67" i="2"/>
  <c r="AS67" i="2" s="1"/>
  <c r="AM66" i="2"/>
  <c r="AS66" i="2" s="1"/>
  <c r="AF19" i="5" s="1"/>
  <c r="AR19" i="5" s="1"/>
  <c r="AM65" i="2"/>
  <c r="AS65" i="2" s="1"/>
  <c r="AM64" i="2"/>
  <c r="AS64" i="2" s="1"/>
  <c r="AM63" i="2"/>
  <c r="AS63" i="2" s="1"/>
  <c r="AM62" i="2"/>
  <c r="AS62" i="2" s="1"/>
  <c r="AF13" i="13" s="1"/>
  <c r="AR13" i="13" s="1"/>
  <c r="AM61" i="2"/>
  <c r="AS61" i="2" s="1"/>
  <c r="AM60" i="2"/>
  <c r="AS60" i="2" s="1"/>
  <c r="AF18" i="12" s="1"/>
  <c r="AR18" i="12" s="1"/>
  <c r="AM59" i="2"/>
  <c r="AS59" i="2" s="1"/>
  <c r="AF22" i="10" s="1"/>
  <c r="AR22" i="10" s="1"/>
  <c r="AM58" i="2"/>
  <c r="AS58" i="2" s="1"/>
  <c r="AM57" i="2"/>
  <c r="AS57" i="2" s="1"/>
  <c r="AM56" i="2"/>
  <c r="AS56" i="2" s="1"/>
  <c r="AM55" i="2"/>
  <c r="AS55" i="2" s="1"/>
  <c r="AF10" i="11" s="1"/>
  <c r="AR10" i="11" s="1"/>
  <c r="AM54" i="2"/>
  <c r="AS54" i="2" s="1"/>
  <c r="AF10" i="13" s="1"/>
  <c r="AR10" i="13" s="1"/>
  <c r="AM53" i="2"/>
  <c r="AS53" i="2" s="1"/>
  <c r="AM52" i="2"/>
  <c r="AS52" i="2" s="1"/>
  <c r="AF20" i="10" s="1"/>
  <c r="AR20" i="10" s="1"/>
  <c r="AM51" i="2"/>
  <c r="AS51" i="2" s="1"/>
  <c r="AF12" i="15" s="1"/>
  <c r="AR12" i="15" s="1"/>
  <c r="AM50" i="2"/>
  <c r="AS50" i="2" s="1"/>
  <c r="AM49" i="2"/>
  <c r="AS49" i="2" s="1"/>
  <c r="AM48" i="2"/>
  <c r="AS48" i="2" s="1"/>
  <c r="AF12" i="16" s="1"/>
  <c r="AR12" i="16" s="1"/>
  <c r="AM47" i="2"/>
  <c r="AS47" i="2" s="1"/>
  <c r="AF14" i="5" s="1"/>
  <c r="AR14" i="5" s="1"/>
  <c r="AM46" i="2"/>
  <c r="AS46" i="2" s="1"/>
  <c r="AF12" i="5" s="1"/>
  <c r="AR12" i="5" s="1"/>
  <c r="AM45" i="2"/>
  <c r="AS45" i="2" s="1"/>
  <c r="AF15" i="10" s="1"/>
  <c r="AR15" i="10" s="1"/>
  <c r="AM44" i="2"/>
  <c r="AS44" i="2" s="1"/>
  <c r="AF10" i="15" s="1"/>
  <c r="AR10" i="15" s="1"/>
  <c r="AM43" i="2"/>
  <c r="AS43" i="2" s="1"/>
  <c r="AM42" i="2"/>
  <c r="AS42" i="2" s="1"/>
  <c r="AM41" i="2"/>
  <c r="AS41" i="2" s="1"/>
  <c r="AF14" i="10" s="1"/>
  <c r="AR14" i="10" s="1"/>
  <c r="AM40" i="2"/>
  <c r="AS40" i="2" s="1"/>
  <c r="AF11" i="12" s="1"/>
  <c r="AR11" i="12" s="1"/>
  <c r="AM39" i="2"/>
  <c r="AS39" i="2" s="1"/>
  <c r="AM38" i="2"/>
  <c r="AS38" i="2" s="1"/>
  <c r="AF10" i="12" s="1"/>
  <c r="AR10" i="12" s="1"/>
  <c r="AM37" i="2"/>
  <c r="AS37" i="2" s="1"/>
  <c r="AM36" i="2"/>
  <c r="AS36" i="2" s="1"/>
  <c r="AF8" i="14" s="1"/>
  <c r="AR8" i="14" s="1"/>
  <c r="AM35" i="2"/>
  <c r="AS35" i="2" s="1"/>
  <c r="AF7" i="14" s="1"/>
  <c r="AR7" i="14" s="1"/>
  <c r="AM34" i="2"/>
  <c r="AS34" i="2" s="1"/>
  <c r="AF9" i="16" s="1"/>
  <c r="AR9" i="16" s="1"/>
  <c r="AM33" i="2"/>
  <c r="AS33" i="2" s="1"/>
  <c r="AF6" i="14" s="1"/>
  <c r="AR6" i="14" s="1"/>
  <c r="AM32" i="2"/>
  <c r="AS32" i="2" s="1"/>
  <c r="AF8" i="11" s="1"/>
  <c r="AR8" i="11" s="1"/>
  <c r="AM31" i="2"/>
  <c r="AS31" i="2" s="1"/>
  <c r="AM30" i="2"/>
  <c r="AS30" i="2" s="1"/>
  <c r="AM29" i="2"/>
  <c r="AS29" i="2" s="1"/>
  <c r="AM28" i="2"/>
  <c r="AS28" i="2" s="1"/>
  <c r="AM27" i="2"/>
  <c r="AS27" i="2" s="1"/>
  <c r="AM26" i="2"/>
  <c r="AS26" i="2" s="1"/>
  <c r="AF4" i="14" s="1"/>
  <c r="AR4" i="14" s="1"/>
  <c r="AM25" i="2"/>
  <c r="AS25" i="2" s="1"/>
  <c r="AF12" i="10" s="1"/>
  <c r="AR12" i="10" s="1"/>
  <c r="AM24" i="2"/>
  <c r="AS24" i="2" s="1"/>
  <c r="AF3" i="14" s="1"/>
  <c r="AR3" i="14" s="1"/>
  <c r="AM23" i="2"/>
  <c r="AS23" i="2" s="1"/>
  <c r="AF8" i="16" s="1"/>
  <c r="AR8" i="16" s="1"/>
  <c r="AM22" i="2"/>
  <c r="AS22" i="2" s="1"/>
  <c r="AF7" i="16" s="1"/>
  <c r="AR7" i="16" s="1"/>
  <c r="AM21" i="2"/>
  <c r="AS21" i="2" s="1"/>
  <c r="AM20" i="2"/>
  <c r="AS20" i="2" s="1"/>
  <c r="AF6" i="15" s="1"/>
  <c r="AR6" i="15" s="1"/>
  <c r="AM19" i="2"/>
  <c r="AS19" i="2" s="1"/>
  <c r="AF6" i="11" s="1"/>
  <c r="AR6" i="11" s="1"/>
  <c r="AM18" i="2"/>
  <c r="AS18" i="2" s="1"/>
  <c r="AM17" i="2"/>
  <c r="AS17" i="2" s="1"/>
  <c r="AM16" i="2"/>
  <c r="AS16" i="2" s="1"/>
  <c r="AM15" i="2"/>
  <c r="AS15" i="2" s="1"/>
  <c r="AF7" i="10" s="1"/>
  <c r="AR7" i="10" s="1"/>
  <c r="AM14" i="2"/>
  <c r="AS14" i="2" s="1"/>
  <c r="AF6" i="16" s="1"/>
  <c r="AR6" i="16" s="1"/>
  <c r="AM13" i="2"/>
  <c r="AS13" i="2" s="1"/>
  <c r="AM12" i="2"/>
  <c r="AS12" i="2" s="1"/>
  <c r="AM11" i="2"/>
  <c r="AS11" i="2" s="1"/>
  <c r="AM10" i="2"/>
  <c r="AS10" i="2" s="1"/>
  <c r="AM9" i="2"/>
  <c r="AS9" i="2" s="1"/>
  <c r="AM8" i="2"/>
  <c r="AS8" i="2" s="1"/>
  <c r="AM7" i="2"/>
  <c r="AS7" i="2" s="1"/>
  <c r="AM6" i="2"/>
  <c r="AS6" i="2" s="1"/>
  <c r="AF6" i="12" s="1"/>
  <c r="AR6" i="12" s="1"/>
  <c r="AM5" i="2"/>
  <c r="AS5" i="2" s="1"/>
  <c r="AF3" i="12" s="1"/>
  <c r="AR3" i="12" s="1"/>
  <c r="AM4" i="2"/>
  <c r="AS4" i="2" s="1"/>
  <c r="AF3" i="5" s="1"/>
  <c r="AR3" i="5" s="1"/>
  <c r="AM2" i="2"/>
  <c r="AS2" i="2" s="1"/>
  <c r="AF3" i="10" s="1"/>
  <c r="AR3" i="10" s="1"/>
  <c r="AM3" i="2"/>
  <c r="AS3" i="2" s="1"/>
  <c r="AF3" i="13" s="1"/>
  <c r="AR3" i="13" s="1"/>
  <c r="AL208" i="2"/>
  <c r="AK208" i="2" s="1"/>
  <c r="AN208" i="2" s="1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K191" i="2" s="1"/>
  <c r="AN191" i="2" s="1"/>
  <c r="AL190" i="2"/>
  <c r="AL189" i="2"/>
  <c r="AL188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K171" i="2" s="1"/>
  <c r="AN171" i="2" s="1"/>
  <c r="AL170" i="2"/>
  <c r="AL169" i="2"/>
  <c r="AL168" i="2"/>
  <c r="AL167" i="2"/>
  <c r="AL166" i="2"/>
  <c r="AL165" i="2"/>
  <c r="AL164" i="2"/>
  <c r="AL163" i="2"/>
  <c r="AL162" i="2"/>
  <c r="AL161" i="2"/>
  <c r="AK161" i="2" s="1"/>
  <c r="AN161" i="2" s="1"/>
  <c r="AL160" i="2"/>
  <c r="AL159" i="2"/>
  <c r="AL158" i="2"/>
  <c r="AK158" i="2" s="1"/>
  <c r="AN158" i="2" s="1"/>
  <c r="AL157" i="2"/>
  <c r="AL156" i="2"/>
  <c r="AL155" i="2"/>
  <c r="AL154" i="2"/>
  <c r="AL153" i="2"/>
  <c r="AL152" i="2"/>
  <c r="AL151" i="2"/>
  <c r="AN151" i="2" s="1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K131" i="2" s="1"/>
  <c r="AN131" i="2" s="1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K111" i="2" s="1"/>
  <c r="AN111" i="2" s="1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K51" i="2" s="1"/>
  <c r="AN51" i="2" s="1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K31" i="2" s="1"/>
  <c r="AN31" i="2" s="1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K13" i="2" s="1"/>
  <c r="AN13" i="2" s="1"/>
  <c r="AL12" i="2"/>
  <c r="AL11" i="2"/>
  <c r="AN11" i="2" s="1"/>
  <c r="AL10" i="2"/>
  <c r="AL9" i="2"/>
  <c r="AL8" i="2"/>
  <c r="AL7" i="2"/>
  <c r="AL6" i="2"/>
  <c r="AL5" i="2"/>
  <c r="AL4" i="2"/>
  <c r="AL2" i="2"/>
  <c r="AL3" i="2"/>
  <c r="AF11" i="10" l="1"/>
  <c r="AR11" i="10" s="1"/>
  <c r="AF30" i="13"/>
  <c r="AR30" i="13" s="1"/>
  <c r="AF28" i="12"/>
  <c r="AR28" i="12" s="1"/>
  <c r="AF7" i="12"/>
  <c r="AR7" i="12" s="1"/>
  <c r="AF5" i="16"/>
  <c r="AR5" i="16" s="1"/>
  <c r="AF28" i="10"/>
  <c r="AR28" i="10" s="1"/>
  <c r="AF21" i="14"/>
  <c r="AR21" i="14" s="1"/>
  <c r="AF37" i="17"/>
  <c r="AR37" i="17" s="1"/>
  <c r="AF37" i="8"/>
  <c r="AR37" i="8" s="1"/>
  <c r="AF19" i="8"/>
  <c r="AR19" i="8" s="1"/>
  <c r="AF19" i="17"/>
  <c r="AR19" i="17" s="1"/>
  <c r="AF32" i="10"/>
  <c r="AR32" i="10" s="1"/>
  <c r="AF33" i="10"/>
  <c r="AR33" i="10" s="1"/>
  <c r="AF11" i="17"/>
  <c r="AR11" i="17" s="1"/>
  <c r="AF11" i="8"/>
  <c r="AR11" i="8" s="1"/>
  <c r="AF13" i="10"/>
  <c r="AR13" i="10" s="1"/>
  <c r="AF27" i="13"/>
  <c r="AR27" i="13" s="1"/>
  <c r="AF21" i="15"/>
  <c r="AR21" i="15" s="1"/>
  <c r="AF12" i="17"/>
  <c r="AR12" i="17" s="1"/>
  <c r="AF12" i="8"/>
  <c r="AR12" i="8" s="1"/>
  <c r="AF25" i="8"/>
  <c r="AR25" i="8" s="1"/>
  <c r="AF25" i="17"/>
  <c r="AR25" i="17" s="1"/>
  <c r="AF35" i="17"/>
  <c r="AR35" i="17" s="1"/>
  <c r="AF35" i="8"/>
  <c r="AR35" i="8" s="1"/>
  <c r="AF21" i="11"/>
  <c r="AR21" i="11" s="1"/>
  <c r="AF45" i="17"/>
  <c r="AR45" i="17" s="1"/>
  <c r="AF45" i="8"/>
  <c r="AR45" i="8" s="1"/>
  <c r="AF20" i="8"/>
  <c r="AR20" i="8" s="1"/>
  <c r="AF20" i="17"/>
  <c r="AR20" i="17" s="1"/>
  <c r="AF4" i="15"/>
  <c r="AR4" i="15" s="1"/>
  <c r="AF5" i="10"/>
  <c r="AR5" i="10" s="1"/>
  <c r="AF32" i="17"/>
  <c r="AR32" i="17" s="1"/>
  <c r="AF32" i="8"/>
  <c r="AR32" i="8" s="1"/>
  <c r="AF21" i="8"/>
  <c r="AR21" i="8" s="1"/>
  <c r="AF21" i="17"/>
  <c r="AR21" i="17" s="1"/>
  <c r="AF30" i="8"/>
  <c r="AR30" i="8" s="1"/>
  <c r="AF23" i="16"/>
  <c r="AR23" i="16" s="1"/>
  <c r="AF30" i="17"/>
  <c r="AR30" i="17" s="1"/>
  <c r="AF17" i="8"/>
  <c r="AR17" i="8" s="1"/>
  <c r="AF17" i="17"/>
  <c r="AR17" i="17" s="1"/>
  <c r="AF47" i="17"/>
  <c r="AR47" i="17" s="1"/>
  <c r="AF47" i="8"/>
  <c r="AR47" i="8" s="1"/>
  <c r="AF34" i="14"/>
  <c r="AR34" i="14" s="1"/>
  <c r="AF35" i="5"/>
  <c r="AR35" i="5" s="1"/>
  <c r="AF26" i="8"/>
  <c r="AR26" i="8" s="1"/>
  <c r="AF26" i="17"/>
  <c r="AR26" i="17" s="1"/>
  <c r="AF27" i="17"/>
  <c r="AR27" i="17" s="1"/>
  <c r="AF27" i="8"/>
  <c r="AR27" i="8" s="1"/>
  <c r="AF36" i="17"/>
  <c r="AR36" i="17" s="1"/>
  <c r="AF36" i="8"/>
  <c r="AR36" i="8" s="1"/>
  <c r="AF43" i="15"/>
  <c r="AR43" i="15" s="1"/>
  <c r="AF41" i="15"/>
  <c r="AR41" i="15" s="1"/>
  <c r="AF18" i="8"/>
  <c r="AR18" i="8" s="1"/>
  <c r="AF18" i="17"/>
  <c r="AR18" i="17" s="1"/>
  <c r="AF13" i="14"/>
  <c r="AR13" i="14" s="1"/>
  <c r="AF14" i="15"/>
  <c r="AR14" i="15" s="1"/>
  <c r="AF18" i="10"/>
  <c r="AR18" i="10" s="1"/>
  <c r="AF19" i="10"/>
  <c r="AR19" i="10" s="1"/>
  <c r="AR10" i="5"/>
  <c r="AF8" i="13"/>
  <c r="AR8" i="13" s="1"/>
  <c r="AH44" i="8"/>
  <c r="AR44" i="8" s="1"/>
  <c r="AH44" i="17"/>
  <c r="AR44" i="17" s="1"/>
  <c r="AH34" i="8"/>
  <c r="AR34" i="8" s="1"/>
  <c r="AH34" i="17"/>
  <c r="AR34" i="17" s="1"/>
  <c r="AH15" i="17"/>
  <c r="AR15" i="17" s="1"/>
  <c r="AH15" i="8"/>
  <c r="AR15" i="8" s="1"/>
  <c r="AH31" i="5"/>
  <c r="AR31" i="5" s="1"/>
  <c r="AH29" i="14"/>
  <c r="AR29" i="14" s="1"/>
  <c r="AH18" i="13"/>
  <c r="AR18" i="13" s="1"/>
  <c r="AH20" i="16"/>
  <c r="AR20" i="16" s="1"/>
  <c r="AH17" i="16"/>
  <c r="AR17" i="16" s="1"/>
  <c r="AH16" i="15"/>
  <c r="AR16" i="15" s="1"/>
  <c r="AH25" i="10"/>
  <c r="AR25" i="10" s="1"/>
  <c r="AH24" i="10"/>
  <c r="AR24" i="10" s="1"/>
  <c r="AH20" i="12"/>
  <c r="AR20" i="12" s="1"/>
  <c r="AH14" i="13"/>
  <c r="AR14" i="13" s="1"/>
  <c r="AH16" i="16"/>
  <c r="AR16" i="16" s="1"/>
  <c r="AH42" i="8"/>
  <c r="AR42" i="8" s="1"/>
  <c r="AH42" i="17"/>
  <c r="AR42" i="17" s="1"/>
  <c r="AH15" i="16"/>
  <c r="AR15" i="16" s="1"/>
  <c r="AH17" i="5"/>
  <c r="AR17" i="5" s="1"/>
  <c r="AH24" i="17"/>
  <c r="AR24" i="17" s="1"/>
  <c r="AH22" i="12"/>
  <c r="AR22" i="12" s="1"/>
  <c r="AH24" i="8"/>
  <c r="AR24" i="8" s="1"/>
  <c r="AH40" i="17"/>
  <c r="AR40" i="17" s="1"/>
  <c r="AH40" i="8"/>
  <c r="AR40" i="8" s="1"/>
  <c r="AH22" i="17"/>
  <c r="AR22" i="17" s="1"/>
  <c r="AH22" i="8"/>
  <c r="AR22" i="8" s="1"/>
  <c r="AH39" i="8"/>
  <c r="AR39" i="8" s="1"/>
  <c r="AH39" i="17"/>
  <c r="AR39" i="17" s="1"/>
  <c r="AH40" i="15"/>
  <c r="AR40" i="15" s="1"/>
  <c r="AH42" i="15"/>
  <c r="AR42" i="15" s="1"/>
  <c r="AH11" i="13"/>
  <c r="AR11" i="13" s="1"/>
  <c r="AH16" i="5"/>
  <c r="AR16" i="5" s="1"/>
  <c r="AH5" i="17"/>
  <c r="AR5" i="17" s="1"/>
  <c r="AH5" i="8"/>
  <c r="AR5" i="8" s="1"/>
  <c r="AH23" i="17"/>
  <c r="AR23" i="17" s="1"/>
  <c r="AH23" i="8"/>
  <c r="AR23" i="8" s="1"/>
  <c r="AH35" i="15"/>
  <c r="AR35" i="15" s="1"/>
  <c r="AH38" i="16"/>
  <c r="AR38" i="16" s="1"/>
  <c r="AH9" i="8"/>
  <c r="AR9" i="8" s="1"/>
  <c r="AH9" i="17"/>
  <c r="AR9" i="17" s="1"/>
  <c r="AH28" i="8"/>
  <c r="AR28" i="8" s="1"/>
  <c r="AH28" i="17"/>
  <c r="AR28" i="17" s="1"/>
  <c r="AH33" i="8"/>
  <c r="AR33" i="8" s="1"/>
  <c r="AH33" i="17"/>
  <c r="AR33" i="17" s="1"/>
  <c r="AH13" i="8"/>
  <c r="AR13" i="8" s="1"/>
  <c r="AH13" i="17"/>
  <c r="AR13" i="17" s="1"/>
  <c r="AH29" i="8"/>
  <c r="AR29" i="8" s="1"/>
  <c r="AH29" i="17"/>
  <c r="AR29" i="17" s="1"/>
  <c r="AH4" i="8"/>
  <c r="AR4" i="8" s="1"/>
  <c r="AH4" i="17"/>
  <c r="AR4" i="17" s="1"/>
  <c r="AH41" i="17"/>
  <c r="AR41" i="17" s="1"/>
  <c r="AH41" i="8"/>
  <c r="AR41" i="8" s="1"/>
  <c r="AH6" i="8"/>
  <c r="AR6" i="8" s="1"/>
  <c r="AH6" i="17"/>
  <c r="AR6" i="17" s="1"/>
  <c r="AH16" i="17"/>
  <c r="AR16" i="17" s="1"/>
  <c r="AH16" i="8"/>
  <c r="AR16" i="8" s="1"/>
  <c r="AH31" i="17"/>
  <c r="AR31" i="17" s="1"/>
  <c r="AH31" i="8"/>
  <c r="AR31" i="8" s="1"/>
  <c r="AH13" i="12"/>
  <c r="AR13" i="12" s="1"/>
  <c r="AH11" i="16"/>
  <c r="AR11" i="16" s="1"/>
  <c r="AH38" i="8"/>
  <c r="AR38" i="8" s="1"/>
  <c r="AH38" i="17"/>
  <c r="AR38" i="17" s="1"/>
  <c r="AH38" i="14"/>
  <c r="AR38" i="14" s="1"/>
  <c r="AH46" i="8"/>
  <c r="AR46" i="8" s="1"/>
  <c r="AH46" i="17"/>
  <c r="AR46" i="17" s="1"/>
  <c r="AH10" i="8"/>
  <c r="AR10" i="8" s="1"/>
  <c r="AH10" i="17"/>
  <c r="AR10" i="17" s="1"/>
  <c r="AH3" i="16"/>
  <c r="AR3" i="16" s="1"/>
  <c r="AH3" i="8"/>
  <c r="AR3" i="8" s="1"/>
  <c r="AH3" i="17"/>
  <c r="AR3" i="17" s="1"/>
  <c r="AH28" i="15"/>
  <c r="AR28" i="15" s="1"/>
  <c r="AH40" i="10"/>
  <c r="AR40" i="10" s="1"/>
  <c r="AH39" i="10"/>
  <c r="AR39" i="10" s="1"/>
  <c r="AH14" i="17"/>
  <c r="AR14" i="17" s="1"/>
  <c r="AH9" i="12"/>
  <c r="AR9" i="12" s="1"/>
  <c r="AH14" i="8"/>
  <c r="AR14" i="8" s="1"/>
  <c r="AH7" i="8"/>
  <c r="AR7" i="8" s="1"/>
  <c r="AH7" i="17"/>
  <c r="AR7" i="17" s="1"/>
  <c r="AH8" i="8"/>
  <c r="AR8" i="8" s="1"/>
  <c r="AH8" i="17"/>
  <c r="AR8" i="17" s="1"/>
  <c r="AH31" i="15"/>
  <c r="AR31" i="15" s="1"/>
  <c r="AH34" i="12"/>
  <c r="AR34" i="12" s="1"/>
  <c r="AH33" i="16"/>
  <c r="AR33" i="16" s="1"/>
  <c r="AH43" i="17"/>
  <c r="AR43" i="17" s="1"/>
  <c r="AH43" i="8"/>
  <c r="AR43" i="8" s="1"/>
  <c r="AH8" i="12"/>
  <c r="AR8" i="12" s="1"/>
  <c r="AH4" i="13"/>
  <c r="AR4" i="13" s="1"/>
  <c r="AY188" i="1"/>
  <c r="AH16" i="11" s="1"/>
  <c r="AR16" i="11" s="1"/>
  <c r="AK6" i="2"/>
  <c r="AN6" i="2" s="1"/>
  <c r="AK26" i="2"/>
  <c r="AN26" i="2" s="1"/>
  <c r="AK46" i="2"/>
  <c r="AN46" i="2" s="1"/>
  <c r="AK66" i="2"/>
  <c r="AN66" i="2" s="1"/>
  <c r="AK86" i="2"/>
  <c r="AN86" i="2" s="1"/>
  <c r="AK106" i="2"/>
  <c r="AN106" i="2" s="1"/>
  <c r="AK146" i="2"/>
  <c r="AN146" i="2" s="1"/>
  <c r="AK166" i="2"/>
  <c r="AN166" i="2" s="1"/>
  <c r="AK206" i="2"/>
  <c r="AN206" i="2" s="1"/>
  <c r="AN15" i="2"/>
  <c r="AK35" i="2"/>
  <c r="AN35" i="2" s="1"/>
  <c r="AK55" i="2"/>
  <c r="AN55" i="2" s="1"/>
  <c r="AK75" i="2"/>
  <c r="AN75" i="2" s="1"/>
  <c r="AK95" i="2"/>
  <c r="AN95" i="2" s="1"/>
  <c r="AK115" i="2"/>
  <c r="AN115" i="2" s="1"/>
  <c r="AK135" i="2"/>
  <c r="AN135" i="2" s="1"/>
  <c r="AK155" i="2"/>
  <c r="AN155" i="2" s="1"/>
  <c r="AK195" i="2"/>
  <c r="AN195" i="2" s="1"/>
  <c r="AK5" i="2"/>
  <c r="AN5" i="2" s="1"/>
  <c r="AK25" i="2"/>
  <c r="AN25" i="2" s="1"/>
  <c r="AK65" i="2"/>
  <c r="AN65" i="2" s="1"/>
  <c r="AK105" i="2"/>
  <c r="AN105" i="2" s="1"/>
  <c r="AK165" i="2"/>
  <c r="AN165" i="2" s="1"/>
  <c r="AK205" i="2"/>
  <c r="AN205" i="2" s="1"/>
  <c r="AK10" i="2"/>
  <c r="AN10" i="2" s="1"/>
  <c r="AK30" i="2"/>
  <c r="AN30" i="2" s="1"/>
  <c r="AK50" i="2"/>
  <c r="AN50" i="2" s="1"/>
  <c r="AK90" i="2"/>
  <c r="AN90" i="2" s="1"/>
  <c r="AK110" i="2"/>
  <c r="AN110" i="2" s="1"/>
  <c r="AK130" i="2"/>
  <c r="AN130" i="2" s="1"/>
  <c r="AN150" i="2"/>
  <c r="AK170" i="2"/>
  <c r="AN170" i="2" s="1"/>
  <c r="AK190" i="2"/>
  <c r="AN190" i="2" s="1"/>
  <c r="AK20" i="2"/>
  <c r="AN20" i="2" s="1"/>
  <c r="AK40" i="2"/>
  <c r="AN40" i="2" s="1"/>
  <c r="AK60" i="2"/>
  <c r="AN60" i="2" s="1"/>
  <c r="AK80" i="2"/>
  <c r="AN80" i="2" s="1"/>
  <c r="AN100" i="2"/>
  <c r="AK120" i="2"/>
  <c r="AN120" i="2" s="1"/>
  <c r="AK140" i="2"/>
  <c r="AN140" i="2" s="1"/>
  <c r="AK160" i="2"/>
  <c r="AN160" i="2" s="1"/>
  <c r="AK180" i="2"/>
  <c r="AN180" i="2" s="1"/>
  <c r="AK200" i="2"/>
  <c r="AN200" i="2" s="1"/>
  <c r="K42" i="6"/>
  <c r="K41" i="6"/>
  <c r="K40" i="6"/>
  <c r="AN181" i="1"/>
  <c r="AP181" i="1" s="1"/>
  <c r="AY181" i="1" s="1"/>
  <c r="AH15" i="13" s="1"/>
  <c r="AR15" i="13" s="1"/>
  <c r="AK175" i="2"/>
  <c r="AN175" i="2" s="1"/>
  <c r="AK70" i="2"/>
  <c r="AN70" i="2" s="1"/>
  <c r="AK71" i="2"/>
  <c r="AN71" i="2" s="1"/>
  <c r="AK33" i="2"/>
  <c r="AN33" i="2" s="1"/>
  <c r="AK107" i="2"/>
  <c r="AN107" i="2" s="1"/>
  <c r="AK4" i="2"/>
  <c r="AN4" i="2" s="1"/>
  <c r="AK24" i="2"/>
  <c r="AN24" i="2" s="1"/>
  <c r="AK44" i="2"/>
  <c r="AN44" i="2" s="1"/>
  <c r="AK64" i="2"/>
  <c r="AN64" i="2" s="1"/>
  <c r="AK84" i="2"/>
  <c r="AN84" i="2" s="1"/>
  <c r="AK104" i="2"/>
  <c r="AN104" i="2" s="1"/>
  <c r="AK124" i="2"/>
  <c r="AN124" i="2" s="1"/>
  <c r="AK144" i="2"/>
  <c r="AN144" i="2" s="1"/>
  <c r="AK164" i="2"/>
  <c r="AN164" i="2" s="1"/>
  <c r="AK184" i="2"/>
  <c r="AN184" i="2" s="1"/>
  <c r="AK17" i="2"/>
  <c r="AN17" i="2" s="1"/>
  <c r="AK37" i="2"/>
  <c r="AN37" i="2" s="1"/>
  <c r="AK57" i="2"/>
  <c r="AN57" i="2" s="1"/>
  <c r="AK77" i="2"/>
  <c r="AN77" i="2" s="1"/>
  <c r="AK97" i="2"/>
  <c r="AN97" i="2" s="1"/>
  <c r="AK117" i="2"/>
  <c r="AN117" i="2" s="1"/>
  <c r="AK137" i="2"/>
  <c r="AN137" i="2" s="1"/>
  <c r="AK157" i="2"/>
  <c r="AN157" i="2" s="1"/>
  <c r="AK177" i="2"/>
  <c r="AN177" i="2" s="1"/>
  <c r="AK197" i="2"/>
  <c r="AN197" i="2" s="1"/>
  <c r="AK21" i="2"/>
  <c r="AN21" i="2" s="1"/>
  <c r="AK41" i="2"/>
  <c r="AN41" i="2" s="1"/>
  <c r="AK61" i="2"/>
  <c r="AN61" i="2" s="1"/>
  <c r="AK3" i="2"/>
  <c r="AN3" i="2" s="1"/>
  <c r="AK22" i="2"/>
  <c r="AN22" i="2" s="1"/>
  <c r="AK42" i="2"/>
  <c r="AN42" i="2" s="1"/>
  <c r="AK62" i="2"/>
  <c r="AN62" i="2" s="1"/>
  <c r="AK82" i="2"/>
  <c r="AN82" i="2" s="1"/>
  <c r="AK102" i="2"/>
  <c r="AN102" i="2" s="1"/>
  <c r="AK122" i="2"/>
  <c r="AN122" i="2" s="1"/>
  <c r="AN142" i="2"/>
  <c r="AK162" i="2"/>
  <c r="AN162" i="2" s="1"/>
  <c r="AK182" i="2"/>
  <c r="AN182" i="2" s="1"/>
  <c r="AK202" i="2"/>
  <c r="AN202" i="2" s="1"/>
  <c r="AK23" i="2"/>
  <c r="AN23" i="2" s="1"/>
  <c r="AK43" i="2"/>
  <c r="AN43" i="2" s="1"/>
  <c r="AK63" i="2"/>
  <c r="AN63" i="2" s="1"/>
  <c r="AK83" i="2"/>
  <c r="AN83" i="2" s="1"/>
  <c r="AK103" i="2"/>
  <c r="AN103" i="2" s="1"/>
  <c r="AK123" i="2"/>
  <c r="AN123" i="2" s="1"/>
  <c r="AK143" i="2"/>
  <c r="AN143" i="2" s="1"/>
  <c r="AK163" i="2"/>
  <c r="AN163" i="2" s="1"/>
  <c r="AK183" i="2"/>
  <c r="AN183" i="2" s="1"/>
  <c r="AK203" i="2"/>
  <c r="AN203" i="2" s="1"/>
  <c r="AK7" i="2"/>
  <c r="AN7" i="2" s="1"/>
  <c r="AK27" i="2"/>
  <c r="AN27" i="2" s="1"/>
  <c r="AK47" i="2"/>
  <c r="AN47" i="2" s="1"/>
  <c r="AK67" i="2"/>
  <c r="AN67" i="2" s="1"/>
  <c r="AK87" i="2"/>
  <c r="AN87" i="2" s="1"/>
  <c r="AN127" i="2"/>
  <c r="AK147" i="2"/>
  <c r="AN147" i="2" s="1"/>
  <c r="AK167" i="2"/>
  <c r="AN167" i="2" s="1"/>
  <c r="AK207" i="2"/>
  <c r="AN207" i="2" s="1"/>
  <c r="AK18" i="2"/>
  <c r="AN18" i="2" s="1"/>
  <c r="AK98" i="2"/>
  <c r="AN98" i="2" s="1"/>
  <c r="AK49" i="2"/>
  <c r="AN49" i="2" s="1"/>
  <c r="AK69" i="2"/>
  <c r="AN69" i="2" s="1"/>
  <c r="AK109" i="2"/>
  <c r="AN109" i="2" s="1"/>
  <c r="AK129" i="2"/>
  <c r="AN129" i="2" s="1"/>
  <c r="AK149" i="2"/>
  <c r="AN149" i="2" s="1"/>
  <c r="AK169" i="2"/>
  <c r="AN169" i="2" s="1"/>
  <c r="AK189" i="2"/>
  <c r="AN189" i="2" s="1"/>
  <c r="AK58" i="2"/>
  <c r="AN58" i="2" s="1"/>
  <c r="AK118" i="2"/>
  <c r="AN118" i="2" s="1"/>
  <c r="AK198" i="2"/>
  <c r="AN198" i="2" s="1"/>
  <c r="AN16" i="2"/>
  <c r="AK36" i="2"/>
  <c r="AN36" i="2" s="1"/>
  <c r="AK56" i="2"/>
  <c r="AN56" i="2" s="1"/>
  <c r="AK76" i="2"/>
  <c r="AN76" i="2" s="1"/>
  <c r="AK96" i="2"/>
  <c r="AN96" i="2" s="1"/>
  <c r="AK116" i="2"/>
  <c r="AN116" i="2" s="1"/>
  <c r="AK136" i="2"/>
  <c r="AN136" i="2" s="1"/>
  <c r="AK156" i="2"/>
  <c r="AN156" i="2" s="1"/>
  <c r="AK176" i="2"/>
  <c r="AN176" i="2" s="1"/>
  <c r="AK196" i="2"/>
  <c r="AN196" i="2" s="1"/>
  <c r="AN91" i="2"/>
  <c r="AK81" i="2"/>
  <c r="AN81" i="2" s="1"/>
  <c r="AK101" i="2"/>
  <c r="AN101" i="2" s="1"/>
  <c r="AK121" i="2"/>
  <c r="AN121" i="2" s="1"/>
  <c r="AN141" i="2"/>
  <c r="AK181" i="2"/>
  <c r="AN181" i="2" s="1"/>
  <c r="AK201" i="2"/>
  <c r="AN201" i="2" s="1"/>
  <c r="AK159" i="2"/>
  <c r="AN159" i="2" s="1"/>
  <c r="AK2" i="2"/>
  <c r="AN2" i="2" s="1"/>
  <c r="AK125" i="2"/>
  <c r="AN125" i="2" s="1"/>
  <c r="AN12" i="2"/>
  <c r="AK32" i="2"/>
  <c r="AN32" i="2" s="1"/>
  <c r="AK52" i="2"/>
  <c r="AN52" i="2" s="1"/>
  <c r="AK72" i="2"/>
  <c r="AN72" i="2" s="1"/>
  <c r="AN92" i="2"/>
  <c r="AK112" i="2"/>
  <c r="AN112" i="2" s="1"/>
  <c r="AK132" i="2"/>
  <c r="AN132" i="2" s="1"/>
  <c r="AK152" i="2"/>
  <c r="AN152" i="2" s="1"/>
  <c r="AK172" i="2"/>
  <c r="AN172" i="2" s="1"/>
  <c r="AK192" i="2"/>
  <c r="AN192" i="2" s="1"/>
  <c r="AK19" i="2"/>
  <c r="AN19" i="2" s="1"/>
  <c r="AK39" i="2"/>
  <c r="AN39" i="2" s="1"/>
  <c r="AK59" i="2"/>
  <c r="AN59" i="2" s="1"/>
  <c r="AN99" i="2"/>
  <c r="AK119" i="2"/>
  <c r="AN119" i="2" s="1"/>
  <c r="AK139" i="2"/>
  <c r="AN139" i="2" s="1"/>
  <c r="AK199" i="2"/>
  <c r="AN199" i="2" s="1"/>
  <c r="AK45" i="2"/>
  <c r="AN45" i="2" s="1"/>
  <c r="AK85" i="2"/>
  <c r="AN85" i="2" s="1"/>
  <c r="AK145" i="2"/>
  <c r="AN145" i="2" s="1"/>
  <c r="AK185" i="2"/>
  <c r="AN185" i="2" s="1"/>
  <c r="AK126" i="2"/>
  <c r="AN126" i="2" s="1"/>
  <c r="AK178" i="2"/>
  <c r="AN178" i="2" s="1"/>
  <c r="AN9" i="2"/>
  <c r="AN29" i="2"/>
  <c r="AK89" i="2"/>
  <c r="AN89" i="2" s="1"/>
  <c r="AK78" i="2"/>
  <c r="AN78" i="2" s="1"/>
  <c r="AK53" i="2"/>
  <c r="AN53" i="2" s="1"/>
  <c r="AK73" i="2"/>
  <c r="AN73" i="2" s="1"/>
  <c r="AK93" i="2"/>
  <c r="AN93" i="2" s="1"/>
  <c r="AK113" i="2"/>
  <c r="AN113" i="2" s="1"/>
  <c r="AK133" i="2"/>
  <c r="AN133" i="2" s="1"/>
  <c r="AK153" i="2"/>
  <c r="AN153" i="2" s="1"/>
  <c r="AK173" i="2"/>
  <c r="AN173" i="2" s="1"/>
  <c r="AK193" i="2"/>
  <c r="AN193" i="2" s="1"/>
  <c r="AK14" i="2"/>
  <c r="AN14" i="2" s="1"/>
  <c r="AK34" i="2"/>
  <c r="AN34" i="2" s="1"/>
  <c r="AK54" i="2"/>
  <c r="AN54" i="2" s="1"/>
  <c r="AK74" i="2"/>
  <c r="AN74" i="2" s="1"/>
  <c r="AK94" i="2"/>
  <c r="AN94" i="2" s="1"/>
  <c r="AK114" i="2"/>
  <c r="AN114" i="2" s="1"/>
  <c r="AK134" i="2"/>
  <c r="AN134" i="2" s="1"/>
  <c r="AK154" i="2"/>
  <c r="AN154" i="2" s="1"/>
  <c r="AK174" i="2"/>
  <c r="AN174" i="2" s="1"/>
  <c r="AK194" i="2"/>
  <c r="AN194" i="2" s="1"/>
  <c r="AK38" i="2"/>
  <c r="AN38" i="2" s="1"/>
  <c r="AK138" i="2"/>
  <c r="AN138" i="2" s="1"/>
  <c r="AK79" i="2"/>
  <c r="AN79" i="2" s="1"/>
  <c r="AK179" i="2"/>
  <c r="AN179" i="2" s="1"/>
  <c r="AK204" i="2"/>
  <c r="AN204" i="2" s="1"/>
  <c r="AN8" i="2"/>
  <c r="AN28" i="2"/>
  <c r="AK48" i="2"/>
  <c r="AN48" i="2" s="1"/>
  <c r="AK68" i="2"/>
  <c r="AN68" i="2" s="1"/>
  <c r="AK88" i="2"/>
  <c r="AN88" i="2" s="1"/>
  <c r="AK108" i="2"/>
  <c r="AN108" i="2" s="1"/>
  <c r="AN128" i="2"/>
  <c r="AK148" i="2"/>
  <c r="AN148" i="2" s="1"/>
  <c r="AK168" i="2"/>
  <c r="AN168" i="2" s="1"/>
  <c r="AK188" i="2"/>
  <c r="AN188" i="2" s="1"/>
  <c r="K39" i="6"/>
  <c r="K48" i="6" l="1"/>
  <c r="K49" i="6"/>
  <c r="K54" i="6"/>
  <c r="K60" i="6"/>
  <c r="K63" i="6"/>
  <c r="K64" i="6"/>
  <c r="K46" i="6"/>
  <c r="K56" i="6"/>
  <c r="K55" i="6"/>
  <c r="K58" i="6"/>
  <c r="K50" i="6"/>
  <c r="K52" i="6"/>
  <c r="K53" i="6"/>
  <c r="K57" i="6"/>
  <c r="K59" i="6"/>
  <c r="K61" i="6"/>
  <c r="K62" i="6"/>
  <c r="K47" i="6"/>
  <c r="K51" i="6"/>
  <c r="K43" i="6"/>
  <c r="K69" i="6" l="1"/>
  <c r="K71" i="6"/>
  <c r="K70" i="6"/>
  <c r="K65" i="6"/>
  <c r="K66" i="6"/>
  <c r="K72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<sst xmlns="http://schemas.openxmlformats.org/spreadsheetml/2006/main" count="25920" uniqueCount="2337">
  <si>
    <t>2B</t>
  </si>
  <si>
    <t>3B</t>
  </si>
  <si>
    <t>HR</t>
  </si>
  <si>
    <t>SLG</t>
  </si>
  <si>
    <t>A</t>
  </si>
  <si>
    <t>C</t>
  </si>
  <si>
    <t>1B</t>
  </si>
  <si>
    <t>BF</t>
  </si>
  <si>
    <t>side</t>
  </si>
  <si>
    <t>era limits</t>
  </si>
  <si>
    <t>eralimit1</t>
  </si>
  <si>
    <t>eralimit2</t>
  </si>
  <si>
    <t>eralimit3</t>
  </si>
  <si>
    <t>eralimit4</t>
  </si>
  <si>
    <t>ari</t>
  </si>
  <si>
    <t>Power k/9 limit</t>
  </si>
  <si>
    <t>K pitcher limit</t>
  </si>
  <si>
    <t>kperinningLimit</t>
  </si>
  <si>
    <t>total</t>
  </si>
  <si>
    <t>max batting</t>
  </si>
  <si>
    <t>maxBat</t>
  </si>
  <si>
    <t>max pitching</t>
  </si>
  <si>
    <t>maxPitch</t>
  </si>
  <si>
    <t>col</t>
  </si>
  <si>
    <t>fla</t>
  </si>
  <si>
    <t>limits</t>
  </si>
  <si>
    <t>lad</t>
  </si>
  <si>
    <t>batLimit1</t>
  </si>
  <si>
    <t>mil</t>
  </si>
  <si>
    <t>star</t>
  </si>
  <si>
    <t>*</t>
  </si>
  <si>
    <t>batLimit2</t>
  </si>
  <si>
    <t>hashtag</t>
  </si>
  <si>
    <t>#</t>
  </si>
  <si>
    <t>batLimit3</t>
  </si>
  <si>
    <t>batLimit4</t>
  </si>
  <si>
    <t>phi</t>
  </si>
  <si>
    <t>batLimit5</t>
  </si>
  <si>
    <t>pit</t>
  </si>
  <si>
    <t>batLimit6</t>
  </si>
  <si>
    <t>sdp</t>
  </si>
  <si>
    <t>batLimit7</t>
  </si>
  <si>
    <t>stl</t>
  </si>
  <si>
    <t>HRLimit1</t>
  </si>
  <si>
    <t>was</t>
  </si>
  <si>
    <t>SLGlimit1</t>
  </si>
  <si>
    <t>Plate App</t>
  </si>
  <si>
    <t>maxPA</t>
  </si>
  <si>
    <t>count</t>
  </si>
  <si>
    <t>B</t>
  </si>
  <si>
    <t>1A</t>
  </si>
  <si>
    <t>1C</t>
  </si>
  <si>
    <t>2A</t>
  </si>
  <si>
    <t>2C</t>
  </si>
  <si>
    <t>3A</t>
  </si>
  <si>
    <t>3C</t>
  </si>
  <si>
    <t>4A</t>
  </si>
  <si>
    <t>4B</t>
  </si>
  <si>
    <t>4C</t>
  </si>
  <si>
    <t>5A</t>
  </si>
  <si>
    <t>5B</t>
  </si>
  <si>
    <t>5C</t>
  </si>
  <si>
    <t>6B</t>
  </si>
  <si>
    <t>6C</t>
  </si>
  <si>
    <t>7B</t>
  </si>
  <si>
    <t>7C</t>
  </si>
  <si>
    <t>sum 1-5</t>
  </si>
  <si>
    <t>sfg</t>
  </si>
  <si>
    <t>HR limit</t>
  </si>
  <si>
    <t>SLG limit</t>
  </si>
  <si>
    <t>pf group</t>
  </si>
  <si>
    <t>final gr</t>
  </si>
  <si>
    <t>final pf</t>
  </si>
  <si>
    <t>inn</t>
  </si>
  <si>
    <t>BF letter</t>
  </si>
  <si>
    <t>BF num</t>
  </si>
  <si>
    <t>bats</t>
  </si>
  <si>
    <t>max</t>
  </si>
  <si>
    <t>Most Played Pos</t>
  </si>
  <si>
    <t>Name(link)</t>
  </si>
  <si>
    <t>ck dup LN</t>
  </si>
  <si>
    <t>remove # *</t>
  </si>
  <si>
    <t>cpy values</t>
  </si>
  <si>
    <t>LN</t>
  </si>
  <si>
    <t>value</t>
  </si>
  <si>
    <t>split</t>
  </si>
  <si>
    <t>PF gr</t>
  </si>
  <si>
    <t>PF inn</t>
  </si>
  <si>
    <t>BF/PF</t>
  </si>
  <si>
    <t>side/inn</t>
  </si>
  <si>
    <t>pos</t>
  </si>
  <si>
    <t>primary</t>
  </si>
  <si>
    <t>g max</t>
  </si>
  <si>
    <t>Name</t>
  </si>
  <si>
    <t>Age</t>
  </si>
  <si>
    <t>Birth</t>
  </si>
  <si>
    <t>T</t>
  </si>
  <si>
    <t>Ht</t>
  </si>
  <si>
    <t>Wt</t>
  </si>
  <si>
    <t>DoB</t>
  </si>
  <si>
    <t>Yrs</t>
  </si>
  <si>
    <t>G</t>
  </si>
  <si>
    <t>GS</t>
  </si>
  <si>
    <t>Batting</t>
  </si>
  <si>
    <t>Defense</t>
  </si>
  <si>
    <t>P</t>
  </si>
  <si>
    <t>SS</t>
  </si>
  <si>
    <t>LF</t>
  </si>
  <si>
    <t>CF</t>
  </si>
  <si>
    <t>RF</t>
  </si>
  <si>
    <t>OF</t>
  </si>
  <si>
    <t>PH</t>
  </si>
  <si>
    <t>PR</t>
  </si>
  <si>
    <t>WAR</t>
  </si>
  <si>
    <t>Salary</t>
  </si>
  <si>
    <t>pr PR</t>
  </si>
  <si>
    <t>R</t>
  </si>
  <si>
    <t>5' 9"</t>
  </si>
  <si>
    <t>6' 0"</t>
  </si>
  <si>
    <t>us US</t>
  </si>
  <si>
    <t>6' 3"</t>
  </si>
  <si>
    <t>6' 5"</t>
  </si>
  <si>
    <t>L</t>
  </si>
  <si>
    <t>6' 4"</t>
  </si>
  <si>
    <t>1st</t>
  </si>
  <si>
    <t>5' 11"</t>
  </si>
  <si>
    <t>6' 2"</t>
  </si>
  <si>
    <t>ve VE</t>
  </si>
  <si>
    <t>5' 10"</t>
  </si>
  <si>
    <t>mx MX</t>
  </si>
  <si>
    <t>5' 7"</t>
  </si>
  <si>
    <t>cu CU</t>
  </si>
  <si>
    <t>6' 6"</t>
  </si>
  <si>
    <t>Bill Robinson</t>
  </si>
  <si>
    <t>do DO</t>
  </si>
  <si>
    <t>All-Star</t>
  </si>
  <si>
    <t>6' 1"</t>
  </si>
  <si>
    <t>Luis</t>
  </si>
  <si>
    <t>Larry</t>
  </si>
  <si>
    <t>Steve</t>
  </si>
  <si>
    <t>Don</t>
  </si>
  <si>
    <t>Comer</t>
  </si>
  <si>
    <t>Tim</t>
  </si>
  <si>
    <t>John</t>
  </si>
  <si>
    <t>Denny</t>
  </si>
  <si>
    <t>Bob</t>
  </si>
  <si>
    <t>Ed</t>
  </si>
  <si>
    <t>Tony</t>
  </si>
  <si>
    <t>Willie</t>
  </si>
  <si>
    <t>Hernández</t>
  </si>
  <si>
    <t>Al</t>
  </si>
  <si>
    <t>Charles</t>
  </si>
  <si>
    <t>Joe</t>
  </si>
  <si>
    <t>Gary</t>
  </si>
  <si>
    <t>Len</t>
  </si>
  <si>
    <t>Pérez</t>
  </si>
  <si>
    <t>Ron</t>
  </si>
  <si>
    <t>Bill</t>
  </si>
  <si>
    <t>Robinson</t>
  </si>
  <si>
    <t>Pete</t>
  </si>
  <si>
    <t>Dick</t>
  </si>
  <si>
    <t>","</t>
  </si>
  <si>
    <t>Bat order</t>
  </si>
  <si>
    <t>",</t>
  </si>
  <si>
    <t>);</t>
  </si>
  <si>
    <t>Williams</t>
  </si>
  <si>
    <t>Mathews</t>
  </si>
  <si>
    <t>Maye</t>
  </si>
  <si>
    <t>if(selection==6501){</t>
  </si>
  <si>
    <t xml:space="preserve"> </t>
  </si>
  <si>
    <t>lineUp[0]=new PositionPlayer("</t>
  </si>
  <si>
    <t>",'</t>
  </si>
  <si>
    <t>','</t>
  </si>
  <si>
    <t>');</t>
  </si>
  <si>
    <t>Thomas</t>
  </si>
  <si>
    <t>lineUp[1]=new PositionPlayer("</t>
  </si>
  <si>
    <t>lineUp[2]=new PositionPlayer("</t>
  </si>
  <si>
    <t>Alomar</t>
  </si>
  <si>
    <t>lineUp[3]=new PositionPlayer("</t>
  </si>
  <si>
    <t>lineUp[4]=new PositionPlayer("</t>
  </si>
  <si>
    <t>lineUp[5]=new PositionPlayer("</t>
  </si>
  <si>
    <t>lineUp[6]=new PositionPlayer("</t>
  </si>
  <si>
    <t>lineUp[7]=new PositionPlayer("</t>
  </si>
  <si>
    <t>lineUp[8]=new PositionPlayer("</t>
  </si>
  <si>
    <t>p</t>
  </si>
  <si>
    <t>pitcher=new Pitcher("</t>
  </si>
  <si>
    <t>',</t>
  </si>
  <si>
    <t>}</t>
  </si>
  <si>
    <t>Fischer</t>
  </si>
  <si>
    <t>Niekro</t>
  </si>
  <si>
    <t>Kelley</t>
  </si>
  <si>
    <t>Carroll</t>
  </si>
  <si>
    <t>Osinski</t>
  </si>
  <si>
    <t>Tiefenauer</t>
  </si>
  <si>
    <t>Tm</t>
  </si>
  <si>
    <t>PA</t>
  </si>
  <si>
    <t>AB</t>
  </si>
  <si>
    <t>H</t>
  </si>
  <si>
    <t>RBI</t>
  </si>
  <si>
    <t>SB</t>
  </si>
  <si>
    <t>CS</t>
  </si>
  <si>
    <t>BB</t>
  </si>
  <si>
    <t>SO</t>
  </si>
  <si>
    <t>BA</t>
  </si>
  <si>
    <t>OBP</t>
  </si>
  <si>
    <t>OPS</t>
  </si>
  <si>
    <t>OPS+</t>
  </si>
  <si>
    <t>TB</t>
  </si>
  <si>
    <t>HBP</t>
  </si>
  <si>
    <t>SH</t>
  </si>
  <si>
    <t>SF</t>
  </si>
  <si>
    <t>IBB</t>
  </si>
  <si>
    <t>Rk</t>
  </si>
  <si>
    <t>Player</t>
  </si>
  <si>
    <t>Team</t>
  </si>
  <si>
    <t>rOBA</t>
  </si>
  <si>
    <t>Rbat+</t>
  </si>
  <si>
    <t>GIDP</t>
  </si>
  <si>
    <t>Pos</t>
  </si>
  <si>
    <t>Mike Marshall</t>
  </si>
  <si>
    <t>Jay Johnstone*</t>
  </si>
  <si>
    <t>Rick Monday*</t>
  </si>
  <si>
    <t>Jim Kaat*</t>
  </si>
  <si>
    <t>W</t>
  </si>
  <si>
    <t>W-L%</t>
  </si>
  <si>
    <t>ERA</t>
  </si>
  <si>
    <t>GF</t>
  </si>
  <si>
    <t>CG</t>
  </si>
  <si>
    <t>SHO</t>
  </si>
  <si>
    <t>SV</t>
  </si>
  <si>
    <t>IP</t>
  </si>
  <si>
    <t>ER</t>
  </si>
  <si>
    <t>BK</t>
  </si>
  <si>
    <t>WP</t>
  </si>
  <si>
    <t>ERA+</t>
  </si>
  <si>
    <t>FIP</t>
  </si>
  <si>
    <t>WHIP</t>
  </si>
  <si>
    <t>H9</t>
  </si>
  <si>
    <t>HR9</t>
  </si>
  <si>
    <t>BB9</t>
  </si>
  <si>
    <t>SO9</t>
  </si>
  <si>
    <t>SO/W</t>
  </si>
  <si>
    <t>TOT</t>
  </si>
  <si>
    <t>Jim Kaat*</t>
  </si>
  <si>
    <t>Peña</t>
  </si>
  <si>
    <t>Andy</t>
  </si>
  <si>
    <t>Bert</t>
  </si>
  <si>
    <t>Campbell</t>
  </si>
  <si>
    <t>Johnson</t>
  </si>
  <si>
    <t>Horner</t>
  </si>
  <si>
    <t>Walk</t>
  </si>
  <si>
    <t>Watson</t>
  </si>
  <si>
    <t>Bobby</t>
  </si>
  <si>
    <t>Komminsk</t>
  </si>
  <si>
    <t>Brett</t>
  </si>
  <si>
    <t>Harper</t>
  </si>
  <si>
    <t>Jacoby</t>
  </si>
  <si>
    <t>Bruce</t>
  </si>
  <si>
    <t>Benedict</t>
  </si>
  <si>
    <t>Bryan</t>
  </si>
  <si>
    <t>Smith</t>
  </si>
  <si>
    <t>Carlos</t>
  </si>
  <si>
    <t>Cecil</t>
  </si>
  <si>
    <t>César</t>
  </si>
  <si>
    <t>Charlie</t>
  </si>
  <si>
    <t>Chuck</t>
  </si>
  <si>
    <t>McMurtry</t>
  </si>
  <si>
    <t>Dale</t>
  </si>
  <si>
    <t>Murphy</t>
  </si>
  <si>
    <t>Dan</t>
  </si>
  <si>
    <t>Danny</t>
  </si>
  <si>
    <t>Cox</t>
  </si>
  <si>
    <t>Darrell</t>
  </si>
  <si>
    <t>Dave</t>
  </si>
  <si>
    <t>Stewart</t>
  </si>
  <si>
    <t>Green</t>
  </si>
  <si>
    <t>Dennis</t>
  </si>
  <si>
    <t>Doug</t>
  </si>
  <si>
    <t>Duane</t>
  </si>
  <si>
    <t>Eddie</t>
  </si>
  <si>
    <t>Rodríguez</t>
  </si>
  <si>
    <t>Frank</t>
  </si>
  <si>
    <t>Fred</t>
  </si>
  <si>
    <t>Gene</t>
  </si>
  <si>
    <t>Garber</t>
  </si>
  <si>
    <t>George</t>
  </si>
  <si>
    <t>Gil</t>
  </si>
  <si>
    <t>Hubbard</t>
  </si>
  <si>
    <t>Brooks</t>
  </si>
  <si>
    <t>Jack</t>
  </si>
  <si>
    <t>Clark</t>
  </si>
  <si>
    <t>Jay</t>
  </si>
  <si>
    <t>Jones</t>
  </si>
  <si>
    <t>Jerry</t>
  </si>
  <si>
    <t>Morales</t>
  </si>
  <si>
    <t>Royster</t>
  </si>
  <si>
    <t>Jim</t>
  </si>
  <si>
    <t>Jimmy</t>
  </si>
  <si>
    <t>Price</t>
  </si>
  <si>
    <t>Johnny</t>
  </si>
  <si>
    <t>José</t>
  </si>
  <si>
    <t>Kennedy</t>
  </si>
  <si>
    <t>Kelly</t>
  </si>
  <si>
    <t>Ken</t>
  </si>
  <si>
    <t>Owen</t>
  </si>
  <si>
    <t>White</t>
  </si>
  <si>
    <t>Lee</t>
  </si>
  <si>
    <t>Barker</t>
  </si>
  <si>
    <t>Leon</t>
  </si>
  <si>
    <t>Ramírez</t>
  </si>
  <si>
    <t>Mark</t>
  </si>
  <si>
    <t>Sinatro</t>
  </si>
  <si>
    <t>Max</t>
  </si>
  <si>
    <t>Mel</t>
  </si>
  <si>
    <t>Mike</t>
  </si>
  <si>
    <t>Marshall</t>
  </si>
  <si>
    <t>Scott</t>
  </si>
  <si>
    <t>Allen</t>
  </si>
  <si>
    <t>Nick</t>
  </si>
  <si>
    <t>Ryan</t>
  </si>
  <si>
    <t>Orlando</t>
  </si>
  <si>
    <t>Pascual</t>
  </si>
  <si>
    <t>Pat</t>
  </si>
  <si>
    <t>Paul</t>
  </si>
  <si>
    <t>Runge</t>
  </si>
  <si>
    <t>Zuvella</t>
  </si>
  <si>
    <t>Pedro</t>
  </si>
  <si>
    <t>Phil</t>
  </si>
  <si>
    <t>Ray</t>
  </si>
  <si>
    <t>Reggie</t>
  </si>
  <si>
    <t>Martin</t>
  </si>
  <si>
    <t>Rich</t>
  </si>
  <si>
    <t>Richie</t>
  </si>
  <si>
    <t>Rick</t>
  </si>
  <si>
    <t>Behenna</t>
  </si>
  <si>
    <t>Camp</t>
  </si>
  <si>
    <t>Mahler</t>
  </si>
  <si>
    <t>Rod</t>
  </si>
  <si>
    <t>Bedrosian</t>
  </si>
  <si>
    <t>Ted</t>
  </si>
  <si>
    <t>Thad</t>
  </si>
  <si>
    <t>Tom</t>
  </si>
  <si>
    <t>Tommy</t>
  </si>
  <si>
    <t>Boggs</t>
  </si>
  <si>
    <t>Brizzolara</t>
  </si>
  <si>
    <t>Vern</t>
  </si>
  <si>
    <t>Wallace</t>
  </si>
  <si>
    <t>Wally</t>
  </si>
  <si>
    <t>Walt</t>
  </si>
  <si>
    <t>Wayne</t>
  </si>
  <si>
    <t>Woodie</t>
  </si>
  <si>
    <t>Moore</t>
  </si>
  <si>
    <t>Dedmon</t>
  </si>
  <si>
    <t>Jay Johnstone</t>
  </si>
  <si>
    <t>Rick Monday</t>
  </si>
  <si>
    <t>Jim Kaat</t>
  </si>
  <si>
    <t>Chambliss</t>
  </si>
  <si>
    <t>Hall</t>
  </si>
  <si>
    <t>Washington</t>
  </si>
  <si>
    <t>Wilson</t>
  </si>
  <si>
    <t>Johnstone</t>
  </si>
  <si>
    <t>May</t>
  </si>
  <si>
    <t>Monday</t>
  </si>
  <si>
    <t>Brown</t>
  </si>
  <si>
    <t>Butler</t>
  </si>
  <si>
    <t>Pocoroba</t>
  </si>
  <si>
    <t>Jorgensen</t>
  </si>
  <si>
    <t>Perry</t>
  </si>
  <si>
    <t>Dayley</t>
  </si>
  <si>
    <t>Falcone</t>
  </si>
  <si>
    <t>Forster</t>
  </si>
  <si>
    <t>Grant</t>
  </si>
  <si>
    <t>Howard</t>
  </si>
  <si>
    <t>Kaat</t>
  </si>
  <si>
    <t>Roof</t>
  </si>
  <si>
    <t>Turner</t>
  </si>
  <si>
    <t>Wright</t>
  </si>
  <si>
    <t>6' 7"</t>
  </si>
  <si>
    <t>ca CA</t>
  </si>
  <si>
    <t>5' 8"</t>
  </si>
  <si>
    <t>ame</t>
  </si>
  <si>
    <t>pa PA</t>
  </si>
  <si>
    <t>vi VI</t>
  </si>
  <si>
    <t>5' 6"</t>
  </si>
  <si>
    <t>Field</t>
  </si>
  <si>
    <t/>
  </si>
  <si>
    <t>check</t>
  </si>
  <si>
    <t>Harmon Killebrew</t>
  </si>
  <si>
    <t>MIN</t>
  </si>
  <si>
    <t>Carl Yastrzemski*</t>
  </si>
  <si>
    <t>BOS</t>
  </si>
  <si>
    <t>WSA</t>
  </si>
  <si>
    <t>Frank Robinson</t>
  </si>
  <si>
    <t>BAL</t>
  </si>
  <si>
    <t>Al Kaline</t>
  </si>
  <si>
    <t>DET</t>
  </si>
  <si>
    <t>Don Mincher*</t>
  </si>
  <si>
    <t>CAL</t>
  </si>
  <si>
    <t>Bob Allison</t>
  </si>
  <si>
    <t>Curt Blefary*</t>
  </si>
  <si>
    <t>Norm Cash*</t>
  </si>
  <si>
    <t>Mickey Mantle#</t>
  </si>
  <si>
    <t>NYY</t>
  </si>
  <si>
    <t>Dick McAuliffe*</t>
  </si>
  <si>
    <t>Brooks Robinson</t>
  </si>
  <si>
    <t>Max Alvis</t>
  </si>
  <si>
    <t>CLE</t>
  </si>
  <si>
    <t>Tony Conigliaro</t>
  </si>
  <si>
    <t>Bill Freehan</t>
  </si>
  <si>
    <t>Willie Horton</t>
  </si>
  <si>
    <t>George Scott</t>
  </si>
  <si>
    <t>Pete Ward*</t>
  </si>
  <si>
    <t>CHW</t>
  </si>
  <si>
    <t>Tony Oliva*</t>
  </si>
  <si>
    <t>Rico Petrocelli</t>
  </si>
  <si>
    <t>Rick Reichardt</t>
  </si>
  <si>
    <t>Joe Foy</t>
  </si>
  <si>
    <t>Jimmie Hall*</t>
  </si>
  <si>
    <t>Ken McMullen</t>
  </si>
  <si>
    <t>Reggie Smith#</t>
  </si>
  <si>
    <t>Leon Wagner*</t>
  </si>
  <si>
    <t>Tommie Agee</t>
  </si>
  <si>
    <t>KCA</t>
  </si>
  <si>
    <t>Tom Tresh#</t>
  </si>
  <si>
    <t>Joe Pepitone*</t>
  </si>
  <si>
    <t>Boog Powell*</t>
  </si>
  <si>
    <t>Duke Sims*</t>
  </si>
  <si>
    <t>Ken Harrelson</t>
  </si>
  <si>
    <t>3TM</t>
  </si>
  <si>
    <t>Joe Azcue</t>
  </si>
  <si>
    <t>Paul Blair</t>
  </si>
  <si>
    <t>Tommy McCraw*</t>
  </si>
  <si>
    <t>Fred Valentine#</t>
  </si>
  <si>
    <t>Ramón Webster*</t>
  </si>
  <si>
    <t>Steve Whitaker*</t>
  </si>
  <si>
    <t>Chuck Hinton</t>
  </si>
  <si>
    <t>Tony Horton</t>
  </si>
  <si>
    <t>Davey Johnson</t>
  </si>
  <si>
    <t>Jim Northrup*</t>
  </si>
  <si>
    <t>Paul Casanova</t>
  </si>
  <si>
    <t>Mike Epstein*</t>
  </si>
  <si>
    <t>Jim Fregosi</t>
  </si>
  <si>
    <t>Bobby Knoop</t>
  </si>
  <si>
    <t>Lee Maye*</t>
  </si>
  <si>
    <t>Charley Smith</t>
  </si>
  <si>
    <t>Fred Whitfield*</t>
  </si>
  <si>
    <t>Mike Andrews</t>
  </si>
  <si>
    <t>Rod Carew*</t>
  </si>
  <si>
    <t>Ron Hansen</t>
  </si>
  <si>
    <t>Rocky Colavito</t>
  </si>
  <si>
    <t>Ken Berry</t>
  </si>
  <si>
    <t>Larry Brown</t>
  </si>
  <si>
    <t>Andy Etchebarren</t>
  </si>
  <si>
    <t>Vern Fuller</t>
  </si>
  <si>
    <t>Mickey Stanley</t>
  </si>
  <si>
    <t>Roger Repoz*</t>
  </si>
  <si>
    <t>José Cardenal</t>
  </si>
  <si>
    <t>Eddie Mathews*</t>
  </si>
  <si>
    <t>Dick Nen*</t>
  </si>
  <si>
    <t>Buck Rodgers#</t>
  </si>
  <si>
    <t>Rich Rollins</t>
  </si>
  <si>
    <t>Phil Roof</t>
  </si>
  <si>
    <t>Paul Schaal</t>
  </si>
  <si>
    <t>César Tovar</t>
  </si>
  <si>
    <t>Ted Uhlaender*</t>
  </si>
  <si>
    <t>Zoilo Versalles</t>
  </si>
  <si>
    <t>Don Wert</t>
  </si>
  <si>
    <t>Don Demeter</t>
  </si>
  <si>
    <t>Sam Bowens</t>
  </si>
  <si>
    <t>Dave Duncan</t>
  </si>
  <si>
    <t>Jim Gosger*</t>
  </si>
  <si>
    <t>Woodie Held</t>
  </si>
  <si>
    <t>Luis Aparicio</t>
  </si>
  <si>
    <t>Ken Boyer</t>
  </si>
  <si>
    <t>Don Buford#</t>
  </si>
  <si>
    <t>Danny Cater</t>
  </si>
  <si>
    <t>Jake Gibbs*</t>
  </si>
  <si>
    <t>Dick Kenworthy</t>
  </si>
  <si>
    <t>Jerry Lumpe*</t>
  </si>
  <si>
    <t>J.C. Martin*</t>
  </si>
  <si>
    <t>Rich Reese*</t>
  </si>
  <si>
    <t>Tom Satriano*</t>
  </si>
  <si>
    <t>Russ Snyder*</t>
  </si>
  <si>
    <t>Earl Wilson</t>
  </si>
  <si>
    <t>Elston Howard</t>
  </si>
  <si>
    <t>Jerry Adair</t>
  </si>
  <si>
    <t>Bert Campaneris</t>
  </si>
  <si>
    <t>Horace Clarke#</t>
  </si>
  <si>
    <t>Larry Haney</t>
  </si>
  <si>
    <t>Jerry McNertney</t>
  </si>
  <si>
    <t>Walt Williams</t>
  </si>
  <si>
    <t>Jim Landis</t>
  </si>
  <si>
    <t>Bob Tillman</t>
  </si>
  <si>
    <t>Smoky Burgess*</t>
  </si>
  <si>
    <t>Doug Camilli</t>
  </si>
  <si>
    <t>Ron Clark</t>
  </si>
  <si>
    <t>Tim Cullen</t>
  </si>
  <si>
    <t>Vic Davalillo*</t>
  </si>
  <si>
    <t>Catfish Hunter</t>
  </si>
  <si>
    <t>Curt Motton</t>
  </si>
  <si>
    <t>Gary Peters*</t>
  </si>
  <si>
    <t>Mike Ryan</t>
  </si>
  <si>
    <t>Chico Salmon</t>
  </si>
  <si>
    <t>Tom Shopay*</t>
  </si>
  <si>
    <t>Ken Suarez</t>
  </si>
  <si>
    <t>Johnny Werhas</t>
  </si>
  <si>
    <t>Roy White#</t>
  </si>
  <si>
    <t>Mark Belanger</t>
  </si>
  <si>
    <t>Dennis Bennett*</t>
  </si>
  <si>
    <t>Walt Bond*</t>
  </si>
  <si>
    <t>Dave Boswell</t>
  </si>
  <si>
    <t>Ed Brinkman</t>
  </si>
  <si>
    <t>Billy Bryan*</t>
  </si>
  <si>
    <t>Wayne Causey*</t>
  </si>
  <si>
    <t>Frank Coggins#</t>
  </si>
  <si>
    <t>Al Downing</t>
  </si>
  <si>
    <t>Frank Fernández</t>
  </si>
  <si>
    <t>Russ Gibson</t>
  </si>
  <si>
    <t>Pedro González</t>
  </si>
  <si>
    <t>Carroll Hardy</t>
  </si>
  <si>
    <t>Steve Hargan</t>
  </si>
  <si>
    <t>Mike Hegan*</t>
  </si>
  <si>
    <t>Mike Hershberger</t>
  </si>
  <si>
    <t>Reggie Jackson*</t>
  </si>
  <si>
    <t>Duane Josephson</t>
  </si>
  <si>
    <t>John Kennedy</t>
  </si>
  <si>
    <t>Jerry Kenney*</t>
  </si>
  <si>
    <t>Jim King*</t>
  </si>
  <si>
    <t>Lew Krausse</t>
  </si>
  <si>
    <t>Paul Lindblad*</t>
  </si>
  <si>
    <t>Dave May*</t>
  </si>
  <si>
    <t>Sam McDowell*</t>
  </si>
  <si>
    <t>Russ Nixon*</t>
  </si>
  <si>
    <t>John O'Donoghue</t>
  </si>
  <si>
    <t>Ray Oyler</t>
  </si>
  <si>
    <t>Jim Perry#</t>
  </si>
  <si>
    <t>Tom Phoebus</t>
  </si>
  <si>
    <t>Aurelio Rodríguez</t>
  </si>
  <si>
    <t>José Santiago</t>
  </si>
  <si>
    <t>Sonny Siebert</t>
  </si>
  <si>
    <t>Bill Skowron</t>
  </si>
  <si>
    <t>Ed Stroud*</t>
  </si>
  <si>
    <t>Fred Talbot</t>
  </si>
  <si>
    <t>Hawk Taylor</t>
  </si>
  <si>
    <t>George Thomas</t>
  </si>
  <si>
    <t>Luis Tiant</t>
  </si>
  <si>
    <t>Dick Tracewski</t>
  </si>
  <si>
    <t>Sandy Valdespino*</t>
  </si>
  <si>
    <t>Eddie Watt</t>
  </si>
  <si>
    <t>Jerry Zimmerman</t>
  </si>
  <si>
    <t>Mike Adamson</t>
  </si>
  <si>
    <t>Hank Aguirre</t>
  </si>
  <si>
    <t>Jack Aker</t>
  </si>
  <si>
    <t>Sandy Alomar#</t>
  </si>
  <si>
    <t>Steve Bailey</t>
  </si>
  <si>
    <t>Dave Baldwin</t>
  </si>
  <si>
    <t>Sal Bando</t>
  </si>
  <si>
    <t>Steve Barber*</t>
  </si>
  <si>
    <t>Ray Barker*</t>
  </si>
  <si>
    <t>Earl Battey</t>
  </si>
  <si>
    <t>Gary Bell</t>
  </si>
  <si>
    <t>Frank Bertaina*</t>
  </si>
  <si>
    <t>Dick Bosman</t>
  </si>
  <si>
    <t>Jim Bouton</t>
  </si>
  <si>
    <t>Weldon Bowlin</t>
  </si>
  <si>
    <t>Gene Brabender</t>
  </si>
  <si>
    <t>Buddy Bradford</t>
  </si>
  <si>
    <t>Darrell Brandon</t>
  </si>
  <si>
    <t>Ken Brett*</t>
  </si>
  <si>
    <t>George Brunet</t>
  </si>
  <si>
    <t>Wally Bunker</t>
  </si>
  <si>
    <t>Lew Burdette</t>
  </si>
  <si>
    <t>John Buzhardt</t>
  </si>
  <si>
    <t>Dave Campbell</t>
  </si>
  <si>
    <t>Cisco Carlos</t>
  </si>
  <si>
    <t>Dean Chance</t>
  </si>
  <si>
    <t>Ed Charles</t>
  </si>
  <si>
    <t>Ossie Chavarria</t>
  </si>
  <si>
    <t>Pete Cimino</t>
  </si>
  <si>
    <t>Galen Cisco</t>
  </si>
  <si>
    <t>Rickey Clark</t>
  </si>
  <si>
    <t>Lou Clinton</t>
  </si>
  <si>
    <t>Jim Coates</t>
  </si>
  <si>
    <t>Joe Coleman</t>
  </si>
  <si>
    <t>Wayne Comer</t>
  </si>
  <si>
    <t>Ed Connolly*</t>
  </si>
  <si>
    <t>Casey Cox</t>
  </si>
  <si>
    <t>George Culver</t>
  </si>
  <si>
    <t>Bill Dillman</t>
  </si>
  <si>
    <t>Chuck Dobson</t>
  </si>
  <si>
    <t>Pat Dobson</t>
  </si>
  <si>
    <t>John Donaldson*</t>
  </si>
  <si>
    <t>Moe Drabowsky</t>
  </si>
  <si>
    <t>Bob Duliba</t>
  </si>
  <si>
    <t>Bill Edgerton*</t>
  </si>
  <si>
    <t>Tom Egan</t>
  </si>
  <si>
    <t>Hank Fischer</t>
  </si>
  <si>
    <t>Eddie Fisher</t>
  </si>
  <si>
    <t>Tom Fisher</t>
  </si>
  <si>
    <t>Whitey Ford*</t>
  </si>
  <si>
    <t>Ray Fosse</t>
  </si>
  <si>
    <t>Jim French*</t>
  </si>
  <si>
    <t>Len Gabrielson*</t>
  </si>
  <si>
    <t>Gus Gil</t>
  </si>
  <si>
    <t>Paul Gilliford</t>
  </si>
  <si>
    <t>Fred Gladding*</t>
  </si>
  <si>
    <t>Mudcat Grant</t>
  </si>
  <si>
    <t>Jack Hamilton</t>
  </si>
  <si>
    <t>Jim Hannan</t>
  </si>
  <si>
    <t>Jim Hardin</t>
  </si>
  <si>
    <t>Bill Heath*</t>
  </si>
  <si>
    <t>Jackie Hernández</t>
  </si>
  <si>
    <t>Ed Herrmann*</t>
  </si>
  <si>
    <t>Jim Hibbs</t>
  </si>
  <si>
    <t>Dennis Higgins</t>
  </si>
  <si>
    <t>John Hiller</t>
  </si>
  <si>
    <t>Joe Horlen</t>
  </si>
  <si>
    <t>Dick Howser</t>
  </si>
  <si>
    <t>Bob Humphreys</t>
  </si>
  <si>
    <t>Hank Izquierdo</t>
  </si>
  <si>
    <t>Tommy John</t>
  </si>
  <si>
    <t>Bob Johnson</t>
  </si>
  <si>
    <t>Tom Kelley</t>
  </si>
  <si>
    <t>Pat Kelly*</t>
  </si>
  <si>
    <t>Bill Kelso</t>
  </si>
  <si>
    <t>Ed Kirkpatrick*</t>
  </si>
  <si>
    <t>Fred Klages</t>
  </si>
  <si>
    <t>Ron Kline</t>
  </si>
  <si>
    <t>Johnny Klippstein</t>
  </si>
  <si>
    <t>Darold Knowles*</t>
  </si>
  <si>
    <t>George Korince</t>
  </si>
  <si>
    <t>Andy Kosco</t>
  </si>
  <si>
    <t>Frank Kostro</t>
  </si>
  <si>
    <t>Jack Kralick*</t>
  </si>
  <si>
    <t>Ted Kubiak#</t>
  </si>
  <si>
    <t>Jack Lamabe</t>
  </si>
  <si>
    <t>Fred Lasher</t>
  </si>
  <si>
    <t>Charley Lau*</t>
  </si>
  <si>
    <t>George Lauzerique</t>
  </si>
  <si>
    <t>Dave Leonhard</t>
  </si>
  <si>
    <t>Allan Lewis#</t>
  </si>
  <si>
    <t>Dick Lines</t>
  </si>
  <si>
    <t>Bobby Locke</t>
  </si>
  <si>
    <t>Bob Locker#</t>
  </si>
  <si>
    <t>Mickey Lolich#</t>
  </si>
  <si>
    <t>Jim Lonborg</t>
  </si>
  <si>
    <t>Marcelino López</t>
  </si>
  <si>
    <t>Gordy Lund</t>
  </si>
  <si>
    <t>Sparky Lyle*</t>
  </si>
  <si>
    <t>Tommy Matchick*</t>
  </si>
  <si>
    <t>Orlando McFarlane</t>
  </si>
  <si>
    <t>Jim McGlothlin</t>
  </si>
  <si>
    <t>Mickey McGuire</t>
  </si>
  <si>
    <t>Denny McLain</t>
  </si>
  <si>
    <t>Don McMahon</t>
  </si>
  <si>
    <t>Dave McNally</t>
  </si>
  <si>
    <t>Jim Merritt*</t>
  </si>
  <si>
    <t>Stu Miller</t>
  </si>
  <si>
    <t>John Miller</t>
  </si>
  <si>
    <t>Bill Monbouquette</t>
  </si>
  <si>
    <t>Aurelio Monteagudo</t>
  </si>
  <si>
    <t>Barry Moore*</t>
  </si>
  <si>
    <t>Rich Morales</t>
  </si>
  <si>
    <t>Dave Morehead</t>
  </si>
  <si>
    <t>Bubba Morton</t>
  </si>
  <si>
    <t>Ross Moschitto</t>
  </si>
  <si>
    <t>Buster Narum</t>
  </si>
  <si>
    <t>Cotton Nash</t>
  </si>
  <si>
    <t>Jim Nash</t>
  </si>
  <si>
    <t>Mel Nelson</t>
  </si>
  <si>
    <t>Roger Nelson</t>
  </si>
  <si>
    <t>Graig Nettles*</t>
  </si>
  <si>
    <t>Fred Newman</t>
  </si>
  <si>
    <t>Dick Nold</t>
  </si>
  <si>
    <t>Joe Nossek</t>
  </si>
  <si>
    <t>Jim Ollom</t>
  </si>
  <si>
    <t>John Orsino</t>
  </si>
  <si>
    <t>Phil Ortega</t>
  </si>
  <si>
    <t>Dan Osinski</t>
  </si>
  <si>
    <t>Jim O'Toole#</t>
  </si>
  <si>
    <t>Jim Palmer</t>
  </si>
  <si>
    <t>Camilo Pascual</t>
  </si>
  <si>
    <t>Orlando Peña</t>
  </si>
  <si>
    <t>Cecil Perkins</t>
  </si>
  <si>
    <t>Tony Pierce</t>
  </si>
  <si>
    <t>Jim Piersall</t>
  </si>
  <si>
    <t>Johnny Podres*</t>
  </si>
  <si>
    <t>Ken Poulsen*</t>
  </si>
  <si>
    <t>Jim Price</t>
  </si>
  <si>
    <t>Bob Priddy</t>
  </si>
  <si>
    <t>Frank Quilici</t>
  </si>
  <si>
    <t>Dick Radatz</t>
  </si>
  <si>
    <t>Hal Reniff</t>
  </si>
  <si>
    <t>Pete Richert*</t>
  </si>
  <si>
    <t>Dale Roberts</t>
  </si>
  <si>
    <t>Roberto Rodríguez</t>
  </si>
  <si>
    <t>Billy Rohr*</t>
  </si>
  <si>
    <t>Minnie Rojas</t>
  </si>
  <si>
    <t>Jim Roland</t>
  </si>
  <si>
    <t>Vic Roznovsky*</t>
  </si>
  <si>
    <t>Jorge Rubio</t>
  </si>
  <si>
    <t>Joe Rudi</t>
  </si>
  <si>
    <t>Charlie Sands*</t>
  </si>
  <si>
    <t>Jack Sanford</t>
  </si>
  <si>
    <t>Bob Saverine#</t>
  </si>
  <si>
    <t>Richie Scheinblum#</t>
  </si>
  <si>
    <t>Diego Seguí</t>
  </si>
  <si>
    <t>Larry Sherry</t>
  </si>
  <si>
    <t>Norm Siebern*</t>
  </si>
  <si>
    <t>Dwight Siebler</t>
  </si>
  <si>
    <t>Curt Simmons*</t>
  </si>
  <si>
    <t>Joe Sparma</t>
  </si>
  <si>
    <t>Marv Staehle*</t>
  </si>
  <si>
    <t>Bill Stafford</t>
  </si>
  <si>
    <t>Lee Stange</t>
  </si>
  <si>
    <t>Jerry Stephenson*</t>
  </si>
  <si>
    <t>Jimmy Stewart#</t>
  </si>
  <si>
    <t>Wes Stock</t>
  </si>
  <si>
    <t>Mel Stottlemyre</t>
  </si>
  <si>
    <t>Moose Stubing*</t>
  </si>
  <si>
    <t>Tim Talton*</t>
  </si>
  <si>
    <t>José Tartabull*</t>
  </si>
  <si>
    <t>Frank Tepedino*</t>
  </si>
  <si>
    <t>Bobby Tiefenauer</t>
  </si>
  <si>
    <t>Thad Tillotson</t>
  </si>
  <si>
    <t>Ken Turner</t>
  </si>
  <si>
    <t>Joe Verbanic</t>
  </si>
  <si>
    <t>José Vidal</t>
  </si>
  <si>
    <t>Bill Voss*</t>
  </si>
  <si>
    <t>Don Wallace*</t>
  </si>
  <si>
    <t>Gary Waslewski</t>
  </si>
  <si>
    <t>Jim Weaver*</t>
  </si>
  <si>
    <t>Al Weis#</t>
  </si>
  <si>
    <t>Dave Wickersham</t>
  </si>
  <si>
    <t>Hoyt Wilhelm</t>
  </si>
  <si>
    <t>Nick Willhite*</t>
  </si>
  <si>
    <t>Stan Williams</t>
  </si>
  <si>
    <t>Dooley Womack*</t>
  </si>
  <si>
    <t>Jake Wood</t>
  </si>
  <si>
    <t>Wilbur Wood</t>
  </si>
  <si>
    <t>Al Worthington</t>
  </si>
  <si>
    <t>Clyde Wright</t>
  </si>
  <si>
    <t>John Wyatt</t>
  </si>
  <si>
    <t>Mike Adamson</t>
  </si>
  <si>
    <t>Hank Aguirre*</t>
  </si>
  <si>
    <t>Jack Aker</t>
  </si>
  <si>
    <t>Steve Bailey</t>
  </si>
  <si>
    <t>Dave Baldwin</t>
  </si>
  <si>
    <t>Steve Barber*</t>
  </si>
  <si>
    <t>Gary Bell</t>
  </si>
  <si>
    <t>Dennis Bennett*</t>
  </si>
  <si>
    <t>Frank Bertaina*</t>
  </si>
  <si>
    <t>Dick Bosman</t>
  </si>
  <si>
    <t>Dave Boswell</t>
  </si>
  <si>
    <t>Jim Bouton</t>
  </si>
  <si>
    <t>Gene Brabender</t>
  </si>
  <si>
    <t>Darrell Brandon</t>
  </si>
  <si>
    <t>Ken Brett*</t>
  </si>
  <si>
    <t>George Brunet*</t>
  </si>
  <si>
    <t>Wally Bunker</t>
  </si>
  <si>
    <t>Lew Burdette</t>
  </si>
  <si>
    <t>John Buzhardt</t>
  </si>
  <si>
    <t>Cisco Carlos</t>
  </si>
  <si>
    <t>Dean Chance</t>
  </si>
  <si>
    <t>Pete Cimino</t>
  </si>
  <si>
    <t>Galen Cisco</t>
  </si>
  <si>
    <t>Rickey Clark</t>
  </si>
  <si>
    <t>Jim Coates</t>
  </si>
  <si>
    <t>Joe Coleman</t>
  </si>
  <si>
    <t>Ed Connolly*</t>
  </si>
  <si>
    <t>Casey Cox</t>
  </si>
  <si>
    <t>George Culver</t>
  </si>
  <si>
    <t>Bill Dillman</t>
  </si>
  <si>
    <t>Al Downing*</t>
  </si>
  <si>
    <t>Moe Drabowsky</t>
  </si>
  <si>
    <t>Bob Duliba</t>
  </si>
  <si>
    <t>Bill Edgerton*</t>
  </si>
  <si>
    <t>Hank Fischer</t>
  </si>
  <si>
    <t>Whitey Ford*</t>
  </si>
  <si>
    <t>Paul Gilliford*</t>
  </si>
  <si>
    <t>Fred Gladding</t>
  </si>
  <si>
    <t>Mudcat Grant</t>
  </si>
  <si>
    <t>Jim Hannan</t>
  </si>
  <si>
    <t>Jim Hardin</t>
  </si>
  <si>
    <t>Steve Hargan</t>
  </si>
  <si>
    <t>Dennis Higgins</t>
  </si>
  <si>
    <t>John Hiller*</t>
  </si>
  <si>
    <t>Joe Horlen</t>
  </si>
  <si>
    <t>Bruce Howard</t>
  </si>
  <si>
    <t>Bob Humphreys</t>
  </si>
  <si>
    <t>Catfish Hunter</t>
  </si>
  <si>
    <t>Tommy John*</t>
  </si>
  <si>
    <t>Steve Jones*</t>
  </si>
  <si>
    <t>Tom Kelley</t>
  </si>
  <si>
    <t>Bill Kelso</t>
  </si>
  <si>
    <t>Fred Klages</t>
  </si>
  <si>
    <t>Ron Kline</t>
  </si>
  <si>
    <t>Johnny Klippstein</t>
  </si>
  <si>
    <t>Darold Knowles*</t>
  </si>
  <si>
    <t>George Korince</t>
  </si>
  <si>
    <t>Jack Kralick*</t>
  </si>
  <si>
    <t>Lew Krausse</t>
  </si>
  <si>
    <t>Jack Lamabe</t>
  </si>
  <si>
    <t>Bill Landis*</t>
  </si>
  <si>
    <t>Fred Lasher</t>
  </si>
  <si>
    <t>George Lauzerique</t>
  </si>
  <si>
    <t>Dave Leonhard</t>
  </si>
  <si>
    <t>Paul Lindblad*</t>
  </si>
  <si>
    <t>Dick Lines*</t>
  </si>
  <si>
    <t>Bobby Locke</t>
  </si>
  <si>
    <t>Bob Locker</t>
  </si>
  <si>
    <t>Mickey Lolich*</t>
  </si>
  <si>
    <t>Jim Lonborg</t>
  </si>
  <si>
    <t>Marcelino López*</t>
  </si>
  <si>
    <t>Sparky Lyle*</t>
  </si>
  <si>
    <t>Mike Marshall</t>
  </si>
  <si>
    <t>Sam McDowell*</t>
  </si>
  <si>
    <t>Jim McGlothlin</t>
  </si>
  <si>
    <t>Denny McLain</t>
  </si>
  <si>
    <t>Don McMahon</t>
  </si>
  <si>
    <t>Dave McNally*</t>
  </si>
  <si>
    <t>Jim Merritt*</t>
  </si>
  <si>
    <t>John Miller</t>
  </si>
  <si>
    <t>Stu Miller</t>
  </si>
  <si>
    <t>Bill Monbouquette</t>
  </si>
  <si>
    <t>Aurelio Monteagudo</t>
  </si>
  <si>
    <t>Barry Moore*</t>
  </si>
  <si>
    <t>Dave Morehead</t>
  </si>
  <si>
    <t>Buster Narum</t>
  </si>
  <si>
    <t>Jim Nash</t>
  </si>
  <si>
    <t>Mel Nelson*</t>
  </si>
  <si>
    <t>Roger Nelson</t>
  </si>
  <si>
    <t>Fred Newman</t>
  </si>
  <si>
    <t>Dick Nold</t>
  </si>
  <si>
    <t>John O'Donoghue*</t>
  </si>
  <si>
    <t>Jim O'Toole*</t>
  </si>
  <si>
    <t>Jim Ollom*</t>
  </si>
  <si>
    <t>Phil Ortega</t>
  </si>
  <si>
    <t>Dan Osinski</t>
  </si>
  <si>
    <t>Jim Palmer</t>
  </si>
  <si>
    <t>Camilo Pascual</t>
  </si>
  <si>
    <t>Orlando Peña</t>
  </si>
  <si>
    <t>Cecil Perkins</t>
  </si>
  <si>
    <t>Jim Perry</t>
  </si>
  <si>
    <t>Gary Peters*</t>
  </si>
  <si>
    <t>Fritz Peterson*</t>
  </si>
  <si>
    <t>Tom Phoebus</t>
  </si>
  <si>
    <t>Tony Pierce*</t>
  </si>
  <si>
    <t>Johnny Podres*</t>
  </si>
  <si>
    <t>Bob Priddy</t>
  </si>
  <si>
    <t>Dick Radatz</t>
  </si>
  <si>
    <t>Hal Reniff</t>
  </si>
  <si>
    <t>Pete Richert*</t>
  </si>
  <si>
    <t>Dale Roberts*</t>
  </si>
  <si>
    <t>Roberto Rodríguez</t>
  </si>
  <si>
    <t>Billy Rohr*</t>
  </si>
  <si>
    <t>Minnie Rojas</t>
  </si>
  <si>
    <t>Jim Roland*</t>
  </si>
  <si>
    <t>Jorge Rubio</t>
  </si>
  <si>
    <t>Jack Sanford</t>
  </si>
  <si>
    <t>José Santiago</t>
  </si>
  <si>
    <t>Diego Seguí</t>
  </si>
  <si>
    <t>Larry Sherry</t>
  </si>
  <si>
    <t>Sonny Siebert</t>
  </si>
  <si>
    <t>Dwight Siebler</t>
  </si>
  <si>
    <t>Curt Simmons*</t>
  </si>
  <si>
    <t>Joe Sparma</t>
  </si>
  <si>
    <t>Bill Stafford</t>
  </si>
  <si>
    <t>Lee Stange</t>
  </si>
  <si>
    <t>Jerry Stephenson</t>
  </si>
  <si>
    <t>Wes Stock</t>
  </si>
  <si>
    <t>Mel Stottlemyre</t>
  </si>
  <si>
    <t>Fred Talbot</t>
  </si>
  <si>
    <t>Luis Tiant</t>
  </si>
  <si>
    <t>Bobby Tiefenauer</t>
  </si>
  <si>
    <t>Thad Tillotson</t>
  </si>
  <si>
    <t>Ken Turner*</t>
  </si>
  <si>
    <t>Joe Verbanic</t>
  </si>
  <si>
    <t>Gary Waslewski</t>
  </si>
  <si>
    <t>Eddie Watt</t>
  </si>
  <si>
    <t>Jim Weaver*</t>
  </si>
  <si>
    <t>Dave Wickersham</t>
  </si>
  <si>
    <t>Hoyt Wilhelm</t>
  </si>
  <si>
    <t>Nick Willhite*</t>
  </si>
  <si>
    <t>Stan Williams</t>
  </si>
  <si>
    <t>Earl Wilson</t>
  </si>
  <si>
    <t>Dooley Womack</t>
  </si>
  <si>
    <t>Wilbur Wood*</t>
  </si>
  <si>
    <t>Al Worthington</t>
  </si>
  <si>
    <t>Clyde Wright*</t>
  </si>
  <si>
    <t>John Wyatt</t>
  </si>
  <si>
    <t>Carl Yastrzemski</t>
  </si>
  <si>
    <t>Don Mincher</t>
  </si>
  <si>
    <t>Curt Blefary</t>
  </si>
  <si>
    <t>Norm Cash</t>
  </si>
  <si>
    <t>Mickey Mantle</t>
  </si>
  <si>
    <t>Dick McAuliffe</t>
  </si>
  <si>
    <t>Pete Ward</t>
  </si>
  <si>
    <t>Tony Oliva</t>
  </si>
  <si>
    <t>Jimmie Hall</t>
  </si>
  <si>
    <t>Reggie Smith</t>
  </si>
  <si>
    <t>Leon Wagner</t>
  </si>
  <si>
    <t>Tom Tresh</t>
  </si>
  <si>
    <t>Joe Pepitone</t>
  </si>
  <si>
    <t>Boog Powell</t>
  </si>
  <si>
    <t>Duke Sims</t>
  </si>
  <si>
    <t>Tommy McCraw</t>
  </si>
  <si>
    <t>Steve Whitaker</t>
  </si>
  <si>
    <t>Jim Northrup</t>
  </si>
  <si>
    <t>Mike Epstein</t>
  </si>
  <si>
    <t>Lee Maye</t>
  </si>
  <si>
    <t>Fred Whitfield</t>
  </si>
  <si>
    <t>Rod Carew</t>
  </si>
  <si>
    <t>Roger Repoz</t>
  </si>
  <si>
    <t>Eddie Mathews</t>
  </si>
  <si>
    <t>Buck Rodgers</t>
  </si>
  <si>
    <t>Ted Uhlaender</t>
  </si>
  <si>
    <t>Jim Gosger</t>
  </si>
  <si>
    <t>Don Buford</t>
  </si>
  <si>
    <t>Jake Gibbs</t>
  </si>
  <si>
    <t>Jerry Lumpe</t>
  </si>
  <si>
    <t>J.C. Martin</t>
  </si>
  <si>
    <t>Rich Reese</t>
  </si>
  <si>
    <t>Tom Satriano</t>
  </si>
  <si>
    <t>Russ Snyder</t>
  </si>
  <si>
    <t>Horace Clarke</t>
  </si>
  <si>
    <t>Dalton Jones</t>
  </si>
  <si>
    <t>Gates Brown</t>
  </si>
  <si>
    <t>Smoky Burgess</t>
  </si>
  <si>
    <t>Vic Davalillo</t>
  </si>
  <si>
    <t>Gary Peters</t>
  </si>
  <si>
    <t>Tom Shopay</t>
  </si>
  <si>
    <t>Roy White</t>
  </si>
  <si>
    <t>Dennis Bennett</t>
  </si>
  <si>
    <t>Walt Bond</t>
  </si>
  <si>
    <t>Billy Bryan</t>
  </si>
  <si>
    <t>Wayne Causey</t>
  </si>
  <si>
    <t>Lenny Green</t>
  </si>
  <si>
    <t>Mike Hegan</t>
  </si>
  <si>
    <t>Reggie Jackson</t>
  </si>
  <si>
    <t>Jerry Kenney</t>
  </si>
  <si>
    <t>Jim King</t>
  </si>
  <si>
    <t>Paul Lindblad</t>
  </si>
  <si>
    <t>Dave May</t>
  </si>
  <si>
    <t>Sam McDowell</t>
  </si>
  <si>
    <t>Russ Nixon</t>
  </si>
  <si>
    <t>Jim Perry</t>
  </si>
  <si>
    <t>Ed Stroud</t>
  </si>
  <si>
    <t>Sandy Valdespino</t>
  </si>
  <si>
    <t>Sandy Alomar</t>
  </si>
  <si>
    <t>Steve Barber</t>
  </si>
  <si>
    <t>Ray Barker</t>
  </si>
  <si>
    <t>Frank Bertaina</t>
  </si>
  <si>
    <t>Ken Brett</t>
  </si>
  <si>
    <t>Ed Connolly</t>
  </si>
  <si>
    <t>John Donaldson</t>
  </si>
  <si>
    <t>Bill Edgerton</t>
  </si>
  <si>
    <t>Whitey Ford</t>
  </si>
  <si>
    <t>Len Gabrielson</t>
  </si>
  <si>
    <t>Fred Gladding</t>
  </si>
  <si>
    <t>Steve Hamilton</t>
  </si>
  <si>
    <t>Bill Heath</t>
  </si>
  <si>
    <t>Ed Herrmann</t>
  </si>
  <si>
    <t>Bruce Howard</t>
  </si>
  <si>
    <t>Steve Jones</t>
  </si>
  <si>
    <t>Pat Kelly</t>
  </si>
  <si>
    <t>Ed Kirkpatrick</t>
  </si>
  <si>
    <t>Jack Kralick</t>
  </si>
  <si>
    <t>Ted Kubiak</t>
  </si>
  <si>
    <t>Bill Landis</t>
  </si>
  <si>
    <t>Charley Lau</t>
  </si>
  <si>
    <t>Allan Lewis</t>
  </si>
  <si>
    <t>Bob Locker</t>
  </si>
  <si>
    <t>Mickey Lolich</t>
  </si>
  <si>
    <t>Sparky Lyle</t>
  </si>
  <si>
    <t>Tommy Matchick</t>
  </si>
  <si>
    <t>Jim Merritt</t>
  </si>
  <si>
    <t>Graig Nettles</t>
  </si>
  <si>
    <t>Jim O'Toole</t>
  </si>
  <si>
    <t>Fritz Peterson</t>
  </si>
  <si>
    <t>Johnny Podres</t>
  </si>
  <si>
    <t>Ken Poulsen</t>
  </si>
  <si>
    <t>Pete Richert</t>
  </si>
  <si>
    <t>Billy Rohr</t>
  </si>
  <si>
    <t>Vic Roznovsky</t>
  </si>
  <si>
    <t>Charlie Sands</t>
  </si>
  <si>
    <t>Richie Scheinblum</t>
  </si>
  <si>
    <t>Norm Siebern</t>
  </si>
  <si>
    <t>Curt Simmons</t>
  </si>
  <si>
    <t>Willie Smith</t>
  </si>
  <si>
    <t>Marv Staehle</t>
  </si>
  <si>
    <t>Jerry Stephenson</t>
  </si>
  <si>
    <t>Jimmy Stewart</t>
  </si>
  <si>
    <t>Moose Stubing</t>
  </si>
  <si>
    <t>Tim Talton</t>
  </si>
  <si>
    <t>José Tartabull</t>
  </si>
  <si>
    <t>Frank Tepedino</t>
  </si>
  <si>
    <t>Bill Voss</t>
  </si>
  <si>
    <t>Don Wallace</t>
  </si>
  <si>
    <t>Jim Weaver</t>
  </si>
  <si>
    <t>Al Weis</t>
  </si>
  <si>
    <t>Nick Willhite</t>
  </si>
  <si>
    <t>Dooley Womack</t>
  </si>
  <si>
    <t>Downing</t>
  </si>
  <si>
    <t>Kaline</t>
  </si>
  <si>
    <t>Weis</t>
  </si>
  <si>
    <t>Worthington</t>
  </si>
  <si>
    <t>Allan</t>
  </si>
  <si>
    <t>Lewis</t>
  </si>
  <si>
    <t>Etchebarren</t>
  </si>
  <si>
    <t>Kosco</t>
  </si>
  <si>
    <t>Aurelio</t>
  </si>
  <si>
    <t>Monteagudo</t>
  </si>
  <si>
    <t>Barry</t>
  </si>
  <si>
    <t>Bernie</t>
  </si>
  <si>
    <t>Campaneris</t>
  </si>
  <si>
    <t>Dillman</t>
  </si>
  <si>
    <t>Edgerton</t>
  </si>
  <si>
    <t>Freehan</t>
  </si>
  <si>
    <t>Heath</t>
  </si>
  <si>
    <t>Kelso</t>
  </si>
  <si>
    <t>Landis</t>
  </si>
  <si>
    <t>Monbouquette</t>
  </si>
  <si>
    <t>Skowron</t>
  </si>
  <si>
    <t>Stafford</t>
  </si>
  <si>
    <t>Voss</t>
  </si>
  <si>
    <t>Billy</t>
  </si>
  <si>
    <t>Rohr</t>
  </si>
  <si>
    <t>Odom</t>
  </si>
  <si>
    <t>Allison</t>
  </si>
  <si>
    <t>Chance</t>
  </si>
  <si>
    <t>Duliba</t>
  </si>
  <si>
    <t>Humphreys</t>
  </si>
  <si>
    <t>Locker</t>
  </si>
  <si>
    <t>Priddy</t>
  </si>
  <si>
    <t>Saverine</t>
  </si>
  <si>
    <t>Tillman</t>
  </si>
  <si>
    <t>Knoop</t>
  </si>
  <si>
    <t>Locke</t>
  </si>
  <si>
    <t>Boog</t>
  </si>
  <si>
    <t>Powell</t>
  </si>
  <si>
    <t>Bubba</t>
  </si>
  <si>
    <t>Morton</t>
  </si>
  <si>
    <t>Buck</t>
  </si>
  <si>
    <t>Rodgers</t>
  </si>
  <si>
    <t>Buddy</t>
  </si>
  <si>
    <t>Bradford</t>
  </si>
  <si>
    <t>Buster</t>
  </si>
  <si>
    <t>Narum</t>
  </si>
  <si>
    <t>Camilo</t>
  </si>
  <si>
    <t>Cap</t>
  </si>
  <si>
    <t>Peterson</t>
  </si>
  <si>
    <t>Carl</t>
  </si>
  <si>
    <t>Yastrzemski</t>
  </si>
  <si>
    <t>Hardy</t>
  </si>
  <si>
    <t>Casey</t>
  </si>
  <si>
    <t>Catfish</t>
  </si>
  <si>
    <t>Hunter</t>
  </si>
  <si>
    <t>Perkins</t>
  </si>
  <si>
    <t>Tovar</t>
  </si>
  <si>
    <t>Charley</t>
  </si>
  <si>
    <t>Lau</t>
  </si>
  <si>
    <t>Sands</t>
  </si>
  <si>
    <t>Chico</t>
  </si>
  <si>
    <t>Salmon</t>
  </si>
  <si>
    <t>Dobson</t>
  </si>
  <si>
    <t>Hinton</t>
  </si>
  <si>
    <t>Cisco</t>
  </si>
  <si>
    <t>Clyde</t>
  </si>
  <si>
    <t>Cotton</t>
  </si>
  <si>
    <t>Nash</t>
  </si>
  <si>
    <t>Curt</t>
  </si>
  <si>
    <t>Blefary</t>
  </si>
  <si>
    <t>Motton</t>
  </si>
  <si>
    <t>Simmons</t>
  </si>
  <si>
    <t>Roberts</t>
  </si>
  <si>
    <t>Dalton</t>
  </si>
  <si>
    <t>Cater</t>
  </si>
  <si>
    <t>Darold</t>
  </si>
  <si>
    <t>Knowles</t>
  </si>
  <si>
    <t>Brandon</t>
  </si>
  <si>
    <t>Baldwin</t>
  </si>
  <si>
    <t>Boswell</t>
  </si>
  <si>
    <t>Duncan</t>
  </si>
  <si>
    <t>Leonhard</t>
  </si>
  <si>
    <t>McNally</t>
  </si>
  <si>
    <t>Morehead</t>
  </si>
  <si>
    <t>Wickersham</t>
  </si>
  <si>
    <t>Davey</t>
  </si>
  <si>
    <t>Dean</t>
  </si>
  <si>
    <t>Bennett</t>
  </si>
  <si>
    <t>Higgins</t>
  </si>
  <si>
    <t>McLain</t>
  </si>
  <si>
    <t>Bosman</t>
  </si>
  <si>
    <t>Howser</t>
  </si>
  <si>
    <t>Kenworthy</t>
  </si>
  <si>
    <t>Lines</t>
  </si>
  <si>
    <t>McAuliffe</t>
  </si>
  <si>
    <t>Nen</t>
  </si>
  <si>
    <t>Nold</t>
  </si>
  <si>
    <t>Radatz</t>
  </si>
  <si>
    <t>Tracewski</t>
  </si>
  <si>
    <t>Diego</t>
  </si>
  <si>
    <t>Seguí</t>
  </si>
  <si>
    <t>Buford</t>
  </si>
  <si>
    <t>Demeter</t>
  </si>
  <si>
    <t>McMahon</t>
  </si>
  <si>
    <t>Mincher</t>
  </si>
  <si>
    <t>Wert</t>
  </si>
  <si>
    <t>Dooley</t>
  </si>
  <si>
    <t>Womack</t>
  </si>
  <si>
    <t>Camilli</t>
  </si>
  <si>
    <t>Josephson</t>
  </si>
  <si>
    <t>Duke</t>
  </si>
  <si>
    <t>Sims</t>
  </si>
  <si>
    <t>Dwight</t>
  </si>
  <si>
    <t>Siebler</t>
  </si>
  <si>
    <t>Earl</t>
  </si>
  <si>
    <t>Battey</t>
  </si>
  <si>
    <t>Brinkman</t>
  </si>
  <si>
    <t>Connolly</t>
  </si>
  <si>
    <t>Herrmann</t>
  </si>
  <si>
    <t>Kirkpatrick</t>
  </si>
  <si>
    <t>Stroud</t>
  </si>
  <si>
    <t>Fisher</t>
  </si>
  <si>
    <t>Watt</t>
  </si>
  <si>
    <t>Elston</t>
  </si>
  <si>
    <t>Bertaina</t>
  </si>
  <si>
    <t>Coggins</t>
  </si>
  <si>
    <t>Fernández</t>
  </si>
  <si>
    <t>Kostro</t>
  </si>
  <si>
    <t>Quilici</t>
  </si>
  <si>
    <t>Tepedino</t>
  </si>
  <si>
    <t>Gladding</t>
  </si>
  <si>
    <t>Klages</t>
  </si>
  <si>
    <t>Lasher</t>
  </si>
  <si>
    <t>Newman</t>
  </si>
  <si>
    <t>Talbot</t>
  </si>
  <si>
    <t>Valentine</t>
  </si>
  <si>
    <t>Whitfield</t>
  </si>
  <si>
    <t>Fritz</t>
  </si>
  <si>
    <t>Galen</t>
  </si>
  <si>
    <t>Bell</t>
  </si>
  <si>
    <t>Peters</t>
  </si>
  <si>
    <t>Waslewski</t>
  </si>
  <si>
    <t>Gates</t>
  </si>
  <si>
    <t>Brabender</t>
  </si>
  <si>
    <t>Brunet</t>
  </si>
  <si>
    <t>Culver</t>
  </si>
  <si>
    <t>Korince</t>
  </si>
  <si>
    <t>Lauzerique</t>
  </si>
  <si>
    <t>Gordy</t>
  </si>
  <si>
    <t>Lund</t>
  </si>
  <si>
    <t>Graig</t>
  </si>
  <si>
    <t>Nettles</t>
  </si>
  <si>
    <t>Gus</t>
  </si>
  <si>
    <t>Hal</t>
  </si>
  <si>
    <t>Reniff</t>
  </si>
  <si>
    <t>Hank</t>
  </si>
  <si>
    <t>Aguirre</t>
  </si>
  <si>
    <t>Izquierdo</t>
  </si>
  <si>
    <t>Harmon</t>
  </si>
  <si>
    <t>Killebrew</t>
  </si>
  <si>
    <t>Hawk</t>
  </si>
  <si>
    <t>Taylor</t>
  </si>
  <si>
    <t>Horace</t>
  </si>
  <si>
    <t>Clarke</t>
  </si>
  <si>
    <t>Hoyt</t>
  </si>
  <si>
    <t>Wilhelm</t>
  </si>
  <si>
    <t>J.C.</t>
  </si>
  <si>
    <t>Aker</t>
  </si>
  <si>
    <t>Hamilton</t>
  </si>
  <si>
    <t>Kralick</t>
  </si>
  <si>
    <t>Lamabe</t>
  </si>
  <si>
    <t>Sanford</t>
  </si>
  <si>
    <t>Jackie</t>
  </si>
  <si>
    <t>Jake</t>
  </si>
  <si>
    <t>Gibbs</t>
  </si>
  <si>
    <t>Wood</t>
  </si>
  <si>
    <t>Adair</t>
  </si>
  <si>
    <t>Kenney</t>
  </si>
  <si>
    <t>Lumpe</t>
  </si>
  <si>
    <t>McNertney</t>
  </si>
  <si>
    <t>Stephenson</t>
  </si>
  <si>
    <t>Zimmerman</t>
  </si>
  <si>
    <t>Bouton</t>
  </si>
  <si>
    <t>Coates</t>
  </si>
  <si>
    <t>Fregosi</t>
  </si>
  <si>
    <t>French</t>
  </si>
  <si>
    <t>Gosger</t>
  </si>
  <si>
    <t>Hannan</t>
  </si>
  <si>
    <t>Hardin</t>
  </si>
  <si>
    <t>Hibbs</t>
  </si>
  <si>
    <t>King</t>
  </si>
  <si>
    <t>Lonborg</t>
  </si>
  <si>
    <t>McGlothlin</t>
  </si>
  <si>
    <t>Merritt</t>
  </si>
  <si>
    <t>Northrup</t>
  </si>
  <si>
    <t>Ollom</t>
  </si>
  <si>
    <t>O'Toole</t>
  </si>
  <si>
    <t>Palmer</t>
  </si>
  <si>
    <t>Piersall</t>
  </si>
  <si>
    <t>Roland</t>
  </si>
  <si>
    <t>Weaver</t>
  </si>
  <si>
    <t>Jimmie</t>
  </si>
  <si>
    <t>Azcue</t>
  </si>
  <si>
    <t>Coleman</t>
  </si>
  <si>
    <t>Foy</t>
  </si>
  <si>
    <t>Horlen</t>
  </si>
  <si>
    <t>Nossek</t>
  </si>
  <si>
    <t>Pepitone</t>
  </si>
  <si>
    <t>Rudi</t>
  </si>
  <si>
    <t>Sparma</t>
  </si>
  <si>
    <t>Verbanic</t>
  </si>
  <si>
    <t>Buzhardt</t>
  </si>
  <si>
    <t>Donaldson</t>
  </si>
  <si>
    <t>Hiller</t>
  </si>
  <si>
    <t>Miller</t>
  </si>
  <si>
    <t>O'Donoghue</t>
  </si>
  <si>
    <t>Orsino</t>
  </si>
  <si>
    <t>Wyatt</t>
  </si>
  <si>
    <t>Klippstein</t>
  </si>
  <si>
    <t>Podres</t>
  </si>
  <si>
    <t>Werhas</t>
  </si>
  <si>
    <t>Jorge</t>
  </si>
  <si>
    <t>Rubio</t>
  </si>
  <si>
    <t>Cardenal</t>
  </si>
  <si>
    <t>Santiago</t>
  </si>
  <si>
    <t>Tartabull</t>
  </si>
  <si>
    <t>Vidal</t>
  </si>
  <si>
    <t>Berry</t>
  </si>
  <si>
    <t>Boyer</t>
  </si>
  <si>
    <t>Harrelson</t>
  </si>
  <si>
    <t>McMullen</t>
  </si>
  <si>
    <t>Poulsen</t>
  </si>
  <si>
    <t>Suarez</t>
  </si>
  <si>
    <t>Haney</t>
  </si>
  <si>
    <t>Sherry</t>
  </si>
  <si>
    <t>Stange</t>
  </si>
  <si>
    <t>Gabrielson</t>
  </si>
  <si>
    <t>Lenny</t>
  </si>
  <si>
    <t>Wagner</t>
  </si>
  <si>
    <t>Lew</t>
  </si>
  <si>
    <t>Burdette</t>
  </si>
  <si>
    <t>Krausse</t>
  </si>
  <si>
    <t>Lou</t>
  </si>
  <si>
    <t>Clinton</t>
  </si>
  <si>
    <t>Aparicio</t>
  </si>
  <si>
    <t>Tiant</t>
  </si>
  <si>
    <t>Marcelino</t>
  </si>
  <si>
    <t>López</t>
  </si>
  <si>
    <t>Belanger</t>
  </si>
  <si>
    <t>Marv</t>
  </si>
  <si>
    <t>Staehle</t>
  </si>
  <si>
    <t>Alvis</t>
  </si>
  <si>
    <t>Nelson</t>
  </si>
  <si>
    <t>Stottlemyre</t>
  </si>
  <si>
    <t>Mickey</t>
  </si>
  <si>
    <t>Lolich</t>
  </si>
  <si>
    <t>Mantle</t>
  </si>
  <si>
    <t>McGuire</t>
  </si>
  <si>
    <t>Stanley</t>
  </si>
  <si>
    <t>Adamson</t>
  </si>
  <si>
    <t>Andrews</t>
  </si>
  <si>
    <t>Epstein</t>
  </si>
  <si>
    <t>Hegan</t>
  </si>
  <si>
    <t>Hershberger</t>
  </si>
  <si>
    <t>Minnie</t>
  </si>
  <si>
    <t>Rojas</t>
  </si>
  <si>
    <t>Moe</t>
  </si>
  <si>
    <t>Drabowsky</t>
  </si>
  <si>
    <t>Moose</t>
  </si>
  <si>
    <t>Stubing</t>
  </si>
  <si>
    <t>Mudcat</t>
  </si>
  <si>
    <t>Willhite</t>
  </si>
  <si>
    <t>Norm</t>
  </si>
  <si>
    <t>Cash</t>
  </si>
  <si>
    <t>Siebern</t>
  </si>
  <si>
    <t>McFarlane</t>
  </si>
  <si>
    <t>Ossie</t>
  </si>
  <si>
    <t>Chavarria</t>
  </si>
  <si>
    <t>Blair</t>
  </si>
  <si>
    <t>Casanova</t>
  </si>
  <si>
    <t>Gilliford</t>
  </si>
  <si>
    <t>Lindblad</t>
  </si>
  <si>
    <t>Schaal</t>
  </si>
  <si>
    <t>González</t>
  </si>
  <si>
    <t>Cimino</t>
  </si>
  <si>
    <t>Richert</t>
  </si>
  <si>
    <t>Ward</t>
  </si>
  <si>
    <t>Ortega</t>
  </si>
  <si>
    <t>Ramón</t>
  </si>
  <si>
    <t>Webster</t>
  </si>
  <si>
    <t>Fosse</t>
  </si>
  <si>
    <t>Oyler</t>
  </si>
  <si>
    <t>Jackson</t>
  </si>
  <si>
    <t>Reese</t>
  </si>
  <si>
    <t>Rollins</t>
  </si>
  <si>
    <t>Scheinblum</t>
  </si>
  <si>
    <t>Reichardt</t>
  </si>
  <si>
    <t>Rickey</t>
  </si>
  <si>
    <t>Rico</t>
  </si>
  <si>
    <t>Petrocelli</t>
  </si>
  <si>
    <t>Roberto</t>
  </si>
  <si>
    <t>Rocky</t>
  </si>
  <si>
    <t>Colavito</t>
  </si>
  <si>
    <t>Carew</t>
  </si>
  <si>
    <t>Roger</t>
  </si>
  <si>
    <t>Repoz</t>
  </si>
  <si>
    <t>Hansen</t>
  </si>
  <si>
    <t>Kline</t>
  </si>
  <si>
    <t>Ross</t>
  </si>
  <si>
    <t>Moschitto</t>
  </si>
  <si>
    <t>Roy</t>
  </si>
  <si>
    <t>Rubén</t>
  </si>
  <si>
    <t>Sr.</t>
  </si>
  <si>
    <t>Russ</t>
  </si>
  <si>
    <t>Gibson</t>
  </si>
  <si>
    <t>Nixon</t>
  </si>
  <si>
    <t>Snyder</t>
  </si>
  <si>
    <t>Sal</t>
  </si>
  <si>
    <t>Bando</t>
  </si>
  <si>
    <t>Sam</t>
  </si>
  <si>
    <t>Bowens</t>
  </si>
  <si>
    <t>McDowell</t>
  </si>
  <si>
    <t>Sandy</t>
  </si>
  <si>
    <t>Valdespino</t>
  </si>
  <si>
    <t>Smoky</t>
  </si>
  <si>
    <t>Burgess</t>
  </si>
  <si>
    <t>Sonny</t>
  </si>
  <si>
    <t>Siebert</t>
  </si>
  <si>
    <t>Sparky</t>
  </si>
  <si>
    <t>Lyle</t>
  </si>
  <si>
    <t>Stan</t>
  </si>
  <si>
    <t>Bailey</t>
  </si>
  <si>
    <t>Barber</t>
  </si>
  <si>
    <t>Hargan</t>
  </si>
  <si>
    <t>Whitaker</t>
  </si>
  <si>
    <t>Stu</t>
  </si>
  <si>
    <t>Kubiak</t>
  </si>
  <si>
    <t>Uhlaender</t>
  </si>
  <si>
    <t>Tillotson</t>
  </si>
  <si>
    <t>Cullen</t>
  </si>
  <si>
    <t>Talton</t>
  </si>
  <si>
    <t>Egan</t>
  </si>
  <si>
    <t>Phoebus</t>
  </si>
  <si>
    <t>Satriano</t>
  </si>
  <si>
    <t>Shopay</t>
  </si>
  <si>
    <t>Tresh</t>
  </si>
  <si>
    <t>Tommie</t>
  </si>
  <si>
    <t>Agee</t>
  </si>
  <si>
    <t>Matchick</t>
  </si>
  <si>
    <t>McCraw</t>
  </si>
  <si>
    <t>Conigliaro</t>
  </si>
  <si>
    <t>Horton</t>
  </si>
  <si>
    <t>Oliva</t>
  </si>
  <si>
    <t>Pierce</t>
  </si>
  <si>
    <t>Fuller</t>
  </si>
  <si>
    <t>Vic</t>
  </si>
  <si>
    <t>Davalillo</t>
  </si>
  <si>
    <t>Roznovsky</t>
  </si>
  <si>
    <t>Bunker</t>
  </si>
  <si>
    <t>Bond</t>
  </si>
  <si>
    <t>Causey</t>
  </si>
  <si>
    <t>Weldon</t>
  </si>
  <si>
    <t>Bowlin</t>
  </si>
  <si>
    <t>Wes</t>
  </si>
  <si>
    <t>Stock</t>
  </si>
  <si>
    <t>Whitey</t>
  </si>
  <si>
    <t>Ford</t>
  </si>
  <si>
    <t>Wilbur</t>
  </si>
  <si>
    <t>Held</t>
  </si>
  <si>
    <t>Zoilo</t>
  </si>
  <si>
    <t>Versalles</t>
  </si>
  <si>
    <t>Blue-Moon Odom</t>
  </si>
  <si>
    <t>Rubén Amaro-Sr.</t>
  </si>
  <si>
    <t>Amaro-Sr.</t>
  </si>
  <si>
    <t>Blue-Moon Odom</t>
  </si>
  <si>
    <t>Blue-Moon</t>
  </si>
  <si>
    <t>MonbouquetteB</t>
  </si>
  <si>
    <t>pl PL</t>
  </si>
  <si>
    <t>Baltimore BAL</t>
  </si>
  <si>
    <t>Ramon Webster</t>
  </si>
  <si>
    <t>Ramon</t>
  </si>
  <si>
    <t>Kansas City Athletics KCA</t>
  </si>
  <si>
    <t>Minnesota Twins MIN</t>
  </si>
  <si>
    <t>Cleveland Indians CLE</t>
  </si>
  <si>
    <t>California Angeles CAA</t>
  </si>
  <si>
    <t>New York Yankees NYY</t>
  </si>
  <si>
    <t>V Left 1</t>
  </si>
  <si>
    <t>Bats</t>
  </si>
  <si>
    <t>throws</t>
  </si>
  <si>
    <t>v L 1</t>
  </si>
  <si>
    <t>V L 2</t>
  </si>
  <si>
    <t>V R 1</t>
  </si>
  <si>
    <t>V R 2</t>
  </si>
  <si>
    <t>misc</t>
  </si>
  <si>
    <t>if(selection==6701){</t>
  </si>
  <si>
    <t>V Left 2</t>
  </si>
  <si>
    <t>V Right 1</t>
  </si>
  <si>
    <t>V Right 2</t>
  </si>
  <si>
    <t>MISC</t>
  </si>
  <si>
    <t>,</t>
  </si>
  <si>
    <t>ss</t>
  </si>
  <si>
    <t>AdairJ</t>
  </si>
  <si>
    <t>AllenB</t>
  </si>
  <si>
    <t>AllenH</t>
  </si>
  <si>
    <t>DobsonC</t>
  </si>
  <si>
    <t>DobsonP</t>
  </si>
  <si>
    <t>Jake WoodJ</t>
  </si>
  <si>
    <t>Wilbur WoodW</t>
  </si>
  <si>
    <t>Walt WilliamsW</t>
  </si>
  <si>
    <t>Stan WilliamsS</t>
  </si>
  <si>
    <t>Willie SmithW*</t>
  </si>
  <si>
    <t>Charley SmithC</t>
  </si>
  <si>
    <t>Aurelio RodríguezA</t>
  </si>
  <si>
    <t>Roberto RodríguezR</t>
  </si>
  <si>
    <t>Bill RobinsonBi</t>
  </si>
  <si>
    <t>Brooks RobinsonBr</t>
  </si>
  <si>
    <t>Frank RobinsonF</t>
  </si>
  <si>
    <t>Cap PetersonC</t>
  </si>
  <si>
    <t>Fritz PetersonF#</t>
  </si>
  <si>
    <t>Roger NelsonR</t>
  </si>
  <si>
    <t>Mel NelsonM</t>
  </si>
  <si>
    <t>Jim NashJ</t>
  </si>
  <si>
    <t>Cotton NashC</t>
  </si>
  <si>
    <t>John MillerJ</t>
  </si>
  <si>
    <t>Stu MillerS</t>
  </si>
  <si>
    <t>Bill LandisB*</t>
  </si>
  <si>
    <t>Jim LandisJ</t>
  </si>
  <si>
    <t>Dalton JonesD*</t>
  </si>
  <si>
    <t>Steve JonesS*</t>
  </si>
  <si>
    <t>Bob JohnsonBB</t>
  </si>
  <si>
    <t>Davey JohnsonD</t>
  </si>
  <si>
    <t>Elston HowardE</t>
  </si>
  <si>
    <t>Frank HowardF</t>
  </si>
  <si>
    <t>Bruce HowardB#</t>
  </si>
  <si>
    <t>Tony HortonT</t>
  </si>
  <si>
    <t>Willie HortonW</t>
  </si>
  <si>
    <t>Steve HamiltonS*</t>
  </si>
  <si>
    <t>Jack HamiltonJ</t>
  </si>
  <si>
    <t>Lenny GreenL*</t>
  </si>
  <si>
    <t>Dick GreenD</t>
  </si>
  <si>
    <t>Hank FischerH</t>
  </si>
  <si>
    <t>Eddie FisherE</t>
  </si>
  <si>
    <t>Tom FisherT</t>
  </si>
  <si>
    <t>Chuck DobsonC</t>
  </si>
  <si>
    <t>Pat DobsonP</t>
  </si>
  <si>
    <t>Dean ChanceD</t>
  </si>
  <si>
    <t>Bob ChanceB*</t>
  </si>
  <si>
    <t>Gates BrownG*</t>
  </si>
  <si>
    <t>Larry BrownL</t>
  </si>
  <si>
    <t>Hank AllenH</t>
  </si>
  <si>
    <t>BrownL</t>
  </si>
  <si>
    <t>BrownG</t>
  </si>
  <si>
    <t>ChanceB</t>
  </si>
  <si>
    <t>ChanceD</t>
  </si>
  <si>
    <t>FischerH</t>
  </si>
  <si>
    <t>FisherE</t>
  </si>
  <si>
    <t>FisherT</t>
  </si>
  <si>
    <t>GreenD</t>
  </si>
  <si>
    <t>GreenL</t>
  </si>
  <si>
    <t>HamiltonS</t>
  </si>
  <si>
    <t>HamiltonJ</t>
  </si>
  <si>
    <t>HortonW</t>
  </si>
  <si>
    <t>HortonT</t>
  </si>
  <si>
    <t>HowardF</t>
  </si>
  <si>
    <t>HowardE</t>
  </si>
  <si>
    <t>HowardB</t>
  </si>
  <si>
    <t>JohnsonD</t>
  </si>
  <si>
    <t>JohnsonBB</t>
  </si>
  <si>
    <t>JonesD</t>
  </si>
  <si>
    <t>JonesS</t>
  </si>
  <si>
    <t>LandisJ</t>
  </si>
  <si>
    <t>LandisB</t>
  </si>
  <si>
    <t>MillerS</t>
  </si>
  <si>
    <t>MillerJ</t>
  </si>
  <si>
    <t>NashC</t>
  </si>
  <si>
    <t>NashJ</t>
  </si>
  <si>
    <t>NelsonM</t>
  </si>
  <si>
    <t>NelsonR</t>
  </si>
  <si>
    <t>PetersonC</t>
  </si>
  <si>
    <t>PetersonF</t>
  </si>
  <si>
    <t>RobinsonF</t>
  </si>
  <si>
    <t>RobinsonBr</t>
  </si>
  <si>
    <t>RobinsonBi</t>
  </si>
  <si>
    <t>RodríguezA</t>
  </si>
  <si>
    <t>RodríguezR</t>
  </si>
  <si>
    <t>SmithC</t>
  </si>
  <si>
    <t>SmithW</t>
  </si>
  <si>
    <t>WilliamsW</t>
  </si>
  <si>
    <t>WilliamsS</t>
  </si>
  <si>
    <t>WoodJ</t>
  </si>
  <si>
    <t>WoodW</t>
  </si>
  <si>
    <t>Chuck DobsonC</t>
  </si>
  <si>
    <t>Pat DobsonP</t>
  </si>
  <si>
    <t>Eddie FisherE</t>
  </si>
  <si>
    <t>Tom FisherT</t>
  </si>
  <si>
    <t>Jack HamiltonJ</t>
  </si>
  <si>
    <t>Steve HamiltonS*</t>
  </si>
  <si>
    <t>L Name</t>
  </si>
  <si>
    <t>Pos Summary</t>
  </si>
  <si>
    <t>2B-3B-SS</t>
  </si>
  <si>
    <t>SS-2B</t>
  </si>
  <si>
    <t>SS-3B-1B</t>
  </si>
  <si>
    <t>2B-SS</t>
  </si>
  <si>
    <t>SS-2B-3B</t>
  </si>
  <si>
    <t>OF-1B</t>
  </si>
  <si>
    <t>3B-1B</t>
  </si>
  <si>
    <t>3B-2B-OF</t>
  </si>
  <si>
    <t>3B-OF-1B</t>
  </si>
  <si>
    <t>2B-3B-SS-OF</t>
  </si>
  <si>
    <t>SS-2B-3B-OF</t>
  </si>
  <si>
    <t>OF-3B</t>
  </si>
  <si>
    <t>C-OF</t>
  </si>
  <si>
    <t>3B-OF</t>
  </si>
  <si>
    <t>C-1B</t>
  </si>
  <si>
    <t>2B-1B</t>
  </si>
  <si>
    <t>2B-1B-3B-SS</t>
  </si>
  <si>
    <t>3B-2B-1B-SS</t>
  </si>
  <si>
    <t>1B-OF</t>
  </si>
  <si>
    <t>3B-SS-OF-2B</t>
  </si>
  <si>
    <t>SS-3B</t>
  </si>
  <si>
    <t>OF-2B</t>
  </si>
  <si>
    <t>P-1B</t>
  </si>
  <si>
    <t>2B-3B</t>
  </si>
  <si>
    <t>3B-2B-1B</t>
  </si>
  <si>
    <t>SS-3B-2B</t>
  </si>
  <si>
    <t>1B-3B</t>
  </si>
  <si>
    <t>OF-C</t>
  </si>
  <si>
    <t>3B-SS</t>
  </si>
  <si>
    <t>2B-1B-OF-SS-3B</t>
  </si>
  <si>
    <t>3B-C-2B-1B</t>
  </si>
  <si>
    <t>3B-SS-2B</t>
  </si>
  <si>
    <t>2B-OF-SS</t>
  </si>
  <si>
    <t>OF-1B-C</t>
  </si>
  <si>
    <t>OF-3B-2B-SS</t>
  </si>
  <si>
    <t>2B-1B-3B</t>
  </si>
  <si>
    <t>OF-1B-3B</t>
  </si>
  <si>
    <t>3B-1B-OF</t>
  </si>
  <si>
    <t>OF***</t>
  </si>
  <si>
    <t>Amaro</t>
  </si>
  <si>
    <t>Blue</t>
  </si>
  <si>
    <t>Moon</t>
  </si>
  <si>
    <t>AllenBe</t>
  </si>
  <si>
    <t>AllenBo</t>
  </si>
  <si>
    <t>Bernie AllenBe*</t>
  </si>
  <si>
    <t>Bob AllenBo*</t>
  </si>
  <si>
    <t>Bob AllenBo</t>
  </si>
  <si>
    <t>Bob AllenBo*</t>
  </si>
  <si>
    <t>copy val f G</t>
  </si>
  <si>
    <t>2nd</t>
  </si>
  <si>
    <t>3rd</t>
  </si>
  <si>
    <t>4th</t>
  </si>
  <si>
    <t>5th</t>
  </si>
  <si>
    <t>6th</t>
  </si>
  <si>
    <t>7th</t>
  </si>
  <si>
    <t>8th</t>
  </si>
  <si>
    <t>9th</t>
  </si>
  <si>
    <t>1. Tue,4/11 at KCA L (3-4)</t>
  </si>
  <si>
    <t>Davalillo-CF</t>
  </si>
  <si>
    <t>Alvis-3B</t>
  </si>
  <si>
    <t>Wagner-LF</t>
  </si>
  <si>
    <t>Whitfield-1B</t>
  </si>
  <si>
    <t>Hinton-RF</t>
  </si>
  <si>
    <t>Gil-2B</t>
  </si>
  <si>
    <t>Sims-C</t>
  </si>
  <si>
    <t>Brown-SS</t>
  </si>
  <si>
    <t>McDowell-P</t>
  </si>
  <si>
    <t>2. Fri,4/14 at CAL L (1-10)</t>
  </si>
  <si>
    <t>Tiant-P</t>
  </si>
  <si>
    <t>3. Sat,4/15 at CAL W (4-1)</t>
  </si>
  <si>
    <t>Bell-P</t>
  </si>
  <si>
    <t>4. Sun,4/16 at MIN W (4-3)</t>
  </si>
  <si>
    <t>5. Wed,4/19 vs KCA W (4-1)</t>
  </si>
  <si>
    <t>Siebert-P</t>
  </si>
  <si>
    <t>6. Thu,4/20 vs KCA W (2-0)</t>
  </si>
  <si>
    <t>Hargan-P</t>
  </si>
  <si>
    <t>7. Fri,4/21 vs CAL L (5-6)</t>
  </si>
  <si>
    <t>8. Sat,4/22 vs CAL L (4-11)</t>
  </si>
  <si>
    <t>9. Sun,4/23 vs CAL L (6-9)#</t>
  </si>
  <si>
    <t>Colavito-LF</t>
  </si>
  <si>
    <t>Azcue-C</t>
  </si>
  <si>
    <t>10. Sun,4/23 vs CAL L (1-2)</t>
  </si>
  <si>
    <t>11. Tue,4/25 vs MIN W (1-0)</t>
  </si>
  <si>
    <t>12. Thu,4/27 vs MIN W (5-4)#</t>
  </si>
  <si>
    <t>13. Fri,4/28 at CHW L (2-3)</t>
  </si>
  <si>
    <t>14. Sun,4/30 at CHW W (2-1)</t>
  </si>
  <si>
    <t>15. Sun,4/30 at CHW L (2-4)#</t>
  </si>
  <si>
    <t>16. Mon,5/1 vs BAL L (7-8)</t>
  </si>
  <si>
    <t>17. Wed,5/3 vs BAL W (5-1)#</t>
  </si>
  <si>
    <t>Salmon-1B</t>
  </si>
  <si>
    <t>18. Fri,5/5 vs CHW L (2-3)#</t>
  </si>
  <si>
    <t>19. Sat,5/6 vs CHW L (0-2)</t>
  </si>
  <si>
    <t>20. Tue,5/9 vs DET L (3-4)</t>
  </si>
  <si>
    <t>Smith-1B</t>
  </si>
  <si>
    <t>González-2B</t>
  </si>
  <si>
    <t>21. Wed,5/10 vs DET L (2-4)#</t>
  </si>
  <si>
    <t>Maye-CF</t>
  </si>
  <si>
    <t>22. Thu,5/11 at WSA W (2-1)</t>
  </si>
  <si>
    <t>23. Fri,5/12 at WSA W (12-5)#</t>
  </si>
  <si>
    <t>Vidal-CF</t>
  </si>
  <si>
    <t>24. Sat,5/13 at WSA W (3-1)#</t>
  </si>
  <si>
    <t>25. Sun,5/14 at WSA W (2-1)</t>
  </si>
  <si>
    <t>26. Tue,5/16 at NYY L (3-4)#</t>
  </si>
  <si>
    <t>27. Wed,5/17 at NYY W (8-7)</t>
  </si>
  <si>
    <t>28. Fri,5/19 at BOS L (2-3)</t>
  </si>
  <si>
    <t>Hinton-CF</t>
  </si>
  <si>
    <t>Colavito-RF</t>
  </si>
  <si>
    <t>29. Sat,5/20 at BOS W (5-3)</t>
  </si>
  <si>
    <t>30. Sun,5/21 at BOS L (3-4)#</t>
  </si>
  <si>
    <t>González-1B</t>
  </si>
  <si>
    <t>Salmon-LF</t>
  </si>
  <si>
    <t>Game (# = Opp. LHS)</t>
  </si>
  <si>
    <t>31. Sun,5/21 at BOS L (2-6)</t>
  </si>
  <si>
    <t>Maye-RF</t>
  </si>
  <si>
    <t>32. Mon,5/22 vs WSA W (5-0)</t>
  </si>
  <si>
    <t>33. Tue,5/23 vs WSA W (4-1)#</t>
  </si>
  <si>
    <t>34. Wed,5/24 vs WSA W (9-1)</t>
  </si>
  <si>
    <t>35. Thu,5/25 vs WSA L (1-2)#</t>
  </si>
  <si>
    <t>36. Fri,5/26 vs NYY W (4-3)#</t>
  </si>
  <si>
    <t>37. Sat,5/27 vs NYY W (5-3)</t>
  </si>
  <si>
    <t>38. Sun,5/28 vs NYY L (0-5)</t>
  </si>
  <si>
    <t>39. Tue,5/30 at BAL L (4-5)#</t>
  </si>
  <si>
    <t>40. Tue,5/30 at BAL W (3-2)</t>
  </si>
  <si>
    <t>Maye-LF</t>
  </si>
  <si>
    <t>41. Wed,5/31 at DET W (9-0)#</t>
  </si>
  <si>
    <t>42. Thu,6/1 at DET W (8-2)</t>
  </si>
  <si>
    <t>O'Donoghue-P</t>
  </si>
  <si>
    <t>43. Fri,6/2 vs BOS L (1-2)</t>
  </si>
  <si>
    <t>44. Sat,6/3 vs BOS L (2-6)#</t>
  </si>
  <si>
    <t>45. Sun,6/4 vs BOS W (3-0)</t>
  </si>
  <si>
    <t>46. Mon,6/5 at MIN L (4-5)</t>
  </si>
  <si>
    <t>47. Tue,6/6 at MIN W (6-4)#</t>
  </si>
  <si>
    <t>Horton-1B</t>
  </si>
  <si>
    <t>48. Tue,6/6 at MIN L (1-7)</t>
  </si>
  <si>
    <t>49. Thu,6/8 at MIN W (7-5)#</t>
  </si>
  <si>
    <t>Demeter-CF</t>
  </si>
  <si>
    <t>Connolly-P</t>
  </si>
  <si>
    <t>50. Fri,6/9 at KCA L (0-2)</t>
  </si>
  <si>
    <t>51. Fri,6/9 at KCA L (0-6)</t>
  </si>
  <si>
    <t>52. Sat,6/10 at KCA L (1-10)</t>
  </si>
  <si>
    <t>53. Sun,6/11 at KCA W (12-1)</t>
  </si>
  <si>
    <t>54. Sun,6/11 at KCA W (3-2)#</t>
  </si>
  <si>
    <t>Hinton-LF</t>
  </si>
  <si>
    <t>55. Mon,6/12 at CAL W (7-5)</t>
  </si>
  <si>
    <t>56. Tue,6/13 at CAL L (3-8)#</t>
  </si>
  <si>
    <t>57. Tue,6/13 at CAL L (3-5)</t>
  </si>
  <si>
    <t>58. Wed,6/14 at CAL L (2-3)#</t>
  </si>
  <si>
    <t>59. Fri,6/16 vs MIN W (2-1)#</t>
  </si>
  <si>
    <t>60. Sat,6/17 vs MIN W (7-3)</t>
  </si>
  <si>
    <t>61. Sun,6/18 vs MIN L (2-4)#</t>
  </si>
  <si>
    <t>Demeter-RF</t>
  </si>
  <si>
    <t>62. Mon,6/19 vs KCA W (4-2)</t>
  </si>
  <si>
    <t>63. Mon,6/19 vs KCA W (2-1)</t>
  </si>
  <si>
    <t>64. Tue,6/20 vs KCA W (5-3)</t>
  </si>
  <si>
    <t>65. Thu,6/22 vs CAL L (0-7)</t>
  </si>
  <si>
    <t>66. Fri,6/23 at BOS L (4-8)</t>
  </si>
  <si>
    <t>67. Sat,6/24 at BOS W (3-2)</t>
  </si>
  <si>
    <t>Salmon-2B</t>
  </si>
  <si>
    <t>68. Sun,6/25 at BOS L (3-8)</t>
  </si>
  <si>
    <t>Demeter-3B</t>
  </si>
  <si>
    <t>69. Tue,6/27 at DET W (8-1)</t>
  </si>
  <si>
    <t>70. Wed,6/28 at DET L (4-7)</t>
  </si>
  <si>
    <t>71. Thu,6/29 at DET W (5-3)</t>
  </si>
  <si>
    <t>72. Fri,6/30 at BAL W (6-5)#</t>
  </si>
  <si>
    <t>73. Fri,6/30 at BAL L (1-8)#</t>
  </si>
  <si>
    <t>Peña-P</t>
  </si>
  <si>
    <t>74. Sat,7/1 at BAL W (6-0)#</t>
  </si>
  <si>
    <t>Salmon-SS</t>
  </si>
  <si>
    <t>75. Sun,7/2 at BAL L (0-1)</t>
  </si>
  <si>
    <t>76. Mon,7/3 vs DET L (1-2)</t>
  </si>
  <si>
    <t>77. Tue,7/4 vs DET L (1-6)</t>
  </si>
  <si>
    <t>78. Wed,7/5 vs DET L (2-3)#</t>
  </si>
  <si>
    <t>79. Fri,7/7 vs WSA W (6-3)</t>
  </si>
  <si>
    <t>80. Sat,7/8 vs WSA W (4-3)</t>
  </si>
  <si>
    <t>81. Sun,7/9 vs WSA L (5-8)</t>
  </si>
  <si>
    <t>82. Sun,7/9 vs WSA L (2-4)#</t>
  </si>
  <si>
    <t>83. Wed,7/12 vs CHW W (5-3)#</t>
  </si>
  <si>
    <t>84. Thu,7/13 at NYY W (4-3)</t>
  </si>
  <si>
    <t>85. Fri,7/14 at NYY L (1-2)#</t>
  </si>
  <si>
    <t>Demeter-LF</t>
  </si>
  <si>
    <t>86. Fri,7/14 at NYY L (0-2)#</t>
  </si>
  <si>
    <t>87. Sat,7/15 at NYY L (1-4)#</t>
  </si>
  <si>
    <t>88. Sun,7/16 at WSA L (1-4)</t>
  </si>
  <si>
    <t>89. Mon,7/17 at WSA L (2-4)</t>
  </si>
  <si>
    <t>90. Wed,7/19 vs NYY W (5-2)#</t>
  </si>
  <si>
    <t>Fuller-2B</t>
  </si>
  <si>
    <t>91. Thu,7/20 vs NYY W (4-0)#</t>
  </si>
  <si>
    <t>92. Fri,7/21 vs BOS L (2-6)</t>
  </si>
  <si>
    <t>93. Sat,7/22 vs BOS L (0-4)</t>
  </si>
  <si>
    <t>94. Sun,7/23 vs BOS L (5-8)</t>
  </si>
  <si>
    <t>95. Sun,7/23 vs BOS L (1-5)</t>
  </si>
  <si>
    <t>96. Tue,7/25 at CHW L (1-3)</t>
  </si>
  <si>
    <t>97. Tue,7/25 at CHW L (5-6)#</t>
  </si>
  <si>
    <t>98. Fri,7/28 vs BAL W (1-0)</t>
  </si>
  <si>
    <t>99. Sat,7/29 vs BAL L (3-5)</t>
  </si>
  <si>
    <t>100. Sun,7/30 vs BAL W (8-3)</t>
  </si>
  <si>
    <t>101. Sun,7/30 vs BAL L (2-4)#</t>
  </si>
  <si>
    <t>Williams-P</t>
  </si>
  <si>
    <t>102. Mon,7/31 vs CHW L (2-4)</t>
  </si>
  <si>
    <t>103. Tue,8/1 vs CHW L (5-11)#</t>
  </si>
  <si>
    <t>104. Wed,8/2 vs CHW W (5-1)#</t>
  </si>
  <si>
    <t>105. Fri,8/4 vs DET W (11-5)#</t>
  </si>
  <si>
    <t>106. Sat,8/5 vs DET W (5-3)</t>
  </si>
  <si>
    <t>107. Sun,8/6 vs DET L (3-7)</t>
  </si>
  <si>
    <t>Culver-P</t>
  </si>
  <si>
    <t>108. Sun,8/6 vs DET W (6-3)</t>
  </si>
  <si>
    <t>109. Mon,8/7 at BAL L (0-4)</t>
  </si>
  <si>
    <t>110. Tue,8/8 at BAL W (5-3)</t>
  </si>
  <si>
    <t>111. Wed,8/9 at BAL W (4-3)</t>
  </si>
  <si>
    <t>112. Thu,8/10 vs BAL W (2-1)#</t>
  </si>
  <si>
    <t>113. Fri,8/11 vs NYY L (3-5)#</t>
  </si>
  <si>
    <t>114. Fri,8/11 vs NYY L (1-4)</t>
  </si>
  <si>
    <t>115. Sat,8/12 vs NYY W (6-2)#</t>
  </si>
  <si>
    <t>116. Sun,8/13 vs NYY L (11-15)</t>
  </si>
  <si>
    <t>117. Tue,8/15 at WSA W (3-0)#</t>
  </si>
  <si>
    <t>118. Wed,8/16 at WSA W (1-0)</t>
  </si>
  <si>
    <t>119. Thu,8/17 at WSA W (8-3)</t>
  </si>
  <si>
    <t>120. Fri,8/18 at DET L (0-4)#</t>
  </si>
  <si>
    <t>121. Sat,8/19 at DET W (5-0)</t>
  </si>
  <si>
    <t>122. Sun,8/20 at DET L (2-4)</t>
  </si>
  <si>
    <t>123. Sun,8/20 at DET L (0-4)#</t>
  </si>
  <si>
    <t>124. Mon,8/21 vs CAL L (4-6)#</t>
  </si>
  <si>
    <t>125. Tue,8/22 vs CAL W (3-2)#</t>
  </si>
  <si>
    <t>126. Wed,8/23 vs CAL L (5-16)</t>
  </si>
  <si>
    <t>127. Thu,8/24 vs CAL W (2-1)</t>
  </si>
  <si>
    <t>128. Fri,8/25 vs MIN L (5-6)</t>
  </si>
  <si>
    <t>129. Fri,8/25 vs MIN L (1-2)</t>
  </si>
  <si>
    <t>130. Sat,8/26 vs MIN W (5-2)#</t>
  </si>
  <si>
    <t>131. Sun,8/27 vs MIN L (3-6)#</t>
  </si>
  <si>
    <t>132. Mon,8/28 at KCA W (8-7)</t>
  </si>
  <si>
    <t>133. Tue,8/29 at KCA W (9-8)</t>
  </si>
  <si>
    <t>134. Wed,8/30 at KCA L (5-6)</t>
  </si>
  <si>
    <t>135. Fri,9/1 at CAL L (3-4)#</t>
  </si>
  <si>
    <t>136. Sat,9/2 at CAL L (0-1)#</t>
  </si>
  <si>
    <t>137. Sun,9/3 at CAL L (2-6)</t>
  </si>
  <si>
    <t>138. Mon,9/4 at MIN L (1-4)#</t>
  </si>
  <si>
    <t>Salmon-CF</t>
  </si>
  <si>
    <t>139. Mon,9/4 at MIN W (2-1)</t>
  </si>
  <si>
    <t>King-RF</t>
  </si>
  <si>
    <t>140. Tue,9/5 at MIN L (2-9)#</t>
  </si>
  <si>
    <t>141. Wed,9/6 at MIN W (3-2)</t>
  </si>
  <si>
    <t>142. Fri,9/8 vs KCA W (6-3)</t>
  </si>
  <si>
    <t>Scheinblum-RF</t>
  </si>
  <si>
    <t>Vidal-LF</t>
  </si>
  <si>
    <t>Fosse-C</t>
  </si>
  <si>
    <t>143. Sat,9/9 vs KCA L (1-6)</t>
  </si>
  <si>
    <t>144. Sun,9/10 vs KCA W (1-0)#</t>
  </si>
  <si>
    <t>145. Sun,9/10 vs KCA L (2-5)</t>
  </si>
  <si>
    <t>Bailey-P</t>
  </si>
  <si>
    <t>146. Tue,9/12 at CHW W (4-3)#</t>
  </si>
  <si>
    <t>147. Tue,9/12 at CHW W (7-1)#</t>
  </si>
  <si>
    <t>148. Wed,9/13 at CHW L (0-1)#</t>
  </si>
  <si>
    <t>149. Thu,9/14 at CHW L (0-4)</t>
  </si>
  <si>
    <t>150. Fri,9/15 at NYY L (1-5)#</t>
  </si>
  <si>
    <t>151. Sat,9/16 at NYY W (6-1)#</t>
  </si>
  <si>
    <t>152. Sun,9/17 at NYY W (4-2)</t>
  </si>
  <si>
    <t>Smith-LF</t>
  </si>
  <si>
    <t>153. Tue,9/19 vs WSA W (2-0)</t>
  </si>
  <si>
    <t>154. Wed,9/20 vs BOS L (4-5)</t>
  </si>
  <si>
    <t>155. Thu,9/21 vs BOS L (5-6)</t>
  </si>
  <si>
    <t>156. Fri,9/22 vs CHW W (2-1)#</t>
  </si>
  <si>
    <t>157. Sat,9/23 vs CHW L (0-8)</t>
  </si>
  <si>
    <t>158. Sun,9/24 vs CHW L (1-3)</t>
  </si>
  <si>
    <t>159. Tue,9/26 at BOS W (6-3)</t>
  </si>
  <si>
    <t>160. Wed,9/27 at BOS W (6-0)</t>
  </si>
  <si>
    <t>Lund-SS</t>
  </si>
  <si>
    <t>161. Sat,9/30 vs BAL L (2-5)</t>
  </si>
  <si>
    <t>162. Sun,10/1 vs BAL L (0-4)#</t>
  </si>
  <si>
    <t>games 79-88</t>
  </si>
  <si>
    <t>Rotation for</t>
  </si>
  <si>
    <t>vs RH</t>
  </si>
  <si>
    <t>vs LH</t>
  </si>
  <si>
    <t>vs RH 4</t>
  </si>
  <si>
    <t>vs LH 5</t>
  </si>
  <si>
    <t>vs LH 1</t>
  </si>
  <si>
    <t>vs LH 2</t>
  </si>
  <si>
    <t>vs RH 3</t>
  </si>
  <si>
    <t>if(selection==670404){</t>
  </si>
  <si>
    <t>}//end 670405</t>
  </si>
  <si>
    <t>}//end 670404</t>
  </si>
  <si>
    <t>}//end 670403</t>
  </si>
  <si>
    <t>if(selection==670403){</t>
  </si>
  <si>
    <t>}//end 670402</t>
  </si>
  <si>
    <t>if(selection==670402){</t>
  </si>
  <si>
    <t>}//end 670401</t>
  </si>
  <si>
    <t>if(selection== 670401){//</t>
  </si>
  <si>
    <t>//V Left 2</t>
  </si>
  <si>
    <t>//V Right 1</t>
  </si>
  <si>
    <t>//V Right 2</t>
  </si>
  <si>
    <t>//MISC</t>
  </si>
  <si>
    <t>\t\t\tif(selection==670405){</t>
  </si>
  <si>
    <t>Line Up use in 5 games</t>
  </si>
  <si>
    <t>Pitcher</t>
  </si>
  <si>
    <t>bats or inn</t>
  </si>
  <si>
    <t>1. Tue,4/11 vs MIN W (6-3)#</t>
  </si>
  <si>
    <t>Blefary-LF</t>
  </si>
  <si>
    <t>Aparicio-SS</t>
  </si>
  <si>
    <t>Robinson-RF</t>
  </si>
  <si>
    <t>Robinson-3B</t>
  </si>
  <si>
    <t>Powell-1B</t>
  </si>
  <si>
    <t>Johnson-2B</t>
  </si>
  <si>
    <t>Blair-CF</t>
  </si>
  <si>
    <t>Etchebarren-C</t>
  </si>
  <si>
    <t>McNally-P</t>
  </si>
  <si>
    <t>2. Thu,4/13 vs MIN W (7-1)</t>
  </si>
  <si>
    <t>Palmer-P</t>
  </si>
  <si>
    <t>3. Fri,4/14 at KCA W (7-1)</t>
  </si>
  <si>
    <t>Phoebus-P</t>
  </si>
  <si>
    <t>4. Sat,4/15 at KCA L (3-11)</t>
  </si>
  <si>
    <t>Bunker-P</t>
  </si>
  <si>
    <t>5. Sun,4/16 at CAL L (4-5)#</t>
  </si>
  <si>
    <t>6. Sun,4/16 at CAL W (3-0)</t>
  </si>
  <si>
    <t>Haney-C</t>
  </si>
  <si>
    <t>Barber-P</t>
  </si>
  <si>
    <t>7. Wed,4/19 at MIN L (2-3)</t>
  </si>
  <si>
    <t>8. Fri,4/21 vs KCA L (1-3)</t>
  </si>
  <si>
    <t>9. Sat,4/22 vs KCA W (12-2)</t>
  </si>
  <si>
    <t>Snyder-CF</t>
  </si>
  <si>
    <t>Held-2B</t>
  </si>
  <si>
    <t>10. Sun,4/23 vs KCA W (5-2)</t>
  </si>
  <si>
    <t>11. Sun,4/23 vs KCA L (7-8)</t>
  </si>
  <si>
    <t>12. Tue,4/25 vs CAL W (2-1)#</t>
  </si>
  <si>
    <t>13. Fri,4/28 vs DET W (5-3)</t>
  </si>
  <si>
    <t>14. Sat,4/29 vs DET L (2-4)#</t>
  </si>
  <si>
    <t>15. Sun,4/30 vs DET L (1-2)</t>
  </si>
  <si>
    <t>Epstein-1B</t>
  </si>
  <si>
    <t>16. Sun,4/30 vs DET L (4-6)</t>
  </si>
  <si>
    <t>17. Mon,5/1 at CLE W (8-7)#</t>
  </si>
  <si>
    <t>Blefary-1B</t>
  </si>
  <si>
    <t>Bowens-LF</t>
  </si>
  <si>
    <t>18. Wed,5/3 at CLE L (1-5)</t>
  </si>
  <si>
    <t>19. Fri,5/5 at DET L (0-4)#</t>
  </si>
  <si>
    <t>Held-LF</t>
  </si>
  <si>
    <t>20. Sat,5/6 at DET L (1-4)</t>
  </si>
  <si>
    <t>21. Sun,5/7 at DET L (0-4)</t>
  </si>
  <si>
    <t>22. Tue,5/9 vs CHW L (4-5)#</t>
  </si>
  <si>
    <t>23. Wed,5/10 vs CHW L (1-13)#</t>
  </si>
  <si>
    <t>24. Fri,5/12 at NYY W (14-0)#</t>
  </si>
  <si>
    <t>25. Sat,5/13 at NYY W (5-3)#</t>
  </si>
  <si>
    <t>26. Sun,5/14 at NYY L (5-6)</t>
  </si>
  <si>
    <t>Belanger-SS</t>
  </si>
  <si>
    <t>27. Tue,5/16 at BOS W (8-5)</t>
  </si>
  <si>
    <t>28. Wed,5/17 at BOS W (12-8)#</t>
  </si>
  <si>
    <t>29. Thu,5/18 at WSA L (0-2)#</t>
  </si>
  <si>
    <t>Bertaina-P</t>
  </si>
  <si>
    <t>30. Fri,5/19 at WSA W (11-5)</t>
  </si>
  <si>
    <t>31. Sat,5/20 at WSA W (4-3)</t>
  </si>
  <si>
    <t>32. Mon,5/22 vs NYY W (7-0)</t>
  </si>
  <si>
    <t>33. Tue,5/23 vs NYY W (1-0)</t>
  </si>
  <si>
    <t>34. Wed,5/24 vs NYY L (0-2)#</t>
  </si>
  <si>
    <t>35. Fri,5/26 vs BOS W (4-3)#</t>
  </si>
  <si>
    <t>36. Sat,5/27 vs BOS W (10-0)</t>
  </si>
  <si>
    <t>37. Sun,5/28 vs BOS L (3-4)</t>
  </si>
  <si>
    <t>38. Tue,5/30 vs CLE W (5-4)</t>
  </si>
  <si>
    <t>39. Tue,5/30 vs CLE L (2-3)#</t>
  </si>
  <si>
    <t>40. Wed,5/31 at CHW L (2-3)#</t>
  </si>
  <si>
    <t>Dillman-P</t>
  </si>
  <si>
    <t>41. Fri,6/2 vs WSA W (12-0)#</t>
  </si>
  <si>
    <t>42. Sat,6/3 vs WSA W (3-2)#</t>
  </si>
  <si>
    <t>Richert-P</t>
  </si>
  <si>
    <t>43. Sun,6/4 vs WSA W (7-5)</t>
  </si>
  <si>
    <t>Roznovsky-C</t>
  </si>
  <si>
    <t>44. Mon,6/5 at CAL L (2-3)#</t>
  </si>
  <si>
    <t>45. Tue,6/6 at CAL W (16-4)</t>
  </si>
  <si>
    <t>Snyder-LF</t>
  </si>
  <si>
    <t>46. Tue,6/6 at CAL W (11-1)</t>
  </si>
  <si>
    <t>47. Wed,6/7 at CAL L (0-2)</t>
  </si>
  <si>
    <t>48. Thu,6/8 at CAL L (5-6)</t>
  </si>
  <si>
    <t>49. Fri,6/9 at MIN W (11-2)</t>
  </si>
  <si>
    <t>50. Sat,6/10 at MIN L (1-8)#</t>
  </si>
  <si>
    <t>51. Sun,6/11 at MIN W (5-2)</t>
  </si>
  <si>
    <t>52. Sun,6/11 at MIN L (7-10)</t>
  </si>
  <si>
    <t>53. Mon,6/12 at KCA W (10-2)</t>
  </si>
  <si>
    <t>54. Tue,6/13 at KCA L (0-1)</t>
  </si>
  <si>
    <t>55. Wed,6/14 at KCA L (2-9)</t>
  </si>
  <si>
    <t>56. Thu,6/15 at KCA L (5-6)</t>
  </si>
  <si>
    <t>57. Fri,6/16 vs CAL L (1-2)</t>
  </si>
  <si>
    <t>58. Fri,6/16 vs CAL L (3-5)</t>
  </si>
  <si>
    <t>59. Sat,6/17 vs CAL W (7-5)#</t>
  </si>
  <si>
    <t>60. Sun,6/18 vs CAL L (3-5)</t>
  </si>
  <si>
    <t>61. Mon,6/19 vs MIN L (0-4)</t>
  </si>
  <si>
    <t>62. Mon,6/19 vs MIN W (9-5)</t>
  </si>
  <si>
    <t>63. Wed,6/21 vs KCA W (5-4)#</t>
  </si>
  <si>
    <t>64. Fri,6/23 at WSA L (2-3)</t>
  </si>
  <si>
    <t>65. Sat,6/24 vs WSA L (3-8)</t>
  </si>
  <si>
    <t>66. Sun,6/25 at WSA W (8-3)</t>
  </si>
  <si>
    <t>67. Mon,6/26 vs CHW L (4-5)</t>
  </si>
  <si>
    <t>Belanger-2B</t>
  </si>
  <si>
    <t>68. Tue,6/27 vs CHW L (0-5)</t>
  </si>
  <si>
    <t>69. Wed,6/28 vs CHW L (2-3)#</t>
  </si>
  <si>
    <t>Bowens-RF</t>
  </si>
  <si>
    <t>70. Thu,6/29 vs CHW W (4-1)#</t>
  </si>
  <si>
    <t>71. Fri,6/30 vs CLE L (5-6)</t>
  </si>
  <si>
    <t>Snyder-RF</t>
  </si>
  <si>
    <t>72. Fri,6/30 vs CLE W (8-1)</t>
  </si>
  <si>
    <t>73. Sat,7/1 vs CLE L (0-6)</t>
  </si>
  <si>
    <t>74. Sun,7/2 vs CLE W (1-0)#</t>
  </si>
  <si>
    <t>75. Mon,7/3 at CHW W (1-0)</t>
  </si>
  <si>
    <t>76. Tue,7/4 at CHW L (0-4)#</t>
  </si>
  <si>
    <t>77. Wed,7/5 at CHW L (2-3)</t>
  </si>
  <si>
    <t>Adamson-P</t>
  </si>
  <si>
    <t>78. Thu,7/6 at CHW W (3-1)#</t>
  </si>
  <si>
    <t>Motton-LF</t>
  </si>
  <si>
    <t>79. Fri,7/7 vs NYY L (0-3)#</t>
  </si>
  <si>
    <t>80. Sat,7/8 vs NYY W (12-5)#</t>
  </si>
  <si>
    <t>Blefary-RF</t>
  </si>
  <si>
    <t>81. Sat,7/8 vs NYY L (1-3)</t>
  </si>
  <si>
    <t>82. Sun,7/9 vs NYY W (2-1)</t>
  </si>
  <si>
    <t>83. Thu,7/13 at BOS L (2-4)</t>
  </si>
  <si>
    <t>84. Thu,7/13 at BOS W (10-0)</t>
  </si>
  <si>
    <t>85. Fri,7/14 at BOS L (5-11)</t>
  </si>
  <si>
    <t>86. Sat,7/15 at BOS L (1-5)</t>
  </si>
  <si>
    <t>87. Sun,7/16 at NYY W (2-1)</t>
  </si>
  <si>
    <t>88. Mon,7/17 at NYY W (6-1)</t>
  </si>
  <si>
    <t>89. Tue,7/18 vs BOS L (2-6)</t>
  </si>
  <si>
    <t>90. Wed,7/19 vs BOS L (4-6)</t>
  </si>
  <si>
    <t>91. Fri,7/21 vs WSA L (3-4)#</t>
  </si>
  <si>
    <t>92. Fri,7/21 vs WSA L (1-3)</t>
  </si>
  <si>
    <t>93. Sat,7/22 vs WSA L (5-7)</t>
  </si>
  <si>
    <t>Brabender-P</t>
  </si>
  <si>
    <t>94. Sun,7/23 at WSA W (7-3)</t>
  </si>
  <si>
    <t>Hardin-P</t>
  </si>
  <si>
    <t>95. Thu,7/27 vs DET L (0-4)</t>
  </si>
  <si>
    <t>96. Fri,7/28 at CLE L (0-1)</t>
  </si>
  <si>
    <t>May-RF</t>
  </si>
  <si>
    <t>97. Sat,7/29 at CLE W (5-3)#</t>
  </si>
  <si>
    <t>Robinson-LF</t>
  </si>
  <si>
    <t>98. Sun,7/30 at CLE L (3-8)#</t>
  </si>
  <si>
    <t>99. Sun,7/30 at CLE W (4-2)</t>
  </si>
  <si>
    <t>López-P</t>
  </si>
  <si>
    <t>100. Tue,8/1 vs DET L (2-4)</t>
  </si>
  <si>
    <t>101. Wed,8/2 vs DET L (2-4)</t>
  </si>
  <si>
    <t>102. Wed,8/2 vs DET W (2-1)</t>
  </si>
  <si>
    <t>103. Thu,8/3 vs DET L (0-5)</t>
  </si>
  <si>
    <t>104. Sun,8/6 vs CHW W (5-2)</t>
  </si>
  <si>
    <t>105. Sun,8/6 vs CHW W (4-0)#</t>
  </si>
  <si>
    <t>106. Mon,8/7 vs CLE W (4-0)#</t>
  </si>
  <si>
    <t>107. Tue,8/8 vs CLE L (3-5)#</t>
  </si>
  <si>
    <t>108. Wed,8/9 vs CLE L (3-4)#</t>
  </si>
  <si>
    <t>109. Thu,8/10 at CLE L (1-2)</t>
  </si>
  <si>
    <t>110. Fri,8/11 at DET W (5-1)</t>
  </si>
  <si>
    <t>111. Fri,8/11 at DET L (2-5)#</t>
  </si>
  <si>
    <t>Robinson-1B</t>
  </si>
  <si>
    <t>112. Sat,8/12 at DET L (4-5)</t>
  </si>
  <si>
    <t>113. Sun,8/13 at DET L (2-3)</t>
  </si>
  <si>
    <t>114. Mon,8/14 at NYY L (4-5)#</t>
  </si>
  <si>
    <t>115. Tue,8/15 at NYY W (11-10)</t>
  </si>
  <si>
    <t>116. Wed,8/16 at NYY W (5-4)#</t>
  </si>
  <si>
    <t>117. Thu,8/17 at NYY W (4-1)#</t>
  </si>
  <si>
    <t>118. Fri,8/18 at CHW L (1-3)</t>
  </si>
  <si>
    <t>119. Fri,8/18 at CHW W (8-2)</t>
  </si>
  <si>
    <t>120. Sun,8/20 at CHW L (2-4)#</t>
  </si>
  <si>
    <t>121. Sun,8/20 at CHW L (1-2)#</t>
  </si>
  <si>
    <t>122. Mon,8/21 vs KCA W (5-2)</t>
  </si>
  <si>
    <t>123. Tue,8/22 vs KCA W (2-1)</t>
  </si>
  <si>
    <t>124. Tue,8/22 vs KCA L (1-6)</t>
  </si>
  <si>
    <t>125. Wed,8/23 vs KCA W (1-0)</t>
  </si>
  <si>
    <t>126. Sat,8/26 vs CAL L (4-5)</t>
  </si>
  <si>
    <t>127. Mon,8/28 at MIN L (2-3)</t>
  </si>
  <si>
    <t>128. Tue,8/29 at MIN W (4-3)</t>
  </si>
  <si>
    <t>129. Wed,8/30 at MIN W (4-2)</t>
  </si>
  <si>
    <t>130. Thu,8/31 at MIN L (9-10)#</t>
  </si>
  <si>
    <t>131. Fri,9/1 at KCA W (2-1)</t>
  </si>
  <si>
    <t>132. Sat,9/2 at KCA L (6-8)</t>
  </si>
  <si>
    <t>133. Sun,9/3 at KCA W (6-0)</t>
  </si>
  <si>
    <t>134. Mon,9/4 at CAL W (4-2)</t>
  </si>
  <si>
    <t>135. Mon,9/4 at CAL L (4-5)</t>
  </si>
  <si>
    <t>136. Tue,9/5 at CAL L (2-7)#</t>
  </si>
  <si>
    <t>137. Tue,9/5 at CAL L (4-11)</t>
  </si>
  <si>
    <t>Buzhardt-P</t>
  </si>
  <si>
    <t>138. Thu,9/7 vs MIN L (2-4)</t>
  </si>
  <si>
    <t>139. Fri,9/8 vs MIN L (2-7)#</t>
  </si>
  <si>
    <t>140. Fri,9/8 vs MIN W (5-3)</t>
  </si>
  <si>
    <t>141. Sat,9/9 vs MIN L (2-3)#</t>
  </si>
  <si>
    <t>142. Sun,9/10 vs MIN L (2-4)</t>
  </si>
  <si>
    <t>143. Mon,9/11 at CHW W (6-1)</t>
  </si>
  <si>
    <t>144. Tue,9/12 at DET L (4-6)</t>
  </si>
  <si>
    <t>145. Wed,9/13 at DET L (1-6)#</t>
  </si>
  <si>
    <t>146. Fri,9/15 at BOS W (6-2)</t>
  </si>
  <si>
    <t>147. Sat,9/16 at BOS W (4-1)</t>
  </si>
  <si>
    <t>148. Sun,9/17 at BOS W (5-2)</t>
  </si>
  <si>
    <t>149. Mon,9/18 vs NYY W (2-0)</t>
  </si>
  <si>
    <t>150. Tue,9/19 vs NYY W (3-0)#</t>
  </si>
  <si>
    <t>151. Wed,9/20 at WSA W (4-3)</t>
  </si>
  <si>
    <t>152. Wed,9/20 at WSA W (6-3)</t>
  </si>
  <si>
    <t>May-LF</t>
  </si>
  <si>
    <t>153. Thu,9/21 at WSA L (3-4)</t>
  </si>
  <si>
    <t>Leonhard-P</t>
  </si>
  <si>
    <t>154. Fri,9/22 vs BOS W (10-0)</t>
  </si>
  <si>
    <t>155. Fri,9/22 vs BOS L (3-10)</t>
  </si>
  <si>
    <t>156. Sat,9/23 vs BOS W (7-5)</t>
  </si>
  <si>
    <t>157. Sun,9/24 vs BOS L (7-11)</t>
  </si>
  <si>
    <t>158. Mon,9/25 vs WSA W (3-2)</t>
  </si>
  <si>
    <t>159. Tue,9/26 vs WSA L (1-4)</t>
  </si>
  <si>
    <t>Johnson-3B</t>
  </si>
  <si>
    <t>McGuire-2B</t>
  </si>
  <si>
    <t>160. Sat,9/30 at CLE W (5-2)#</t>
  </si>
  <si>
    <t>161. Sun,10/1 at CLE W (4-0)#</t>
  </si>
  <si>
    <t>30. Fri,5/19</t>
  </si>
  <si>
    <t>59. Sat,6/17</t>
  </si>
  <si>
    <t>90. Wed,7/19</t>
  </si>
  <si>
    <t>120. Sun,8/20</t>
  </si>
  <si>
    <t>151. Wed,9/20</t>
  </si>
  <si>
    <t>ID</t>
  </si>
  <si>
    <t>if(selection==670101){//</t>
  </si>
  <si>
    <t>if(selection==670102){//</t>
  </si>
  <si>
    <t>if(selection==670103){//</t>
  </si>
  <si>
    <t>if(selection==670104){//</t>
  </si>
  <si>
    <t>if(selection==670105){//</t>
  </si>
  <si>
    <t>RobinsonBr-3B</t>
  </si>
  <si>
    <t>RobinsonF-LF</t>
  </si>
  <si>
    <t>RobinsonF-RF</t>
  </si>
  <si>
    <t>if(selection==672101){//</t>
  </si>
  <si>
    <t>len</t>
  </si>
  <si>
    <t>);//</t>
  </si>
  <si>
    <t>}//end 672101</t>
  </si>
  <si>
    <t>30. Wed,5/17</t>
  </si>
  <si>
    <t>1. Tue,4/11 vs CLE W (4-3)#</t>
  </si>
  <si>
    <t>Campaneris-SS</t>
  </si>
  <si>
    <t>Hershberger-RF</t>
  </si>
  <si>
    <t>Cater-1B</t>
  </si>
  <si>
    <t>Charles-3B</t>
  </si>
  <si>
    <t>Rudi-LF</t>
  </si>
  <si>
    <t>Green-2B</t>
  </si>
  <si>
    <t>Nossek-CF</t>
  </si>
  <si>
    <t>Roof-C</t>
  </si>
  <si>
    <t>Nash-P</t>
  </si>
  <si>
    <t>2. Fri,4/14 vs BAL L (1-7)</t>
  </si>
  <si>
    <t>Gosger-CF</t>
  </si>
  <si>
    <t>Krausse-P</t>
  </si>
  <si>
    <t>3. Sat,4/15 vs BAL W (11-3)</t>
  </si>
  <si>
    <t>Repoz-CF</t>
  </si>
  <si>
    <t>Gosger-LF</t>
  </si>
  <si>
    <t>Hunter-P</t>
  </si>
  <si>
    <t>4. Sun,4/16 vs DET L (3-6)</t>
  </si>
  <si>
    <t>Odom-P</t>
  </si>
  <si>
    <t>5. Sun,4/16 vs DET W (11-7)#</t>
  </si>
  <si>
    <t>Suarez-C</t>
  </si>
  <si>
    <t>Dobson-P</t>
  </si>
  <si>
    <t>6. Wed,4/19 at CLE L (1-4)</t>
  </si>
  <si>
    <t>7. Thu,4/20 at CLE L (0-2)</t>
  </si>
  <si>
    <t>8. Fri,4/21 at BAL W (3-1)</t>
  </si>
  <si>
    <t>Monday-LF</t>
  </si>
  <si>
    <t>Chavarria-2B</t>
  </si>
  <si>
    <t>9. Sat,4/22 at BAL L (2-12)</t>
  </si>
  <si>
    <t>10. Sun,4/23 at BAL L (2-5)#</t>
  </si>
  <si>
    <t>Monday-CF</t>
  </si>
  <si>
    <t>11. Sun,4/23 at BAL W (8-7)#</t>
  </si>
  <si>
    <t>12. Tue,4/25 at DET L (0-5)</t>
  </si>
  <si>
    <t>Repoz-RF</t>
  </si>
  <si>
    <t>Talton-C</t>
  </si>
  <si>
    <t>13. Fri,4/28 at BOS L (0-3)</t>
  </si>
  <si>
    <t>Repoz-LF</t>
  </si>
  <si>
    <t>14. Sat,4/29 at BOS L (10-11)#</t>
  </si>
  <si>
    <t>Nossek-LF</t>
  </si>
  <si>
    <t>15. Sun,4/30 at BOS W (1-0)</t>
  </si>
  <si>
    <t>Cater-3B</t>
  </si>
  <si>
    <t>Webster-1B</t>
  </si>
  <si>
    <t>16. Tue,5/2 vs WSA L (0-1)#</t>
  </si>
  <si>
    <t>Kubiak-3B</t>
  </si>
  <si>
    <t>17. Tue,5/2 vs WSA W (1-0)</t>
  </si>
  <si>
    <t>18. Wed,5/3 vs WSA L (1-6)</t>
  </si>
  <si>
    <t>19. Sun,5/7 vs NYY W (4-1)#</t>
  </si>
  <si>
    <t>20. Sun,5/7 vs NYY L (3-8)#</t>
  </si>
  <si>
    <t>21. Tue,5/9 vs BOS W (4-3)</t>
  </si>
  <si>
    <t>Gosger-RF</t>
  </si>
  <si>
    <t>22. Tue,5/9 vs BOS L (2-5)</t>
  </si>
  <si>
    <t>23. Wed,5/10 vs BOS W (7-4)#</t>
  </si>
  <si>
    <t>24. Thu,5/11 at MIN L (0-8)</t>
  </si>
  <si>
    <t>Cater-LF</t>
  </si>
  <si>
    <t>Bando-3B</t>
  </si>
  <si>
    <t>25. Fri,5/12 at MIN W (2-1)#</t>
  </si>
  <si>
    <t>26. Sat,5/13 at MIN W (5-2)</t>
  </si>
  <si>
    <t>27. Sun,5/14 at MIN W (4-2)#</t>
  </si>
  <si>
    <t>28. Mon,5/15 vs CAL W (5-2)</t>
  </si>
  <si>
    <t>29. Tue,5/16 vs CAL W (4-0)</t>
  </si>
  <si>
    <t>30. Wed,5/17 vs CAL L (3-7)</t>
  </si>
  <si>
    <t>31. Fri,5/19 vs CHW L (1-9)#</t>
  </si>
  <si>
    <t>32. Sat,5/20 vs CHW W (9-4)#</t>
  </si>
  <si>
    <t>33. Sun,5/21 vs CHW W (5-4)#</t>
  </si>
  <si>
    <t>34. Mon,5/22 at CAL L (3-6)</t>
  </si>
  <si>
    <t>Webster-LF</t>
  </si>
  <si>
    <t>Kubiak-SS</t>
  </si>
  <si>
    <t>35. Tue,5/23 at CAL L (1-5)</t>
  </si>
  <si>
    <t>36. Thu,5/25 vs MIN W (3-2)</t>
  </si>
  <si>
    <t>37. Fri,5/26 vs MIN L (0-5)#</t>
  </si>
  <si>
    <t>38. Sat,5/27 vs MIN L (1-4)</t>
  </si>
  <si>
    <t>39. Sun,5/28 vs MIN L (3-4)</t>
  </si>
  <si>
    <t>Kubiak-2B</t>
  </si>
  <si>
    <t>40. Sun,5/28 vs MIN W (7-2)#</t>
  </si>
  <si>
    <t>41. Tue,5/30 at WSA L (2-6)</t>
  </si>
  <si>
    <t>42. Tue,5/30 at WSA L (3-4)#</t>
  </si>
  <si>
    <t>43. Wed,5/31 at NYY L (0-3)</t>
  </si>
  <si>
    <t>Seguí-P</t>
  </si>
  <si>
    <t>44. Fri,6/2 at CHW W (6-4)</t>
  </si>
  <si>
    <t>45. Sat,6/3 at CHW W (3-1)#</t>
  </si>
  <si>
    <t>46. Sun,6/4 at CHW L (0-2)#</t>
  </si>
  <si>
    <t>47. Sun,6/4 at CHW W (5-4)</t>
  </si>
  <si>
    <t>48. Mon,6/5 vs DET L (2-3)</t>
  </si>
  <si>
    <t>49. Tue,6/6 vs DET L (1-11)</t>
  </si>
  <si>
    <t>50. Tue,6/6 vs DET L (1-7)</t>
  </si>
  <si>
    <t>51. Wed,6/7 vs DET W (4-2)#</t>
  </si>
  <si>
    <t>Lindblad-P</t>
  </si>
  <si>
    <t>52. Fri,6/9 vs CLE W (2-0)</t>
  </si>
  <si>
    <t>Jackson-RF</t>
  </si>
  <si>
    <t>Donaldson-2B</t>
  </si>
  <si>
    <t>53. Fri,6/9 vs CLE W (6-0)#</t>
  </si>
  <si>
    <t>Duncan-C</t>
  </si>
  <si>
    <t>Green-3B</t>
  </si>
  <si>
    <t>54. Sat,6/10 vs CLE W (10-1)</t>
  </si>
  <si>
    <t>55. Sun,6/11 vs CLE L (1-12)</t>
  </si>
  <si>
    <t>56. Sun,6/11 vs CLE L (2-3)#</t>
  </si>
  <si>
    <t>Harrelson-1B</t>
  </si>
  <si>
    <t>Hershberger-LF</t>
  </si>
  <si>
    <t>57. Mon,6/12 vs BAL L (2-10)#</t>
  </si>
  <si>
    <t>58. Tue,6/13 vs BAL W (1-0)#</t>
  </si>
  <si>
    <t>Jackson-LF</t>
  </si>
  <si>
    <t>59. Wed,6/14 vs BAL W (9-2)#</t>
  </si>
  <si>
    <t>60. Thu,6/15 vs BAL W (6-5)</t>
  </si>
  <si>
    <t>61. Sat,6/17 at DET L (6-7)</t>
  </si>
  <si>
    <t>62. Sat,6/17 at DET W (6-5)</t>
  </si>
  <si>
    <t>Pierce-P</t>
  </si>
  <si>
    <t>63. Sun,6/18 at DET W (8-4)</t>
  </si>
  <si>
    <t>64. Mon,6/19 at CLE L (2-4)</t>
  </si>
  <si>
    <t>65. Mon,6/19 at CLE L (1-2)</t>
  </si>
  <si>
    <t>66. Tue,6/20 at CLE L (3-5)</t>
  </si>
  <si>
    <t>67. Wed,6/21 at BAL L (4-5)#</t>
  </si>
  <si>
    <t>68. Fri,6/23 vs CAL L (0-2)</t>
  </si>
  <si>
    <t>Chavarria-3B</t>
  </si>
  <si>
    <t>69. Sat,6/24 vs CAL W (2-1)#</t>
  </si>
  <si>
    <t>70. Sun,6/25 vs CAL L (3-4)#</t>
  </si>
  <si>
    <t>71. Mon,6/26 vs NYY L (2-5)</t>
  </si>
  <si>
    <t>72. Tue,6/27 vs NYY W (10-2)#</t>
  </si>
  <si>
    <t>73. Tue,6/27 vs NYY L (1-2)</t>
  </si>
  <si>
    <t>74. Wed,6/28 vs NYY W (2-0)#</t>
  </si>
  <si>
    <t>75. Fri,6/30 vs BOS L (3-5)</t>
  </si>
  <si>
    <t>76. Sat,7/1 vs BOS L (2-10)</t>
  </si>
  <si>
    <t>77. Sun,7/2 vs BOS L (1-2)</t>
  </si>
  <si>
    <t>78. Tue,7/4 vs WSA L (3-4)</t>
  </si>
  <si>
    <t>79. Tue,7/4 vs WSA W (4-0)</t>
  </si>
  <si>
    <t>80. Wed,7/5 vs WSA L (3-5)#</t>
  </si>
  <si>
    <t>81. Fri,7/7 at CAL L (2-7)</t>
  </si>
  <si>
    <t>Green-SS</t>
  </si>
  <si>
    <t>82. Fri,7/7 at CAL L (2-8)</t>
  </si>
  <si>
    <t>83. Sat,7/8 at CAL L (3-5)</t>
  </si>
  <si>
    <t>84. Sun,7/9 at CAL L (2-4)#</t>
  </si>
  <si>
    <t>Chavarria-SS</t>
  </si>
  <si>
    <t>85. Thu,7/13 at MIN L (2-3)#</t>
  </si>
  <si>
    <t>86. Fri,7/14 at MIN W (3-2)#</t>
  </si>
  <si>
    <t>87. Sat,7/15 at MIN L (2-3)</t>
  </si>
  <si>
    <t>88. Sun,7/16 at CHW L (1-5)#</t>
  </si>
  <si>
    <t>89. Sun,7/16 at CHW W (7-0)</t>
  </si>
  <si>
    <t>90. Tue,7/18 vs MIN W (5-2)#</t>
  </si>
  <si>
    <t>91. Wed,7/19 vs MIN W (9-6)</t>
  </si>
  <si>
    <t>92. Fri,7/21 vs CHW L (4-5)#</t>
  </si>
  <si>
    <t>93. Sat,7/22 vs CHW W (9-3)#</t>
  </si>
  <si>
    <t>94. Sun,7/23 vs CHW L (4-8)</t>
  </si>
  <si>
    <t>95. Sun,7/23 vs CHW L (0-1)#</t>
  </si>
  <si>
    <t>96. Tue,7/25 at WSA W (5-1)#</t>
  </si>
  <si>
    <t>97. Tue,7/25 at WSA W (6-5)#</t>
  </si>
  <si>
    <t>98. Wed,7/26 at WSA L (3-6)</t>
  </si>
  <si>
    <t>99. Thu,7/27 at WSA L (4-6)</t>
  </si>
  <si>
    <t>100. Sat,7/29 at NYY W (6-2)#</t>
  </si>
  <si>
    <t>101. Sun,7/30 at NYY L (2-7)#</t>
  </si>
  <si>
    <t>102. Sun,7/30 at NYY L (2-5)#</t>
  </si>
  <si>
    <t>103. Mon,7/31 at NYY W (8-6)</t>
  </si>
  <si>
    <t>Webster-RF</t>
  </si>
  <si>
    <t>104. Tue,8/1 at BOS W (4-3)</t>
  </si>
  <si>
    <t>105. Tue,8/1 at BOS L (3-8)</t>
  </si>
  <si>
    <t>Sanford-P</t>
  </si>
  <si>
    <t>106. Wed,8/2 at BOS W (8-6)</t>
  </si>
  <si>
    <t>107. Thu,8/3 at BOS L (3-5)#</t>
  </si>
  <si>
    <t>108. Fri,8/4 vs NYY W (2-1)#</t>
  </si>
  <si>
    <t>109. Sat,8/5 vs NYY W (3-2)#</t>
  </si>
  <si>
    <t>110. Sun,8/6 vs NYY L (6-9)</t>
  </si>
  <si>
    <t>111. Tue,8/8 vs BOS W (5-3)</t>
  </si>
  <si>
    <t>112. Tue,8/8 vs BOS L (5-7)</t>
  </si>
  <si>
    <t>113. Wed,8/9 vs BOS L (1-5)</t>
  </si>
  <si>
    <t>114. Fri,8/11 vs WSA W (3-2)</t>
  </si>
  <si>
    <t>115. Sat,8/12 vs WSA L (5-6)</t>
  </si>
  <si>
    <t>116. Sun,8/13 vs WSA L (0-2)#</t>
  </si>
  <si>
    <t>117. Tue,8/15 at CHW L (2-4)</t>
  </si>
  <si>
    <t>118. Tue,8/15 at CHW W (4-2)#</t>
  </si>
  <si>
    <t>119. Wed,8/16 at CHW L (1-14)#</t>
  </si>
  <si>
    <t>120. Fri,8/18 at WSA L (6-7)#</t>
  </si>
  <si>
    <t>121. Sat,8/19 at WSA W (5-1)</t>
  </si>
  <si>
    <t>122. Mon,8/21 at BAL L (2-5)</t>
  </si>
  <si>
    <t>123. Tue,8/22 at BAL L (1-2)</t>
  </si>
  <si>
    <t>124. Tue,8/22 at BAL W (6-1)</t>
  </si>
  <si>
    <t>125. Wed,8/23 at BAL L (0-1)#</t>
  </si>
  <si>
    <t>126. Fri,8/25 vs DET L (0-3)#</t>
  </si>
  <si>
    <t>127. Sat,8/26 vs DET L (2-5)</t>
  </si>
  <si>
    <t>128. Sun,8/27 vs DET W (2-1)</t>
  </si>
  <si>
    <t>Rodríguez-P</t>
  </si>
  <si>
    <t>129. Mon,8/28 vs CLE L (7-8)#</t>
  </si>
  <si>
    <t>130. Tue,8/29 vs CLE L (8-9)</t>
  </si>
  <si>
    <t>131. Wed,8/30 vs CLE W (6-5)</t>
  </si>
  <si>
    <t>132. Fri,9/1 vs BAL L (1-2)#</t>
  </si>
  <si>
    <t>Green-1B</t>
  </si>
  <si>
    <t>133. Sat,9/2 vs BAL W (8-6)</t>
  </si>
  <si>
    <t>134. Sun,9/3 vs BAL L (0-6)</t>
  </si>
  <si>
    <t>135. Mon,9/4 at DET L (4-8)#</t>
  </si>
  <si>
    <t>136. Mon,9/4 at DET W (4-2)#</t>
  </si>
  <si>
    <t>137. Tue,9/5 at DET L (0-4)</t>
  </si>
  <si>
    <t>138. Wed,9/6 at DET L (5-8)</t>
  </si>
  <si>
    <t>139. Wed,9/6 at DET L (3-6)</t>
  </si>
  <si>
    <t>140. Fri,9/8 at CLE L (3-6)</t>
  </si>
  <si>
    <t>141. Sat,9/9 at CLE W (6-1)</t>
  </si>
  <si>
    <t>142. Sun,9/10 at CLE L (0-1)#</t>
  </si>
  <si>
    <t>143. Sun,9/10 at CLE W (5-2)</t>
  </si>
  <si>
    <t>144. Tue,9/12 at BOS L (1-3)</t>
  </si>
  <si>
    <t>145. Wed,9/13 at BOS L (2-4)</t>
  </si>
  <si>
    <t>146. Fri,9/15 at CAL L (1-2)#</t>
  </si>
  <si>
    <t>Rudi-1B</t>
  </si>
  <si>
    <t>147. Sat,9/16 at CAL L (1-2)</t>
  </si>
  <si>
    <t>Bowlin-3B</t>
  </si>
  <si>
    <t>148. Sun,9/17 at CAL L (2-3)#</t>
  </si>
  <si>
    <t>Jackson-CF</t>
  </si>
  <si>
    <t>Lauzerique-P</t>
  </si>
  <si>
    <t>149. Mon,9/18 vs MIN L (0-2)#</t>
  </si>
  <si>
    <t>150. Tue,9/19 vs MIN L (2-8)</t>
  </si>
  <si>
    <t>151. Wed,9/20 at MIN L (2-6)</t>
  </si>
  <si>
    <t>152. Thu,9/21 at MIN L (0-4)#</t>
  </si>
  <si>
    <t>153. Fri,9/22 vs CAL W (3-1)</t>
  </si>
  <si>
    <t>154. Sat,9/23 vs CAL L (2-3)#</t>
  </si>
  <si>
    <t>155. Sun,9/24 vs CAL L (1-2)#</t>
  </si>
  <si>
    <t>156. Wed,9/27 vs CHW W (5-2)#</t>
  </si>
  <si>
    <t>157. Wed,9/27 vs CHW W (4-0)</t>
  </si>
  <si>
    <t>158. Fri,9/29 at NYY L (3-4)</t>
  </si>
  <si>
    <t>159. Fri,9/29 at NYY L (0-1)#</t>
  </si>
  <si>
    <t>160. Sat,9/30 at NYY L (4-5)#</t>
  </si>
  <si>
    <t>161. Sun,10/1 at NYY L (3-4)</t>
  </si>
  <si>
    <t>161 Games</t>
  </si>
  <si>
    <t>5 Players</t>
  </si>
  <si>
    <t>12 Players</t>
  </si>
  <si>
    <t>10 Players</t>
  </si>
  <si>
    <t>14 Players</t>
  </si>
  <si>
    <t>17 Players</t>
  </si>
  <si>
    <t>18 Players</t>
  </si>
  <si>
    <t>9 Players</t>
  </si>
  <si>
    <t>11 Players</t>
  </si>
  <si>
    <t>Most-Games</t>
  </si>
  <si>
    <t>Campaneris-145</t>
  </si>
  <si>
    <t>Kubiak-10</t>
  </si>
  <si>
    <t>Monday-4</t>
  </si>
  <si>
    <t>Gosger-1</t>
  </si>
  <si>
    <t>Green-1</t>
  </si>
  <si>
    <t>Donaldson-64</t>
  </si>
  <si>
    <t>Hershberger-32</t>
  </si>
  <si>
    <t>Monday-26</t>
  </si>
  <si>
    <t>Webster-15</t>
  </si>
  <si>
    <t>Jackson-13</t>
  </si>
  <si>
    <t>Gosger-4</t>
  </si>
  <si>
    <t>Repoz-2</t>
  </si>
  <si>
    <t>Chavarria-1</t>
  </si>
  <si>
    <t>Cater-1</t>
  </si>
  <si>
    <t>Nossek-1</t>
  </si>
  <si>
    <t>Hershberger-54</t>
  </si>
  <si>
    <t>Webster-30</t>
  </si>
  <si>
    <t>Cater-27</t>
  </si>
  <si>
    <t>Monday-23</t>
  </si>
  <si>
    <t>Donaldson-13</t>
  </si>
  <si>
    <t>Gosger-6</t>
  </si>
  <si>
    <t>Rudi-3</t>
  </si>
  <si>
    <t>Repoz-3</t>
  </si>
  <si>
    <t>Jackson-1</t>
  </si>
  <si>
    <t>Bando-1</t>
  </si>
  <si>
    <t>Cater-70</t>
  </si>
  <si>
    <t>Harrelson-30</t>
  </si>
  <si>
    <t>Monday-22</t>
  </si>
  <si>
    <t>Webster-20</t>
  </si>
  <si>
    <t>Charles-7</t>
  </si>
  <si>
    <t>Hershberger-5</t>
  </si>
  <si>
    <t>Duncan-3</t>
  </si>
  <si>
    <t>Rudi-2</t>
  </si>
  <si>
    <t>Gosger-29</t>
  </si>
  <si>
    <t>Cater-24</t>
  </si>
  <si>
    <t>Webster-23</t>
  </si>
  <si>
    <t>Monday-19</t>
  </si>
  <si>
    <t>Hershberger-15</t>
  </si>
  <si>
    <t>Repoz-12</t>
  </si>
  <si>
    <t>Green-11</t>
  </si>
  <si>
    <t>Harrelson-10</t>
  </si>
  <si>
    <t>Charles-6</t>
  </si>
  <si>
    <t>Bando-5</t>
  </si>
  <si>
    <t>Green-43</t>
  </si>
  <si>
    <t>Gosger-23</t>
  </si>
  <si>
    <t>Cater-15</t>
  </si>
  <si>
    <t>Bando-13</t>
  </si>
  <si>
    <t>Nossek-10</t>
  </si>
  <si>
    <t>Hershberger-10</t>
  </si>
  <si>
    <t>Monday-10</t>
  </si>
  <si>
    <t>Jackson-8</t>
  </si>
  <si>
    <t>Duncan-8</t>
  </si>
  <si>
    <t>Chavarria-5</t>
  </si>
  <si>
    <t>Green-34</t>
  </si>
  <si>
    <t>Nossek-27</t>
  </si>
  <si>
    <t>Gosger-25</t>
  </si>
  <si>
    <t>Bando-18</t>
  </si>
  <si>
    <t>Donaldson-10</t>
  </si>
  <si>
    <t>Roof-8</t>
  </si>
  <si>
    <t>Chavarria-6</t>
  </si>
  <si>
    <t>Hershberger-6</t>
  </si>
  <si>
    <t>Kubiak-4</t>
  </si>
  <si>
    <t>Roof-98</t>
  </si>
  <si>
    <t>Suarez-21</t>
  </si>
  <si>
    <t>Duncan-11</t>
  </si>
  <si>
    <t>Green-8</t>
  </si>
  <si>
    <t>Kubiak-6</t>
  </si>
  <si>
    <t>Nossek-2</t>
  </si>
  <si>
    <t>Hunter-35</t>
  </si>
  <si>
    <t>Nash-34</t>
  </si>
  <si>
    <t>Dobson-29</t>
  </si>
  <si>
    <t>Krausse-19</t>
  </si>
  <si>
    <t>Odom-17</t>
  </si>
  <si>
    <t>Lindblad-10</t>
  </si>
  <si>
    <t>Pierce-6</t>
  </si>
  <si>
    <t>120. Fri,8/18</t>
  </si>
  <si>
    <t>91. Wed,7/19</t>
  </si>
  <si>
    <t>59. Wed,6/14</t>
  </si>
  <si>
    <t>150. Tue,9/19</t>
  </si>
  <si>
    <t>if(selection==6701){//</t>
  </si>
  <si>
    <t>GreenD-2B</t>
  </si>
  <si>
    <t>V R 3</t>
  </si>
  <si>
    <t>dh-9</t>
  </si>
  <si>
    <t>below</t>
  </si>
  <si>
    <t>2.49-3.30</t>
  </si>
  <si>
    <t>3.29-4.30</t>
  </si>
  <si>
    <t>4.29-6.0</t>
  </si>
  <si>
    <t>rating 29-26</t>
  </si>
  <si>
    <t>25-22</t>
  </si>
  <si>
    <t>21-18</t>
  </si>
  <si>
    <t>17-14</t>
  </si>
  <si>
    <t>13-10</t>
  </si>
  <si>
    <t>above 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</si>
</sst>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theme="4" tint="0.59999389629810485"/>
        </stop>
        <stop position="1">
          <color theme="3" tint="0.40000610370189521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8" tint="0.80001220740379042"/>
        </stop>
        <stop position="1">
          <color theme="8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34900967436750391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50"/>
      </left>
      <right/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C00000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8" applyNumberFormat="0" applyFill="0" applyAlignment="0" applyProtection="0"/>
    <xf numFmtId="0" fontId="1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31" applyNumberFormat="0" applyAlignment="0" applyProtection="0"/>
    <xf numFmtId="0" fontId="21" fillId="16" borderId="32" applyNumberFormat="0" applyAlignment="0" applyProtection="0"/>
    <xf numFmtId="0" fontId="22" fillId="16" borderId="31" applyNumberFormat="0" applyAlignment="0" applyProtection="0"/>
    <xf numFmtId="0" fontId="23" fillId="0" borderId="33" applyNumberFormat="0" applyFill="0" applyAlignment="0" applyProtection="0"/>
    <xf numFmtId="0" fontId="24" fillId="17" borderId="34" applyNumberFormat="0" applyAlignment="0" applyProtection="0"/>
    <xf numFmtId="0" fontId="8" fillId="0" borderId="0" applyNumberFormat="0" applyFill="0" applyBorder="0" applyAlignment="0" applyProtection="0"/>
    <xf numFmtId="0" fontId="12" fillId="18" borderId="35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26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6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6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6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26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26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</cellStyleXfs>
  <cellXfs count="16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/>
    <xf numFmtId="0" fontId="4" fillId="3" borderId="9" xfId="0" applyFont="1" applyFill="1" applyBorder="1" applyAlignment="1">
      <alignment horizontal="center"/>
    </xf>
    <xf numFmtId="0" fontId="0" fillId="3" borderId="10" xfId="0" applyFill="1" applyBorder="1"/>
    <xf numFmtId="0" fontId="0" fillId="0" borderId="11" xfId="0" applyBorder="1"/>
    <xf numFmtId="0" fontId="0" fillId="0" borderId="12" xfId="0" applyBorder="1"/>
    <xf numFmtId="6" fontId="0" fillId="0" borderId="0" xfId="0" applyNumberFormat="1"/>
    <xf numFmtId="0" fontId="6" fillId="4" borderId="13" xfId="0" applyFont="1" applyFill="1" applyBorder="1" applyAlignment="1">
      <alignment horizontal="center"/>
    </xf>
    <xf numFmtId="0" fontId="0" fillId="5" borderId="0" xfId="0" applyFill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6" fillId="4" borderId="13" xfId="0" applyFont="1" applyFill="1" applyBorder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6" borderId="19" xfId="0" applyFont="1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15" fontId="0" fillId="0" borderId="14" xfId="0" applyNumberFormat="1" applyBorder="1" applyAlignment="1">
      <alignment horizontal="left"/>
    </xf>
    <xf numFmtId="6" fontId="0" fillId="0" borderId="14" xfId="0" applyNumberFormat="1" applyBorder="1"/>
    <xf numFmtId="0" fontId="6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6" borderId="25" xfId="0" applyFill="1" applyBorder="1" applyAlignment="1">
      <alignment horizontal="center"/>
    </xf>
    <xf numFmtId="0" fontId="0" fillId="6" borderId="25" xfId="0" applyFill="1" applyBorder="1" applyAlignment="1">
      <alignment horizontal="left"/>
    </xf>
    <xf numFmtId="0" fontId="0" fillId="6" borderId="24" xfId="0" applyFill="1" applyBorder="1" applyAlignment="1">
      <alignment horizontal="center"/>
    </xf>
    <xf numFmtId="0" fontId="0" fillId="6" borderId="24" xfId="0" applyFill="1" applyBorder="1" applyAlignment="1">
      <alignment horizontal="left"/>
    </xf>
    <xf numFmtId="0" fontId="0" fillId="7" borderId="16" xfId="0" applyFill="1" applyBorder="1" applyAlignment="1">
      <alignment horizontal="center"/>
    </xf>
    <xf numFmtId="0" fontId="0" fillId="7" borderId="16" xfId="0" applyFill="1" applyBorder="1" applyAlignment="1">
      <alignment horizontal="left"/>
    </xf>
    <xf numFmtId="0" fontId="0" fillId="7" borderId="24" xfId="0" applyFill="1" applyBorder="1" applyAlignment="1">
      <alignment horizontal="center"/>
    </xf>
    <xf numFmtId="0" fontId="0" fillId="7" borderId="24" xfId="0" applyFill="1" applyBorder="1" applyAlignment="1">
      <alignment horizontal="left"/>
    </xf>
    <xf numFmtId="0" fontId="0" fillId="6" borderId="26" xfId="0" applyFill="1" applyBorder="1" applyAlignment="1">
      <alignment horizontal="center"/>
    </xf>
    <xf numFmtId="0" fontId="0" fillId="6" borderId="26" xfId="0" applyFill="1" applyBorder="1" applyAlignment="1">
      <alignment horizontal="left"/>
    </xf>
    <xf numFmtId="0" fontId="0" fillId="6" borderId="27" xfId="0" applyFill="1" applyBorder="1" applyAlignment="1">
      <alignment horizontal="center"/>
    </xf>
    <xf numFmtId="0" fontId="0" fillId="6" borderId="27" xfId="0" applyFill="1" applyBorder="1" applyAlignment="1">
      <alignment horizontal="left"/>
    </xf>
    <xf numFmtId="0" fontId="0" fillId="7" borderId="27" xfId="0" applyFill="1" applyBorder="1" applyAlignment="1">
      <alignment horizontal="center"/>
    </xf>
    <xf numFmtId="0" fontId="0" fillId="7" borderId="27" xfId="0" applyFill="1" applyBorder="1" applyAlignment="1">
      <alignment horizontal="left"/>
    </xf>
    <xf numFmtId="0" fontId="4" fillId="8" borderId="3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19" xfId="0" applyFill="1" applyBorder="1"/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7" fillId="11" borderId="13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left"/>
    </xf>
    <xf numFmtId="0" fontId="7" fillId="11" borderId="15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left"/>
    </xf>
    <xf numFmtId="0" fontId="5" fillId="11" borderId="13" xfId="0" applyFont="1" applyFill="1" applyBorder="1" applyAlignment="1">
      <alignment horizontal="center"/>
    </xf>
    <xf numFmtId="0" fontId="5" fillId="11" borderId="0" xfId="0" applyFont="1" applyFill="1"/>
    <xf numFmtId="0" fontId="5" fillId="11" borderId="0" xfId="0" applyFont="1" applyFill="1" applyAlignment="1">
      <alignment horizontal="left"/>
    </xf>
    <xf numFmtId="0" fontId="5" fillId="11" borderId="11" xfId="0" applyFont="1" applyFill="1" applyBorder="1"/>
    <xf numFmtId="0" fontId="5" fillId="11" borderId="12" xfId="0" applyFont="1" applyFill="1" applyBorder="1"/>
    <xf numFmtId="0" fontId="9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11" borderId="0" xfId="0" applyFill="1"/>
    <xf numFmtId="15" fontId="5" fillId="11" borderId="0" xfId="0" applyNumberFormat="1" applyFont="1" applyFill="1" applyAlignment="1">
      <alignment horizontal="left"/>
    </xf>
    <xf numFmtId="6" fontId="5" fillId="11" borderId="0" xfId="0" applyNumberFormat="1" applyFont="1" applyFill="1"/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11" borderId="0" xfId="0" applyFont="1" applyFill="1" applyAlignment="1">
      <alignment horizontal="center" wrapText="1"/>
    </xf>
    <xf numFmtId="0" fontId="0" fillId="11" borderId="0" xfId="0" applyFill="1" applyAlignment="1">
      <alignment horizontal="left"/>
    </xf>
    <xf numFmtId="0" fontId="8" fillId="11" borderId="0" xfId="0" applyFont="1" applyFill="1"/>
    <xf numFmtId="0" fontId="0" fillId="7" borderId="25" xfId="0" applyFill="1" applyBorder="1" applyAlignment="1">
      <alignment horizontal="center"/>
    </xf>
    <xf numFmtId="0" fontId="0" fillId="7" borderId="25" xfId="0" applyFill="1" applyBorder="1" applyAlignment="1">
      <alignment horizontal="left"/>
    </xf>
    <xf numFmtId="0" fontId="0" fillId="7" borderId="26" xfId="0" applyFill="1" applyBorder="1" applyAlignment="1">
      <alignment horizontal="center"/>
    </xf>
    <xf numFmtId="0" fontId="0" fillId="7" borderId="26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7" borderId="6" xfId="0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6" borderId="2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center"/>
    </xf>
    <xf numFmtId="0" fontId="0" fillId="6" borderId="0" xfId="0" applyFill="1"/>
    <xf numFmtId="0" fontId="4" fillId="43" borderId="1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43" borderId="24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center"/>
    </xf>
    <xf numFmtId="0" fontId="4" fillId="44" borderId="25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left"/>
    </xf>
    <xf numFmtId="0" fontId="4" fillId="44" borderId="16" xfId="0" applyFont="1" applyFill="1" applyBorder="1" applyAlignment="1">
      <alignment horizontal="left"/>
    </xf>
    <xf numFmtId="0" fontId="4" fillId="7" borderId="24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4" fillId="43" borderId="24" xfId="0" applyFont="1" applyFill="1" applyBorder="1" applyAlignment="1">
      <alignment horizontal="center"/>
    </xf>
    <xf numFmtId="0" fontId="4" fillId="44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44" borderId="16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4" fillId="43" borderId="16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left"/>
    </xf>
    <xf numFmtId="0" fontId="4" fillId="44" borderId="25" xfId="0" applyFont="1" applyFill="1" applyBorder="1" applyAlignment="1">
      <alignment horizontal="left"/>
    </xf>
    <xf numFmtId="0" fontId="4" fillId="44" borderId="24" xfId="0" applyFont="1" applyFill="1" applyBorder="1" applyAlignment="1">
      <alignment horizontal="center"/>
    </xf>
    <xf numFmtId="0" fontId="1" fillId="45" borderId="16" xfId="0" applyFont="1" applyFill="1" applyBorder="1" applyAlignment="1">
      <alignment horizontal="center"/>
    </xf>
    <xf numFmtId="0" fontId="1" fillId="45" borderId="16" xfId="0" applyFont="1" applyFill="1" applyBorder="1" applyAlignment="1">
      <alignment horizontal="left"/>
    </xf>
    <xf numFmtId="0" fontId="0" fillId="46" borderId="16" xfId="0" applyFill="1" applyBorder="1" applyAlignment="1">
      <alignment horizontal="center"/>
    </xf>
    <xf numFmtId="0" fontId="0" fillId="46" borderId="16" xfId="0" applyFill="1" applyBorder="1" applyAlignment="1">
      <alignment horizontal="left"/>
    </xf>
    <xf numFmtId="0" fontId="0" fillId="46" borderId="37" xfId="0" applyFill="1" applyBorder="1" applyAlignment="1">
      <alignment horizontal="center"/>
    </xf>
    <xf numFmtId="0" fontId="0" fillId="46" borderId="37" xfId="0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8" fillId="47" borderId="0" xfId="0" applyFont="1" applyFill="1"/>
    <xf numFmtId="0" fontId="10" fillId="48" borderId="16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11" xfId="0" applyFont="1" applyBorder="1"/>
    <xf numFmtId="0" fontId="8" fillId="7" borderId="19" xfId="0" applyFont="1" applyFill="1" applyBorder="1" applyAlignment="1">
      <alignment horizontal="center"/>
    </xf>
    <xf numFmtId="0" fontId="8" fillId="7" borderId="19" xfId="0" applyFont="1" applyFill="1" applyBorder="1"/>
    <xf numFmtId="0" fontId="8" fillId="5" borderId="0" xfId="0" applyFont="1" applyFill="1"/>
    <xf numFmtId="0" fontId="8" fillId="11" borderId="0" xfId="0" applyFont="1" applyFill="1" applyAlignment="1">
      <alignment horizontal="left"/>
    </xf>
    <xf numFmtId="0" fontId="28" fillId="0" borderId="0" xfId="0" applyFont="1" applyAlignment="1">
      <alignment horizontal="center"/>
    </xf>
    <xf numFmtId="0" fontId="8" fillId="0" borderId="14" xfId="0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135</xdr:row>
      <xdr:rowOff>19050</xdr:rowOff>
    </xdr:from>
    <xdr:to>
      <xdr:col>4</xdr:col>
      <xdr:colOff>168689</xdr:colOff>
      <xdr:row>142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822E8F-6F71-D632-BA40-4EBB429B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825" y="20964525"/>
          <a:ext cx="97155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19050</xdr:colOff>
      <xdr:row>4</xdr:row>
      <xdr:rowOff>57150</xdr:rowOff>
    </xdr:from>
    <xdr:to>
      <xdr:col>72</xdr:col>
      <xdr:colOff>292403</xdr:colOff>
      <xdr:row>10</xdr:row>
      <xdr:rowOff>25454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A912E-D52D-4423-AABE-A66C2556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65050" y="647700"/>
          <a:ext cx="5654978" cy="11113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19050</xdr:colOff>
      <xdr:row>4</xdr:row>
      <xdr:rowOff>57150</xdr:rowOff>
    </xdr:from>
    <xdr:to>
      <xdr:col>72</xdr:col>
      <xdr:colOff>292403</xdr:colOff>
      <xdr:row>10</xdr:row>
      <xdr:rowOff>25454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E36B8-CB76-4A68-B734-14FE94F7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51950" y="762000"/>
          <a:ext cx="3930953" cy="1111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4C2-CB18-4C6B-A035-0BB6B3DF31E4}">
  <dimension ref="A2:AJ82"/>
  <sheetViews>
    <sheetView workbookViewId="0">
      <selection activeCell="J10" sqref="J10"/>
    </sheetView>
  </sheetViews>
  <sheetFormatPr defaultRowHeight="15" x14ac:dyDescent="0.25"/>
  <cols>
    <col min="1" max="1" width="23.5703125" style="3" bestFit="1" customWidth="1"/>
    <col min="2" max="2" width="8.42578125" bestFit="1" customWidth="1"/>
    <col min="7" max="7" width="8.28515625" bestFit="1" customWidth="1"/>
    <col min="8" max="8" width="5.85546875" bestFit="1" customWidth="1"/>
    <col min="9" max="9" width="14" bestFit="1" customWidth="1"/>
    <col min="10" max="10" width="8.85546875" bestFit="1" customWidth="1"/>
    <col min="11" max="11" width="11" style="7" bestFit="1" customWidth="1"/>
    <col min="12" max="12" width="7.140625" bestFit="1" customWidth="1"/>
    <col min="13" max="13" width="5.5703125" bestFit="1" customWidth="1"/>
    <col min="36" max="36" width="2" bestFit="1" customWidth="1"/>
  </cols>
  <sheetData>
    <row r="2" spans="1:36" x14ac:dyDescent="0.25">
      <c r="AJ2" t="str">
        <f>IF(L2&gt;='1967-AL'!H$23,"A",IF(T2&gt;'1967-AL'!H$25,"B","C"))</f>
        <v>C</v>
      </c>
    </row>
    <row r="3" spans="1:36" x14ac:dyDescent="0.25">
      <c r="J3" s="2" t="s">
        <v>9</v>
      </c>
    </row>
    <row r="4" spans="1:36" x14ac:dyDescent="0.25">
      <c r="A4" s="8"/>
      <c r="I4" t="s">
        <v>2327</v>
      </c>
      <c r="J4" s="2">
        <v>2.5</v>
      </c>
      <c r="K4" s="7" t="s">
        <v>10</v>
      </c>
      <c r="L4" t="s">
        <v>2331</v>
      </c>
    </row>
    <row r="5" spans="1:36" x14ac:dyDescent="0.25">
      <c r="I5" t="s">
        <v>2328</v>
      </c>
      <c r="J5" s="2">
        <v>3.3</v>
      </c>
      <c r="K5" s="7" t="s">
        <v>11</v>
      </c>
      <c r="L5" t="s">
        <v>2332</v>
      </c>
    </row>
    <row r="6" spans="1:36" x14ac:dyDescent="0.25">
      <c r="I6" t="s">
        <v>2329</v>
      </c>
      <c r="J6" s="2">
        <v>4.3</v>
      </c>
      <c r="K6" s="7" t="s">
        <v>12</v>
      </c>
      <c r="L6" t="s">
        <v>2333</v>
      </c>
    </row>
    <row r="7" spans="1:36" x14ac:dyDescent="0.25">
      <c r="I7" t="s">
        <v>2330</v>
      </c>
      <c r="J7" s="2">
        <v>6</v>
      </c>
      <c r="K7" s="7" t="s">
        <v>13</v>
      </c>
      <c r="L7" t="s">
        <v>2334</v>
      </c>
    </row>
    <row r="8" spans="1:36" x14ac:dyDescent="0.25">
      <c r="I8" t="s">
        <v>2336</v>
      </c>
      <c r="L8" t="s">
        <v>2335</v>
      </c>
    </row>
    <row r="9" spans="1:36" x14ac:dyDescent="0.25">
      <c r="A9" s="3" t="s">
        <v>14</v>
      </c>
      <c r="B9" t="e">
        <f>COUNTIF(#REF!,"&gt;0")</f>
        <v>#REF!</v>
      </c>
      <c r="I9" t="s">
        <v>15</v>
      </c>
    </row>
    <row r="10" spans="1:36" x14ac:dyDescent="0.25">
      <c r="A10" s="3" t="s">
        <v>1381</v>
      </c>
      <c r="B10">
        <f>COUNTIF('6701-BAL'!B:B,"&gt;0")</f>
        <v>41</v>
      </c>
      <c r="I10" t="s">
        <v>16</v>
      </c>
      <c r="J10" s="2">
        <v>6</v>
      </c>
      <c r="K10" s="7" t="s">
        <v>17</v>
      </c>
      <c r="M10" t="s">
        <v>18</v>
      </c>
    </row>
    <row r="11" spans="1:36" x14ac:dyDescent="0.25">
      <c r="A11" s="3" t="s">
        <v>1384</v>
      </c>
      <c r="B11">
        <f>COUNTIF('6702-KCA'!B2:B50,"&gt;0")</f>
        <v>39</v>
      </c>
      <c r="I11" t="s">
        <v>19</v>
      </c>
      <c r="J11">
        <f>COUNT(Batting!A:A)</f>
        <v>418</v>
      </c>
      <c r="K11" s="7" t="s">
        <v>20</v>
      </c>
      <c r="L11">
        <f>COUNTIF(Batting!$A$1:$A$414,"=Rk")</f>
        <v>1</v>
      </c>
      <c r="M11">
        <f>maxBat+L11+1</f>
        <v>420</v>
      </c>
    </row>
    <row r="12" spans="1:36" x14ac:dyDescent="0.25">
      <c r="A12" s="3" t="s">
        <v>1385</v>
      </c>
      <c r="B12">
        <f>COUNTIF('6703-MIN'!B2:B50,"&gt;0")</f>
        <v>35</v>
      </c>
      <c r="I12" t="s">
        <v>21</v>
      </c>
      <c r="J12">
        <f>COUNT(Pitching!A:A)</f>
        <v>177</v>
      </c>
      <c r="K12" s="7" t="s">
        <v>22</v>
      </c>
      <c r="L12">
        <f>COUNTIF(Pitching!$A$2:$A$173,"=Rk")</f>
        <v>6</v>
      </c>
      <c r="M12">
        <f>maxPitch+L12+1</f>
        <v>184</v>
      </c>
    </row>
    <row r="13" spans="1:36" x14ac:dyDescent="0.25">
      <c r="A13" s="3" t="s">
        <v>23</v>
      </c>
      <c r="B13" t="e">
        <f>COUNTIF(#REF!,"&gt;0")</f>
        <v>#REF!</v>
      </c>
    </row>
    <row r="14" spans="1:36" ht="15.75" thickBot="1" x14ac:dyDescent="0.3">
      <c r="A14" s="3" t="s">
        <v>24</v>
      </c>
      <c r="B14" t="e">
        <f>COUNTIF(#REF!,"&gt;0")</f>
        <v>#REF!</v>
      </c>
    </row>
    <row r="15" spans="1:36" x14ac:dyDescent="0.25">
      <c r="A15" s="3" t="s">
        <v>1386</v>
      </c>
      <c r="B15">
        <f>COUNTIF('6704-CLE'!B2:B50,"&gt;0")</f>
        <v>38</v>
      </c>
      <c r="J15" s="9"/>
      <c r="K15" s="10" t="s">
        <v>25</v>
      </c>
    </row>
    <row r="16" spans="1:36" x14ac:dyDescent="0.25">
      <c r="A16" s="3" t="s">
        <v>26</v>
      </c>
      <c r="B16">
        <f>COUNTIF('6705-DET'!B2:B50,"&gt;0")</f>
        <v>38</v>
      </c>
      <c r="J16" s="11">
        <v>1</v>
      </c>
      <c r="K16" s="12">
        <v>0.33</v>
      </c>
      <c r="L16" s="7" t="s">
        <v>27</v>
      </c>
    </row>
    <row r="17" spans="1:12" x14ac:dyDescent="0.25">
      <c r="A17" s="3" t="s">
        <v>28</v>
      </c>
      <c r="B17" t="e">
        <f>COUNTIF(#REF!,"&gt;0")</f>
        <v>#REF!</v>
      </c>
      <c r="G17" t="s">
        <v>29</v>
      </c>
      <c r="H17" t="s">
        <v>30</v>
      </c>
      <c r="J17" s="11">
        <v>2</v>
      </c>
      <c r="K17" s="12">
        <v>0.31</v>
      </c>
      <c r="L17" s="7" t="s">
        <v>31</v>
      </c>
    </row>
    <row r="18" spans="1:12" x14ac:dyDescent="0.25">
      <c r="A18" s="3" t="s">
        <v>1387</v>
      </c>
      <c r="B18">
        <f>COUNTIF('6706-CAA'!B3:B52,"&gt;0")</f>
        <v>43</v>
      </c>
      <c r="G18" t="s">
        <v>32</v>
      </c>
      <c r="H18" t="s">
        <v>33</v>
      </c>
      <c r="J18" s="11">
        <v>3</v>
      </c>
      <c r="K18" s="12">
        <v>0.28999999999999998</v>
      </c>
      <c r="L18" s="7" t="s">
        <v>34</v>
      </c>
    </row>
    <row r="19" spans="1:12" x14ac:dyDescent="0.25">
      <c r="A19" s="3" t="s">
        <v>1388</v>
      </c>
      <c r="B19">
        <f>COUNTIF('6707-NYY'!B2:B49,"&gt;0")</f>
        <v>41</v>
      </c>
      <c r="J19" s="11">
        <v>4</v>
      </c>
      <c r="K19" s="12">
        <v>0.24</v>
      </c>
      <c r="L19" s="7" t="s">
        <v>35</v>
      </c>
    </row>
    <row r="20" spans="1:12" x14ac:dyDescent="0.25">
      <c r="A20" s="3" t="s">
        <v>36</v>
      </c>
      <c r="B20">
        <f>COUNTIF('6708-PHI'!B3:B51,"&gt;0")</f>
        <v>45</v>
      </c>
      <c r="J20" s="11">
        <v>5</v>
      </c>
      <c r="K20" s="12">
        <v>0.2</v>
      </c>
      <c r="L20" s="7" t="s">
        <v>37</v>
      </c>
    </row>
    <row r="21" spans="1:12" x14ac:dyDescent="0.25">
      <c r="A21" s="3" t="s">
        <v>38</v>
      </c>
      <c r="B21">
        <f>COUNTIF('6709-PIT'!B3:B52,"&gt;0")</f>
        <v>39</v>
      </c>
      <c r="J21" s="11">
        <v>6</v>
      </c>
      <c r="K21" s="12">
        <v>0.15</v>
      </c>
      <c r="L21" s="7" t="s">
        <v>39</v>
      </c>
    </row>
    <row r="22" spans="1:12" ht="15.75" thickBot="1" x14ac:dyDescent="0.3">
      <c r="A22" s="3" t="s">
        <v>40</v>
      </c>
      <c r="B22">
        <f>COUNTIF('6710-CWS'!B2:B51,"&gt;0")</f>
        <v>45</v>
      </c>
      <c r="J22" s="11">
        <v>7</v>
      </c>
      <c r="K22" s="13">
        <v>0</v>
      </c>
      <c r="L22" s="7" t="s">
        <v>41</v>
      </c>
    </row>
    <row r="23" spans="1:12" ht="15.75" thickBot="1" x14ac:dyDescent="0.3">
      <c r="A23" s="3" t="s">
        <v>67</v>
      </c>
      <c r="B23" t="e">
        <f>COUNTIF(#REF!,"&gt;0")</f>
        <v>#REF!</v>
      </c>
      <c r="G23" t="s">
        <v>68</v>
      </c>
      <c r="H23">
        <f>hrLimit</f>
        <v>25</v>
      </c>
      <c r="J23" s="11"/>
      <c r="K23" s="14" t="s">
        <v>2</v>
      </c>
    </row>
    <row r="24" spans="1:12" ht="15.75" thickBot="1" x14ac:dyDescent="0.3">
      <c r="A24" s="3" t="s">
        <v>42</v>
      </c>
      <c r="B24" t="e">
        <f>COUNTIF(#REF!,"&gt;0")</f>
        <v>#REF!</v>
      </c>
      <c r="G24" t="s">
        <v>68</v>
      </c>
      <c r="H24">
        <f>hrLimit</f>
        <v>25</v>
      </c>
      <c r="J24" s="11"/>
      <c r="K24" s="14">
        <v>25</v>
      </c>
      <c r="L24" s="7" t="s">
        <v>43</v>
      </c>
    </row>
    <row r="25" spans="1:12" ht="15.75" thickBot="1" x14ac:dyDescent="0.3">
      <c r="A25" s="3" t="s">
        <v>44</v>
      </c>
      <c r="B25" t="e">
        <f>COUNTIF(#REF!,"&gt;0")</f>
        <v>#REF!</v>
      </c>
      <c r="G25" t="s">
        <v>69</v>
      </c>
      <c r="H25">
        <f>K26</f>
        <v>0.41499999999999998</v>
      </c>
      <c r="J25" s="11"/>
      <c r="K25" s="14" t="s">
        <v>3</v>
      </c>
      <c r="L25" s="7"/>
    </row>
    <row r="26" spans="1:12" ht="15.75" thickBot="1" x14ac:dyDescent="0.3">
      <c r="J26" s="11"/>
      <c r="K26" s="14">
        <v>0.41499999999999998</v>
      </c>
      <c r="L26" s="7" t="s">
        <v>45</v>
      </c>
    </row>
    <row r="27" spans="1:12" x14ac:dyDescent="0.25">
      <c r="J27" s="11"/>
      <c r="K27" s="15"/>
      <c r="L27" s="7"/>
    </row>
    <row r="28" spans="1:12" x14ac:dyDescent="0.25">
      <c r="J28" s="11" t="s">
        <v>46</v>
      </c>
      <c r="K28" s="15">
        <v>15</v>
      </c>
      <c r="L28" s="7" t="s">
        <v>47</v>
      </c>
    </row>
    <row r="29" spans="1:12" x14ac:dyDescent="0.25">
      <c r="J29" s="11"/>
      <c r="K29" s="15"/>
    </row>
    <row r="30" spans="1:12" x14ac:dyDescent="0.25">
      <c r="J30" s="11"/>
      <c r="K30" s="15"/>
    </row>
    <row r="31" spans="1:12" x14ac:dyDescent="0.25">
      <c r="J31" s="11"/>
      <c r="K31" s="15" t="s">
        <v>48</v>
      </c>
    </row>
    <row r="32" spans="1:12" x14ac:dyDescent="0.25">
      <c r="J32" s="11">
        <v>1</v>
      </c>
      <c r="K32" s="15">
        <f>COUNTIF(Batting!AM:AM,J32)</f>
        <v>1</v>
      </c>
    </row>
    <row r="33" spans="10:11" x14ac:dyDescent="0.25">
      <c r="J33" s="11">
        <v>2</v>
      </c>
      <c r="K33" s="15">
        <f>COUNTIF(Batting!AM:AM,J33)</f>
        <v>6</v>
      </c>
    </row>
    <row r="34" spans="10:11" x14ac:dyDescent="0.25">
      <c r="J34" s="11">
        <v>3</v>
      </c>
      <c r="K34" s="15">
        <f>COUNTIF(Batting!AM:AM,J34)</f>
        <v>12</v>
      </c>
    </row>
    <row r="35" spans="10:11" x14ac:dyDescent="0.25">
      <c r="J35" s="11">
        <v>4</v>
      </c>
      <c r="K35" s="15">
        <f>COUNTIF(Batting!AM:AM,J35)</f>
        <v>72</v>
      </c>
    </row>
    <row r="36" spans="10:11" x14ac:dyDescent="0.25">
      <c r="J36" s="11">
        <v>5</v>
      </c>
      <c r="K36" s="15">
        <f>COUNTIF(Batting!AM:AM,J36)</f>
        <v>77</v>
      </c>
    </row>
    <row r="37" spans="10:11" x14ac:dyDescent="0.25">
      <c r="J37" s="11">
        <v>6</v>
      </c>
      <c r="K37" s="15">
        <f>COUNTIF(Batting!AM:AM,J37)</f>
        <v>256</v>
      </c>
    </row>
    <row r="38" spans="10:11" ht="15.75" thickBot="1" x14ac:dyDescent="0.3">
      <c r="J38" s="11">
        <v>7</v>
      </c>
      <c r="K38" s="15">
        <f>COUNTIF(Batting!AM:AM,J38)</f>
        <v>69</v>
      </c>
    </row>
    <row r="39" spans="10:11" ht="16.5" thickTop="1" thickBot="1" x14ac:dyDescent="0.3">
      <c r="J39" s="11"/>
      <c r="K39" s="16">
        <f>SUM(K32:K38)</f>
        <v>493</v>
      </c>
    </row>
    <row r="40" spans="10:11" ht="15.75" thickTop="1" x14ac:dyDescent="0.25">
      <c r="J40" s="11" t="s">
        <v>4</v>
      </c>
      <c r="K40" s="15">
        <f>COUNTIF(Batting!AL:AL,J40)</f>
        <v>6</v>
      </c>
    </row>
    <row r="41" spans="10:11" x14ac:dyDescent="0.25">
      <c r="J41" s="11" t="s">
        <v>49</v>
      </c>
      <c r="K41" s="15">
        <f>COUNTIF(Batting!AL:AL,J41)</f>
        <v>40</v>
      </c>
    </row>
    <row r="42" spans="10:11" ht="15.75" thickBot="1" x14ac:dyDescent="0.3">
      <c r="J42" s="11" t="s">
        <v>5</v>
      </c>
      <c r="K42" s="15">
        <f>COUNTIF(Batting!AL:AL,J42)</f>
        <v>447</v>
      </c>
    </row>
    <row r="43" spans="10:11" ht="16.5" thickTop="1" thickBot="1" x14ac:dyDescent="0.3">
      <c r="J43" s="11"/>
      <c r="K43" s="16">
        <f>SUM(K40:K42)</f>
        <v>493</v>
      </c>
    </row>
    <row r="44" spans="10:11" ht="15.75" thickTop="1" x14ac:dyDescent="0.25">
      <c r="J44" s="11"/>
      <c r="K44" s="15"/>
    </row>
    <row r="45" spans="10:11" x14ac:dyDescent="0.25">
      <c r="J45" s="11"/>
      <c r="K45" s="17"/>
    </row>
    <row r="46" spans="10:11" x14ac:dyDescent="0.25">
      <c r="J46" s="64" t="s">
        <v>50</v>
      </c>
      <c r="K46" s="65">
        <f>COUNTIF(Batting!AP:AP,J46)</f>
        <v>0</v>
      </c>
    </row>
    <row r="47" spans="10:11" x14ac:dyDescent="0.25">
      <c r="J47" s="66" t="s">
        <v>6</v>
      </c>
      <c r="K47" s="67">
        <f>COUNTIF(Batting!AP:AP,J47)</f>
        <v>0</v>
      </c>
    </row>
    <row r="48" spans="10:11" x14ac:dyDescent="0.25">
      <c r="J48" s="68" t="s">
        <v>51</v>
      </c>
      <c r="K48" s="69">
        <f>COUNTIF(Batting!AP:AP,J48)</f>
        <v>1</v>
      </c>
    </row>
    <row r="49" spans="10:11" x14ac:dyDescent="0.25">
      <c r="J49" s="64" t="s">
        <v>52</v>
      </c>
      <c r="K49" s="65">
        <f>COUNTIF(Batting!AP:AP,J49)</f>
        <v>2</v>
      </c>
    </row>
    <row r="50" spans="10:11" x14ac:dyDescent="0.25">
      <c r="J50" s="66" t="s">
        <v>0</v>
      </c>
      <c r="K50" s="67">
        <f>COUNTIF(Batting!AP:AP,J50)</f>
        <v>2</v>
      </c>
    </row>
    <row r="51" spans="10:11" x14ac:dyDescent="0.25">
      <c r="J51" s="68" t="s">
        <v>53</v>
      </c>
      <c r="K51" s="69">
        <f>COUNTIF(Batting!AP:AP,J51)</f>
        <v>2</v>
      </c>
    </row>
    <row r="52" spans="10:11" x14ac:dyDescent="0.25">
      <c r="J52" s="64" t="s">
        <v>54</v>
      </c>
      <c r="K52" s="65">
        <f>COUNTIF(Batting!AP:AP,J52)</f>
        <v>1</v>
      </c>
    </row>
    <row r="53" spans="10:11" x14ac:dyDescent="0.25">
      <c r="J53" s="66" t="s">
        <v>1</v>
      </c>
      <c r="K53" s="67">
        <f>COUNTIF(Batting!AP:AP,J53)</f>
        <v>5</v>
      </c>
    </row>
    <row r="54" spans="10:11" x14ac:dyDescent="0.25">
      <c r="J54" s="68" t="s">
        <v>55</v>
      </c>
      <c r="K54" s="69">
        <f>COUNTIF(Batting!AP:AP,J54)</f>
        <v>6</v>
      </c>
    </row>
    <row r="55" spans="10:11" x14ac:dyDescent="0.25">
      <c r="J55" s="64" t="s">
        <v>56</v>
      </c>
      <c r="K55" s="65">
        <f>COUNTIF(Batting!AP:AP,J55)</f>
        <v>3</v>
      </c>
    </row>
    <row r="56" spans="10:11" x14ac:dyDescent="0.25">
      <c r="J56" s="66" t="s">
        <v>57</v>
      </c>
      <c r="K56" s="67">
        <f>COUNTIF(Batting!AP:AP,J56)</f>
        <v>17</v>
      </c>
    </row>
    <row r="57" spans="10:11" x14ac:dyDescent="0.25">
      <c r="J57" s="68" t="s">
        <v>58</v>
      </c>
      <c r="K57" s="69">
        <f>COUNTIF(Batting!AP:AP,J57)</f>
        <v>52</v>
      </c>
    </row>
    <row r="58" spans="10:11" x14ac:dyDescent="0.25">
      <c r="J58" s="64" t="s">
        <v>59</v>
      </c>
      <c r="K58" s="65">
        <f>COUNTIF(Batting!AP:AP,J58)</f>
        <v>0</v>
      </c>
    </row>
    <row r="59" spans="10:11" x14ac:dyDescent="0.25">
      <c r="J59" s="66" t="s">
        <v>60</v>
      </c>
      <c r="K59" s="67">
        <f>COUNTIF(Batting!AP:AP,J59)</f>
        <v>2</v>
      </c>
    </row>
    <row r="60" spans="10:11" x14ac:dyDescent="0.25">
      <c r="J60" s="68" t="s">
        <v>61</v>
      </c>
      <c r="K60" s="69">
        <f>COUNTIF(Batting!AP:AP,J60)</f>
        <v>75</v>
      </c>
    </row>
    <row r="61" spans="10:11" x14ac:dyDescent="0.25">
      <c r="J61" s="66" t="s">
        <v>62</v>
      </c>
      <c r="K61" s="67">
        <f>COUNTIF(Batting!AP:AP,J61)</f>
        <v>14</v>
      </c>
    </row>
    <row r="62" spans="10:11" x14ac:dyDescent="0.25">
      <c r="J62" s="68" t="s">
        <v>63</v>
      </c>
      <c r="K62" s="69">
        <f>COUNTIF(Batting!AP:AP,J62)</f>
        <v>242</v>
      </c>
    </row>
    <row r="63" spans="10:11" x14ac:dyDescent="0.25">
      <c r="J63" s="66" t="s">
        <v>64</v>
      </c>
      <c r="K63" s="67">
        <f>COUNTIF(Batting!AP:AP,J63)</f>
        <v>0</v>
      </c>
    </row>
    <row r="64" spans="10:11" ht="15.75" thickBot="1" x14ac:dyDescent="0.3">
      <c r="J64" s="68" t="s">
        <v>65</v>
      </c>
      <c r="K64" s="69">
        <f>COUNTIF(Batting!AP:AP,J64)</f>
        <v>69</v>
      </c>
    </row>
    <row r="65" spans="10:11" ht="16.5" thickTop="1" thickBot="1" x14ac:dyDescent="0.3">
      <c r="J65" s="11"/>
      <c r="K65" s="16">
        <f>SUM(K46:K64)</f>
        <v>493</v>
      </c>
    </row>
    <row r="66" spans="10:11" ht="15.75" thickTop="1" x14ac:dyDescent="0.25">
      <c r="J66" s="11" t="s">
        <v>66</v>
      </c>
      <c r="K66" s="15">
        <f>SUM(K46:K60)</f>
        <v>168</v>
      </c>
    </row>
    <row r="67" spans="10:11" x14ac:dyDescent="0.25">
      <c r="J67" s="11"/>
      <c r="K67" s="17"/>
    </row>
    <row r="68" spans="10:11" x14ac:dyDescent="0.25">
      <c r="J68" s="11"/>
      <c r="K68" s="17"/>
    </row>
    <row r="69" spans="10:11" x14ac:dyDescent="0.25">
      <c r="J69" s="64"/>
      <c r="K69" s="65">
        <f>K46+K49+K52+K55+K58</f>
        <v>6</v>
      </c>
    </row>
    <row r="70" spans="10:11" x14ac:dyDescent="0.25">
      <c r="J70" s="66"/>
      <c r="K70" s="67">
        <f>K47+K50+K53+K56+K59+K61+K63</f>
        <v>40</v>
      </c>
    </row>
    <row r="71" spans="10:11" x14ac:dyDescent="0.25">
      <c r="J71" s="68"/>
      <c r="K71" s="69">
        <f>K48+K51+K54+K57+K60+K62+K64</f>
        <v>447</v>
      </c>
    </row>
    <row r="72" spans="10:11" x14ac:dyDescent="0.25">
      <c r="J72" s="11"/>
      <c r="K72" s="17">
        <f>SUM(K69:K71)</f>
        <v>493</v>
      </c>
    </row>
    <row r="73" spans="10:11" x14ac:dyDescent="0.25">
      <c r="J73" s="11"/>
      <c r="K73" s="17"/>
    </row>
    <row r="74" spans="10:11" x14ac:dyDescent="0.25">
      <c r="J74" s="11"/>
      <c r="K74" s="17"/>
    </row>
    <row r="75" spans="10:11" x14ac:dyDescent="0.25">
      <c r="J75" s="11"/>
      <c r="K75" s="17"/>
    </row>
    <row r="76" spans="10:11" x14ac:dyDescent="0.25">
      <c r="J76" s="11"/>
      <c r="K76" s="17"/>
    </row>
    <row r="77" spans="10:11" x14ac:dyDescent="0.25">
      <c r="J77" s="11"/>
      <c r="K77" s="17"/>
    </row>
    <row r="78" spans="10:11" x14ac:dyDescent="0.25">
      <c r="J78" s="11"/>
      <c r="K78" s="17"/>
    </row>
    <row r="79" spans="10:11" x14ac:dyDescent="0.25">
      <c r="J79" s="11"/>
      <c r="K79" s="17"/>
    </row>
    <row r="80" spans="10:11" x14ac:dyDescent="0.25">
      <c r="J80" s="11"/>
      <c r="K80" s="17"/>
    </row>
    <row r="81" spans="10:11" x14ac:dyDescent="0.25">
      <c r="J81" s="11"/>
      <c r="K81" s="17"/>
    </row>
    <row r="82" spans="10:11" ht="15.75" thickBot="1" x14ac:dyDescent="0.3">
      <c r="J82" s="18"/>
      <c r="K8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33A4-BBCA-4271-9C58-B24917B7F09F}">
  <sheetPr>
    <tabColor rgb="FFFF0000"/>
  </sheetPr>
  <dimension ref="A1:BQ719"/>
  <sheetViews>
    <sheetView tabSelected="1" workbookViewId="0">
      <pane ySplit="1" topLeftCell="A2" activePane="bottomLeft" state="frozen"/>
      <selection activeCell="AO2" sqref="AO2:AO185"/>
      <selection pane="bottomLeft" activeCell="B2" sqref="B2"/>
    </sheetView>
  </sheetViews>
  <sheetFormatPr defaultRowHeight="15" x14ac:dyDescent="0.25"/>
  <cols>
    <col min="1" max="1" width="4" bestFit="1" customWidth="1"/>
    <col min="2" max="2" width="19.5703125" bestFit="1" customWidth="1"/>
    <col min="3" max="3" width="4.42578125" bestFit="1" customWidth="1"/>
    <col min="4" max="4" width="5.85546875" bestFit="1" customWidth="1"/>
    <col min="5" max="5" width="5.28515625" bestFit="1" customWidth="1"/>
    <col min="6" max="10" width="4" bestFit="1" customWidth="1"/>
    <col min="11" max="12" width="3.140625" customWidth="1"/>
    <col min="13" max="13" width="3.42578125" customWidth="1"/>
    <col min="14" max="14" width="4" customWidth="1"/>
    <col min="15" max="16" width="3.140625" customWidth="1"/>
    <col min="17" max="18" width="4" customWidth="1"/>
    <col min="19" max="22" width="6" customWidth="1"/>
    <col min="23" max="23" width="5.5703125" customWidth="1"/>
    <col min="24" max="25" width="6" customWidth="1"/>
    <col min="26" max="26" width="4" customWidth="1"/>
    <col min="27" max="27" width="5.28515625" customWidth="1"/>
    <col min="28" max="28" width="4.5703125" customWidth="1"/>
    <col min="29" max="29" width="3.28515625" customWidth="1"/>
    <col min="30" max="30" width="3" customWidth="1"/>
    <col min="31" max="31" width="3.85546875" customWidth="1"/>
    <col min="32" max="32" width="14.5703125" bestFit="1" customWidth="1"/>
    <col min="33" max="35" width="4" customWidth="1"/>
    <col min="36" max="36" width="8.5703125" style="2" customWidth="1"/>
    <col min="37" max="37" width="6.85546875" style="2" customWidth="1"/>
    <col min="38" max="38" width="7.85546875" style="2" customWidth="1"/>
    <col min="39" max="39" width="6.85546875" style="2" customWidth="1"/>
    <col min="40" max="40" width="3.28515625" style="2" customWidth="1"/>
    <col min="41" max="41" width="4.28515625" style="2" customWidth="1"/>
    <col min="42" max="42" width="3.28515625" style="2" customWidth="1"/>
    <col min="43" max="43" width="19.5703125" customWidth="1"/>
    <col min="44" max="44" width="10.85546875" customWidth="1"/>
    <col min="45" max="45" width="14.5703125" customWidth="1"/>
    <col min="46" max="46" width="6.42578125" style="24" customWidth="1"/>
    <col min="47" max="48" width="3" style="24" customWidth="1"/>
    <col min="49" max="49" width="6.42578125" customWidth="1"/>
    <col min="50" max="50" width="14.5703125" customWidth="1"/>
    <col min="51" max="51" width="3.28515625" style="2" customWidth="1"/>
    <col min="52" max="52" width="2.140625" style="2" customWidth="1"/>
    <col min="53" max="58" width="8.7109375" customWidth="1"/>
    <col min="59" max="59" width="10.85546875" bestFit="1" customWidth="1"/>
    <col min="60" max="60" width="15.7109375" bestFit="1" customWidth="1"/>
    <col min="61" max="62" width="8.7109375" customWidth="1"/>
    <col min="66" max="66" width="6" bestFit="1" customWidth="1"/>
    <col min="67" max="67" width="10.85546875" style="3" bestFit="1" customWidth="1"/>
    <col min="68" max="68" width="15.7109375" bestFit="1" customWidth="1"/>
    <col min="69" max="69" width="6.42578125" bestFit="1" customWidth="1"/>
  </cols>
  <sheetData>
    <row r="1" spans="1:69" s="72" customFormat="1" x14ac:dyDescent="0.25">
      <c r="A1" s="72" t="s">
        <v>212</v>
      </c>
      <c r="B1" s="72" t="s">
        <v>213</v>
      </c>
      <c r="C1" s="72" t="s">
        <v>94</v>
      </c>
      <c r="D1" s="72" t="s">
        <v>214</v>
      </c>
      <c r="E1" s="72" t="s">
        <v>113</v>
      </c>
      <c r="F1" s="72" t="s">
        <v>101</v>
      </c>
      <c r="G1" s="72" t="s">
        <v>195</v>
      </c>
      <c r="H1" s="72" t="s">
        <v>196</v>
      </c>
      <c r="I1" s="72" t="s">
        <v>116</v>
      </c>
      <c r="J1" s="72" t="s">
        <v>197</v>
      </c>
      <c r="K1" s="72" t="s">
        <v>0</v>
      </c>
      <c r="L1" s="72" t="s">
        <v>1</v>
      </c>
      <c r="M1" s="72" t="s">
        <v>2</v>
      </c>
      <c r="N1" s="72" t="s">
        <v>198</v>
      </c>
      <c r="O1" s="72" t="s">
        <v>199</v>
      </c>
      <c r="P1" s="72" t="s">
        <v>200</v>
      </c>
      <c r="Q1" s="72" t="s">
        <v>201</v>
      </c>
      <c r="R1" s="72" t="s">
        <v>202</v>
      </c>
      <c r="S1" s="72" t="s">
        <v>203</v>
      </c>
      <c r="T1" s="72" t="s">
        <v>204</v>
      </c>
      <c r="U1" s="72" t="s">
        <v>3</v>
      </c>
      <c r="V1" s="72" t="s">
        <v>205</v>
      </c>
      <c r="W1" s="72" t="s">
        <v>206</v>
      </c>
      <c r="X1" s="72" t="s">
        <v>215</v>
      </c>
      <c r="Y1" s="72" t="s">
        <v>216</v>
      </c>
      <c r="Z1" s="72" t="s">
        <v>207</v>
      </c>
      <c r="AA1" s="72" t="s">
        <v>217</v>
      </c>
      <c r="AB1" s="72" t="s">
        <v>208</v>
      </c>
      <c r="AC1" s="72" t="s">
        <v>209</v>
      </c>
      <c r="AD1" s="72" t="s">
        <v>210</v>
      </c>
      <c r="AE1" s="72" t="s">
        <v>211</v>
      </c>
      <c r="AF1" s="72" t="s">
        <v>218</v>
      </c>
      <c r="AG1" s="73"/>
      <c r="AJ1" s="74" t="s">
        <v>80</v>
      </c>
      <c r="AK1" s="74" t="s">
        <v>75</v>
      </c>
      <c r="AL1" s="74" t="s">
        <v>74</v>
      </c>
      <c r="AM1" s="74" t="s">
        <v>75</v>
      </c>
      <c r="AN1" s="74" t="s">
        <v>7</v>
      </c>
      <c r="AO1" s="74" t="s">
        <v>76</v>
      </c>
      <c r="AP1" s="74" t="s">
        <v>7</v>
      </c>
      <c r="AQ1" s="74" t="s">
        <v>81</v>
      </c>
      <c r="AR1" s="75" t="s">
        <v>82</v>
      </c>
      <c r="AS1" s="75" t="s">
        <v>83</v>
      </c>
      <c r="AT1" s="76"/>
      <c r="AU1" s="76"/>
      <c r="AV1" s="76"/>
      <c r="AX1" s="74"/>
      <c r="AY1" s="74"/>
      <c r="AZ1" s="74"/>
      <c r="BN1" s="94" t="s">
        <v>386</v>
      </c>
      <c r="BO1" s="95" t="str">
        <f>Pitching!AO27</f>
        <v>Name</v>
      </c>
      <c r="BP1" s="88">
        <f>Pitching!AP27</f>
        <v>0</v>
      </c>
      <c r="BQ1" s="72" t="s">
        <v>30</v>
      </c>
    </row>
    <row r="2" spans="1:69" x14ac:dyDescent="0.25">
      <c r="A2">
        <v>110</v>
      </c>
      <c r="B2" t="s">
        <v>485</v>
      </c>
      <c r="C2">
        <v>30</v>
      </c>
      <c r="D2" t="s">
        <v>242</v>
      </c>
      <c r="E2">
        <v>1.6</v>
      </c>
      <c r="F2">
        <v>117</v>
      </c>
      <c r="G2">
        <v>443</v>
      </c>
      <c r="H2">
        <v>414</v>
      </c>
      <c r="I2">
        <v>47</v>
      </c>
      <c r="J2">
        <v>112</v>
      </c>
      <c r="K2">
        <v>17</v>
      </c>
      <c r="L2">
        <v>1</v>
      </c>
      <c r="M2">
        <v>3</v>
      </c>
      <c r="N2">
        <v>35</v>
      </c>
      <c r="O2">
        <v>1</v>
      </c>
      <c r="P2">
        <v>5</v>
      </c>
      <c r="Q2">
        <v>17</v>
      </c>
      <c r="R2">
        <v>52</v>
      </c>
      <c r="S2">
        <v>0.27100000000000002</v>
      </c>
      <c r="T2">
        <v>0.30199999999999999</v>
      </c>
      <c r="U2">
        <v>0.33800000000000002</v>
      </c>
      <c r="V2">
        <v>0.64</v>
      </c>
      <c r="W2">
        <v>85</v>
      </c>
      <c r="X2">
        <v>0.307</v>
      </c>
      <c r="Y2">
        <v>89</v>
      </c>
      <c r="Z2">
        <v>140</v>
      </c>
      <c r="AA2">
        <v>15</v>
      </c>
      <c r="AB2">
        <v>3</v>
      </c>
      <c r="AC2">
        <v>6</v>
      </c>
      <c r="AD2">
        <v>3</v>
      </c>
      <c r="AE2">
        <v>0</v>
      </c>
      <c r="AF2" t="s">
        <v>1179</v>
      </c>
      <c r="AG2" s="20"/>
      <c r="AJ2" s="70" t="str">
        <f t="shared" ref="AJ2:AJ65" si="0">IF(AQ2=AQ3,"CHECK","")</f>
        <v>CHECK</v>
      </c>
      <c r="AK2" s="70" t="str">
        <f t="shared" ref="AK2:AK65" si="1">IF(C2&lt;&gt;"Age",IF(G2&lt;maxPA,6, IF(S2&gt;batLimit1,"1",IF(S2&gt;batLimit2,"2",IF(S2&gt;batLimit3,"3",IF(S2&gt;batLimit4,"4",IF(S2&gt;batLimit5,"5",IF(S2&gt;batLimit6,"6","7"))))))),"")</f>
        <v>4</v>
      </c>
      <c r="AL2" s="70" t="str">
        <f>IF(C2&lt;&gt;"Age",IF(M2&gt;='1967-AL'!H$23,"A",IF(U2&gt;'1967-AL'!H$25,"B","C")),"")</f>
        <v>C</v>
      </c>
      <c r="AM2" s="70" t="str">
        <f t="shared" ref="AM2:AM65" si="2">IF(C2&lt;&gt;"Age",IF(G2&lt;maxPA,6, IF(S2&gt;batLimit1,"1",IF(S2&gt;batLimit2,"2",IF(S2&gt;batLimit3,"3",IF(S2&gt;batLimit4,"4",IF(S2&gt;batLimit5,"5",IF(S2&gt;batLimit6,"6","7"))))))),"")</f>
        <v>4</v>
      </c>
      <c r="AN2" s="70" t="str">
        <f t="shared" ref="AN2:AN65" si="3">AM2&amp;AL2</f>
        <v>4C</v>
      </c>
      <c r="AO2" s="70" t="str">
        <f t="shared" ref="AO2:AO65" si="4">IF(C2&lt;&gt;"Age",IF(RIGHT(B2,1)="*","L",IF(RIGHT(B2,1)="#","B","R")),"")</f>
        <v>R</v>
      </c>
      <c r="AP2" s="70" t="str">
        <f t="shared" ref="AP2:AP65" si="5">AN2</f>
        <v>4C</v>
      </c>
      <c r="AQ2" s="71" t="str">
        <f t="shared" ref="AQ2:AQ65" si="6">IF(RIGHT(B2,1)="#",SUBSTITUTE(B2,"#",""),IF(RIGHT(B2,1)="*",SUBSTITUTE(B2,"*",""),B2))</f>
        <v>Jerry Adair</v>
      </c>
      <c r="AR2" t="s">
        <v>293</v>
      </c>
      <c r="AS2" t="s">
        <v>1179</v>
      </c>
      <c r="AX2" s="71" t="str">
        <f t="shared" ref="AX2:AX65" si="7">AS2</f>
        <v>Adair</v>
      </c>
      <c r="AY2" s="70" t="str">
        <f t="shared" ref="AY2:AY65" si="8">AP2</f>
        <v>4C</v>
      </c>
      <c r="AZ2" s="70" t="str">
        <f t="shared" ref="AZ2:AZ65" si="9">AO2</f>
        <v>R</v>
      </c>
      <c r="BG2" t="s">
        <v>293</v>
      </c>
      <c r="BH2" t="s">
        <v>1404</v>
      </c>
      <c r="BN2" s="88" t="str">
        <f t="shared" ref="BN2:BN65" si="10">IF(AND(BP2=BP3,BO2&lt;&gt;BO3),"check","-")</f>
        <v>-</v>
      </c>
      <c r="BO2" s="95" t="str">
        <f t="shared" ref="BO2:BP2" si="11">BG2</f>
        <v>Jerry</v>
      </c>
      <c r="BP2" s="88" t="str">
        <f t="shared" si="11"/>
        <v>AdairJ</v>
      </c>
    </row>
    <row r="3" spans="1:69" x14ac:dyDescent="0.25">
      <c r="A3">
        <v>111</v>
      </c>
      <c r="B3" t="s">
        <v>485</v>
      </c>
      <c r="C3">
        <v>30</v>
      </c>
      <c r="D3" t="s">
        <v>412</v>
      </c>
      <c r="E3">
        <v>-0.7</v>
      </c>
      <c r="F3">
        <v>28</v>
      </c>
      <c r="G3">
        <v>106</v>
      </c>
      <c r="H3">
        <v>98</v>
      </c>
      <c r="I3">
        <v>6</v>
      </c>
      <c r="J3">
        <v>20</v>
      </c>
      <c r="K3">
        <v>4</v>
      </c>
      <c r="L3">
        <v>0</v>
      </c>
      <c r="M3">
        <v>0</v>
      </c>
      <c r="N3">
        <v>9</v>
      </c>
      <c r="O3">
        <v>0</v>
      </c>
      <c r="P3">
        <v>1</v>
      </c>
      <c r="Q3">
        <v>4</v>
      </c>
      <c r="R3">
        <v>17</v>
      </c>
      <c r="S3">
        <v>0.20399999999999999</v>
      </c>
      <c r="T3">
        <v>0.24</v>
      </c>
      <c r="U3">
        <v>0.245</v>
      </c>
      <c r="V3">
        <v>0.48499999999999999</v>
      </c>
      <c r="W3">
        <v>48</v>
      </c>
      <c r="X3">
        <v>0.22900000000000001</v>
      </c>
      <c r="Y3">
        <v>41</v>
      </c>
      <c r="Z3">
        <v>24</v>
      </c>
      <c r="AA3">
        <v>5</v>
      </c>
      <c r="AB3">
        <v>1</v>
      </c>
      <c r="AC3">
        <v>2</v>
      </c>
      <c r="AD3">
        <v>1</v>
      </c>
      <c r="AE3">
        <v>0</v>
      </c>
      <c r="AF3" t="s">
        <v>1179</v>
      </c>
      <c r="AG3" s="20"/>
      <c r="AJ3" s="70" t="str">
        <f t="shared" si="0"/>
        <v>CHECK</v>
      </c>
      <c r="AK3" s="70" t="str">
        <f t="shared" si="1"/>
        <v>5</v>
      </c>
      <c r="AL3" s="70" t="str">
        <f>IF(C3&lt;&gt;"Age",IF(M3&gt;='1967-AL'!H$23,"A",IF(U3&gt;'1967-AL'!H$25,"B","C")),"")</f>
        <v>C</v>
      </c>
      <c r="AM3" s="70" t="str">
        <f t="shared" si="2"/>
        <v>5</v>
      </c>
      <c r="AN3" s="70" t="str">
        <f t="shared" si="3"/>
        <v>5C</v>
      </c>
      <c r="AO3" s="70" t="str">
        <f t="shared" si="4"/>
        <v>R</v>
      </c>
      <c r="AP3" s="70" t="str">
        <f t="shared" si="5"/>
        <v>5C</v>
      </c>
      <c r="AQ3" s="71" t="str">
        <f t="shared" si="6"/>
        <v>Jerry Adair</v>
      </c>
      <c r="AR3" t="s">
        <v>293</v>
      </c>
      <c r="AS3" t="s">
        <v>1179</v>
      </c>
      <c r="AX3" s="71" t="str">
        <f t="shared" si="7"/>
        <v>Adair</v>
      </c>
      <c r="AY3" s="70" t="str">
        <f t="shared" si="8"/>
        <v>5C</v>
      </c>
      <c r="AZ3" s="70" t="str">
        <f t="shared" si="9"/>
        <v>R</v>
      </c>
      <c r="BG3" t="s">
        <v>293</v>
      </c>
      <c r="BH3" t="s">
        <v>1404</v>
      </c>
      <c r="BN3" s="88" t="str">
        <f t="shared" si="10"/>
        <v>-</v>
      </c>
      <c r="BO3" s="95" t="str">
        <f t="shared" ref="BO3:BO66" si="12">BG3</f>
        <v>Jerry</v>
      </c>
      <c r="BP3" s="88" t="str">
        <f t="shared" ref="BP3:BP66" si="13">BH3</f>
        <v>AdairJ</v>
      </c>
    </row>
    <row r="4" spans="1:69" x14ac:dyDescent="0.25">
      <c r="A4">
        <v>112</v>
      </c>
      <c r="B4" t="s">
        <v>485</v>
      </c>
      <c r="C4">
        <v>30</v>
      </c>
      <c r="D4" t="s">
        <v>390</v>
      </c>
      <c r="E4">
        <v>2.2999999999999998</v>
      </c>
      <c r="F4">
        <v>89</v>
      </c>
      <c r="G4">
        <v>337</v>
      </c>
      <c r="H4">
        <v>316</v>
      </c>
      <c r="I4">
        <v>41</v>
      </c>
      <c r="J4">
        <v>92</v>
      </c>
      <c r="K4">
        <v>13</v>
      </c>
      <c r="L4">
        <v>1</v>
      </c>
      <c r="M4">
        <v>3</v>
      </c>
      <c r="N4">
        <v>26</v>
      </c>
      <c r="O4">
        <v>1</v>
      </c>
      <c r="P4">
        <v>4</v>
      </c>
      <c r="Q4">
        <v>13</v>
      </c>
      <c r="R4">
        <v>35</v>
      </c>
      <c r="S4">
        <v>0.29099999999999998</v>
      </c>
      <c r="T4">
        <v>0.32100000000000001</v>
      </c>
      <c r="U4">
        <v>0.36699999999999999</v>
      </c>
      <c r="V4">
        <v>0.68799999999999994</v>
      </c>
      <c r="W4">
        <v>96</v>
      </c>
      <c r="X4">
        <v>0.33100000000000002</v>
      </c>
      <c r="Y4">
        <v>103</v>
      </c>
      <c r="Z4">
        <v>116</v>
      </c>
      <c r="AA4">
        <v>10</v>
      </c>
      <c r="AB4">
        <v>2</v>
      </c>
      <c r="AC4">
        <v>4</v>
      </c>
      <c r="AD4">
        <v>2</v>
      </c>
      <c r="AE4">
        <v>0</v>
      </c>
      <c r="AF4" t="s">
        <v>1179</v>
      </c>
      <c r="AG4" s="20"/>
      <c r="AJ4" s="70" t="str">
        <f t="shared" si="0"/>
        <v/>
      </c>
      <c r="AK4" s="70" t="str">
        <f t="shared" si="1"/>
        <v>3</v>
      </c>
      <c r="AL4" s="70" t="str">
        <f>IF(C4&lt;&gt;"Age",IF(M4&gt;='1967-AL'!H$23,"A",IF(U4&gt;'1967-AL'!H$25,"B","C")),"")</f>
        <v>C</v>
      </c>
      <c r="AM4" s="70" t="str">
        <f t="shared" si="2"/>
        <v>3</v>
      </c>
      <c r="AN4" s="70" t="str">
        <f t="shared" si="3"/>
        <v>3C</v>
      </c>
      <c r="AO4" s="70" t="str">
        <f t="shared" si="4"/>
        <v>R</v>
      </c>
      <c r="AP4" s="70" t="str">
        <f t="shared" si="5"/>
        <v>3C</v>
      </c>
      <c r="AQ4" s="71" t="str">
        <f t="shared" si="6"/>
        <v>Jerry Adair</v>
      </c>
      <c r="AR4" t="s">
        <v>293</v>
      </c>
      <c r="AS4" t="s">
        <v>1179</v>
      </c>
      <c r="AX4" s="71" t="str">
        <f t="shared" si="7"/>
        <v>Adair</v>
      </c>
      <c r="AY4" s="70" t="str">
        <f t="shared" si="8"/>
        <v>3C</v>
      </c>
      <c r="AZ4" s="70" t="str">
        <f t="shared" si="9"/>
        <v>R</v>
      </c>
      <c r="BG4" t="s">
        <v>293</v>
      </c>
      <c r="BH4" t="s">
        <v>1404</v>
      </c>
      <c r="BN4" s="88" t="str">
        <f t="shared" si="10"/>
        <v>-</v>
      </c>
      <c r="BO4" s="95" t="str">
        <f t="shared" si="12"/>
        <v>Jerry</v>
      </c>
      <c r="BP4" s="88" t="str">
        <f t="shared" si="13"/>
        <v>AdairJ</v>
      </c>
    </row>
    <row r="5" spans="1:69" x14ac:dyDescent="0.25">
      <c r="A5">
        <v>197</v>
      </c>
      <c r="B5" t="s">
        <v>550</v>
      </c>
      <c r="C5">
        <v>19</v>
      </c>
      <c r="D5" t="s">
        <v>393</v>
      </c>
      <c r="E5">
        <v>0.1</v>
      </c>
      <c r="F5">
        <v>3</v>
      </c>
      <c r="G5">
        <v>2</v>
      </c>
      <c r="H5">
        <v>2</v>
      </c>
      <c r="I5">
        <v>1</v>
      </c>
      <c r="J5">
        <v>1</v>
      </c>
      <c r="K5">
        <v>0</v>
      </c>
      <c r="L5">
        <v>1</v>
      </c>
      <c r="M5">
        <v>0</v>
      </c>
      <c r="N5">
        <v>1</v>
      </c>
      <c r="O5">
        <v>0</v>
      </c>
      <c r="P5">
        <v>0</v>
      </c>
      <c r="Q5">
        <v>0</v>
      </c>
      <c r="R5">
        <v>1</v>
      </c>
      <c r="S5">
        <v>0.5</v>
      </c>
      <c r="T5">
        <v>0.5</v>
      </c>
      <c r="U5">
        <v>1.5</v>
      </c>
      <c r="V5">
        <v>2</v>
      </c>
      <c r="W5">
        <v>472</v>
      </c>
      <c r="X5">
        <v>0.85099999999999998</v>
      </c>
      <c r="Y5">
        <v>500</v>
      </c>
      <c r="Z5">
        <v>3</v>
      </c>
      <c r="AA5">
        <v>0</v>
      </c>
      <c r="AB5">
        <v>0</v>
      </c>
      <c r="AC5">
        <v>0</v>
      </c>
      <c r="AD5">
        <v>0</v>
      </c>
      <c r="AE5">
        <v>0</v>
      </c>
      <c r="AF5" t="s">
        <v>1262</v>
      </c>
      <c r="AG5" s="20"/>
      <c r="AJ5" s="70" t="str">
        <f t="shared" si="0"/>
        <v/>
      </c>
      <c r="AK5" s="70">
        <f t="shared" si="1"/>
        <v>6</v>
      </c>
      <c r="AL5" s="70" t="str">
        <f>IF(C5&lt;&gt;"Age",IF(M5&gt;='1967-AL'!H$23,"A",IF(U5&gt;'1967-AL'!H$25,"B","C")),"")</f>
        <v>B</v>
      </c>
      <c r="AM5" s="70">
        <f t="shared" si="2"/>
        <v>6</v>
      </c>
      <c r="AN5" s="70" t="str">
        <f t="shared" si="3"/>
        <v>6B</v>
      </c>
      <c r="AO5" s="70" t="str">
        <f t="shared" si="4"/>
        <v>R</v>
      </c>
      <c r="AP5" s="70" t="str">
        <f t="shared" si="5"/>
        <v>6B</v>
      </c>
      <c r="AQ5" s="71" t="str">
        <f t="shared" si="6"/>
        <v>Mike Adamson</v>
      </c>
      <c r="AR5" t="s">
        <v>314</v>
      </c>
      <c r="AS5" t="s">
        <v>1262</v>
      </c>
      <c r="AX5" s="71" t="str">
        <f t="shared" si="7"/>
        <v>Adamson</v>
      </c>
      <c r="AY5" s="70" t="str">
        <f t="shared" si="8"/>
        <v>6B</v>
      </c>
      <c r="AZ5" s="70" t="str">
        <f t="shared" si="9"/>
        <v>R</v>
      </c>
      <c r="BG5" t="s">
        <v>314</v>
      </c>
      <c r="BH5" t="s">
        <v>1262</v>
      </c>
      <c r="BN5" s="88" t="str">
        <f t="shared" si="10"/>
        <v>-</v>
      </c>
      <c r="BO5" s="95" t="str">
        <f t="shared" si="12"/>
        <v>Mike</v>
      </c>
      <c r="BP5" s="88" t="str">
        <f t="shared" si="13"/>
        <v>Adamson</v>
      </c>
    </row>
    <row r="6" spans="1:69" x14ac:dyDescent="0.25">
      <c r="A6">
        <v>27</v>
      </c>
      <c r="B6" t="s">
        <v>421</v>
      </c>
      <c r="C6">
        <v>24</v>
      </c>
      <c r="D6" t="s">
        <v>412</v>
      </c>
      <c r="E6">
        <v>4.5999999999999996</v>
      </c>
      <c r="F6">
        <v>158</v>
      </c>
      <c r="G6">
        <v>584</v>
      </c>
      <c r="H6">
        <v>529</v>
      </c>
      <c r="I6">
        <v>73</v>
      </c>
      <c r="J6">
        <v>124</v>
      </c>
      <c r="K6">
        <v>26</v>
      </c>
      <c r="L6">
        <v>2</v>
      </c>
      <c r="M6">
        <v>14</v>
      </c>
      <c r="N6">
        <v>52</v>
      </c>
      <c r="O6">
        <v>28</v>
      </c>
      <c r="P6">
        <v>10</v>
      </c>
      <c r="Q6">
        <v>44</v>
      </c>
      <c r="R6">
        <v>129</v>
      </c>
      <c r="S6">
        <v>0.23400000000000001</v>
      </c>
      <c r="T6">
        <v>0.30199999999999999</v>
      </c>
      <c r="U6">
        <v>0.371</v>
      </c>
      <c r="V6">
        <v>0.67200000000000004</v>
      </c>
      <c r="W6">
        <v>104</v>
      </c>
      <c r="X6">
        <v>0.32800000000000001</v>
      </c>
      <c r="Y6">
        <v>108</v>
      </c>
      <c r="Z6">
        <v>196</v>
      </c>
      <c r="AA6">
        <v>14</v>
      </c>
      <c r="AB6">
        <v>8</v>
      </c>
      <c r="AC6">
        <v>1</v>
      </c>
      <c r="AD6">
        <v>2</v>
      </c>
      <c r="AE6">
        <v>5</v>
      </c>
      <c r="AF6" t="s">
        <v>1350</v>
      </c>
      <c r="AG6" s="20"/>
      <c r="AJ6" s="70" t="str">
        <f t="shared" si="0"/>
        <v/>
      </c>
      <c r="AK6" s="70" t="str">
        <f t="shared" si="1"/>
        <v>5</v>
      </c>
      <c r="AL6" s="70" t="str">
        <f>IF(C6&lt;&gt;"Age",IF(M6&gt;='1967-AL'!H$23,"A",IF(U6&gt;'1967-AL'!H$25,"B","C")),"")</f>
        <v>C</v>
      </c>
      <c r="AM6" s="70" t="str">
        <f t="shared" si="2"/>
        <v>5</v>
      </c>
      <c r="AN6" s="70" t="str">
        <f t="shared" si="3"/>
        <v>5C</v>
      </c>
      <c r="AO6" s="70" t="str">
        <f t="shared" si="4"/>
        <v>R</v>
      </c>
      <c r="AP6" s="70" t="str">
        <f t="shared" si="5"/>
        <v>5C</v>
      </c>
      <c r="AQ6" s="71" t="str">
        <f t="shared" si="6"/>
        <v>Tommie Agee</v>
      </c>
      <c r="AR6" t="s">
        <v>1349</v>
      </c>
      <c r="AS6" t="s">
        <v>1350</v>
      </c>
      <c r="AX6" s="71" t="str">
        <f t="shared" si="7"/>
        <v>Agee</v>
      </c>
      <c r="AY6" s="70" t="str">
        <f t="shared" si="8"/>
        <v>5C</v>
      </c>
      <c r="AZ6" s="70" t="str">
        <f t="shared" si="9"/>
        <v>R</v>
      </c>
      <c r="BG6" t="s">
        <v>314</v>
      </c>
      <c r="BH6" t="s">
        <v>1262</v>
      </c>
      <c r="BN6" s="88" t="str">
        <f t="shared" si="10"/>
        <v>-</v>
      </c>
      <c r="BO6" s="95" t="str">
        <f t="shared" si="12"/>
        <v>Mike</v>
      </c>
      <c r="BP6" s="88" t="str">
        <f t="shared" si="13"/>
        <v>Adamson</v>
      </c>
    </row>
    <row r="7" spans="1:69" x14ac:dyDescent="0.25">
      <c r="A7">
        <v>198</v>
      </c>
      <c r="B7" t="s">
        <v>551</v>
      </c>
      <c r="C7">
        <v>36</v>
      </c>
      <c r="D7" t="s">
        <v>395</v>
      </c>
      <c r="E7">
        <v>0.1</v>
      </c>
      <c r="F7">
        <v>31</v>
      </c>
      <c r="G7">
        <v>2</v>
      </c>
      <c r="H7">
        <v>2</v>
      </c>
      <c r="I7">
        <v>0</v>
      </c>
      <c r="J7">
        <v>1</v>
      </c>
      <c r="K7">
        <v>0</v>
      </c>
      <c r="L7">
        <v>1</v>
      </c>
      <c r="M7">
        <v>0</v>
      </c>
      <c r="N7">
        <v>3</v>
      </c>
      <c r="O7">
        <v>0</v>
      </c>
      <c r="P7">
        <v>0</v>
      </c>
      <c r="Q7">
        <v>0</v>
      </c>
      <c r="R7">
        <v>1</v>
      </c>
      <c r="S7">
        <v>0.5</v>
      </c>
      <c r="T7">
        <v>0.5</v>
      </c>
      <c r="U7">
        <v>1.5</v>
      </c>
      <c r="V7">
        <v>2</v>
      </c>
      <c r="W7">
        <v>464</v>
      </c>
      <c r="X7">
        <v>0.85099999999999998</v>
      </c>
      <c r="Y7">
        <v>500</v>
      </c>
      <c r="Z7">
        <v>3</v>
      </c>
      <c r="AA7">
        <v>0</v>
      </c>
      <c r="AB7">
        <v>0</v>
      </c>
      <c r="AC7">
        <v>0</v>
      </c>
      <c r="AD7">
        <v>0</v>
      </c>
      <c r="AE7">
        <v>0</v>
      </c>
      <c r="AF7" t="s">
        <v>1159</v>
      </c>
      <c r="AG7" s="20"/>
      <c r="AJ7" s="70" t="str">
        <f t="shared" si="0"/>
        <v/>
      </c>
      <c r="AK7" s="70">
        <f t="shared" si="1"/>
        <v>6</v>
      </c>
      <c r="AL7" s="70" t="str">
        <f>IF(C7&lt;&gt;"Age",IF(M7&gt;='1967-AL'!H$23,"A",IF(U7&gt;'1967-AL'!H$25,"B","C")),"")</f>
        <v>B</v>
      </c>
      <c r="AM7" s="70">
        <f t="shared" si="2"/>
        <v>6</v>
      </c>
      <c r="AN7" s="70" t="str">
        <f t="shared" si="3"/>
        <v>6B</v>
      </c>
      <c r="AO7" s="70" t="str">
        <f t="shared" si="4"/>
        <v>R</v>
      </c>
      <c r="AP7" s="70" t="str">
        <f t="shared" si="5"/>
        <v>6B</v>
      </c>
      <c r="AQ7" s="71" t="str">
        <f t="shared" si="6"/>
        <v>Hank Aguirre</v>
      </c>
      <c r="AR7" t="s">
        <v>1158</v>
      </c>
      <c r="AS7" t="s">
        <v>1159</v>
      </c>
      <c r="AX7" s="71" t="str">
        <f t="shared" si="7"/>
        <v>Aguirre</v>
      </c>
      <c r="AY7" s="70" t="str">
        <f t="shared" si="8"/>
        <v>6B</v>
      </c>
      <c r="AZ7" s="70" t="str">
        <f t="shared" si="9"/>
        <v>R</v>
      </c>
      <c r="BG7" t="s">
        <v>1349</v>
      </c>
      <c r="BH7" t="s">
        <v>1350</v>
      </c>
      <c r="BN7" s="88" t="str">
        <f t="shared" si="10"/>
        <v>-</v>
      </c>
      <c r="BO7" s="95" t="str">
        <f t="shared" si="12"/>
        <v>Tommie</v>
      </c>
      <c r="BP7" s="88" t="str">
        <f t="shared" si="13"/>
        <v>Agee</v>
      </c>
    </row>
    <row r="8" spans="1:69" x14ac:dyDescent="0.25">
      <c r="A8">
        <v>199</v>
      </c>
      <c r="B8" t="s">
        <v>552</v>
      </c>
      <c r="C8">
        <v>26</v>
      </c>
      <c r="D8" t="s">
        <v>422</v>
      </c>
      <c r="E8">
        <v>0</v>
      </c>
      <c r="F8">
        <v>57</v>
      </c>
      <c r="G8">
        <v>11</v>
      </c>
      <c r="H8">
        <v>8</v>
      </c>
      <c r="I8">
        <v>0</v>
      </c>
      <c r="J8">
        <v>1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4</v>
      </c>
      <c r="S8">
        <v>0.125</v>
      </c>
      <c r="T8">
        <v>0.125</v>
      </c>
      <c r="U8">
        <v>0.125</v>
      </c>
      <c r="V8">
        <v>0.25</v>
      </c>
      <c r="W8">
        <v>-25</v>
      </c>
      <c r="X8">
        <v>0.114</v>
      </c>
      <c r="Y8">
        <v>-106</v>
      </c>
      <c r="Z8">
        <v>1</v>
      </c>
      <c r="AA8">
        <v>0</v>
      </c>
      <c r="AB8">
        <v>0</v>
      </c>
      <c r="AC8">
        <v>3</v>
      </c>
      <c r="AD8">
        <v>0</v>
      </c>
      <c r="AE8">
        <v>0</v>
      </c>
      <c r="AF8" t="s">
        <v>1170</v>
      </c>
      <c r="AG8" s="20"/>
      <c r="AJ8" s="70" t="str">
        <f t="shared" si="0"/>
        <v/>
      </c>
      <c r="AK8" s="70">
        <f t="shared" si="1"/>
        <v>6</v>
      </c>
      <c r="AL8" s="70" t="str">
        <f>IF(C8&lt;&gt;"Age",IF(M8&gt;='1967-AL'!H$23,"A",IF(U8&gt;'1967-AL'!H$25,"B","C")),"")</f>
        <v>C</v>
      </c>
      <c r="AM8" s="70">
        <f t="shared" si="2"/>
        <v>6</v>
      </c>
      <c r="AN8" s="70" t="str">
        <f t="shared" si="3"/>
        <v>6C</v>
      </c>
      <c r="AO8" s="70" t="str">
        <f t="shared" si="4"/>
        <v>R</v>
      </c>
      <c r="AP8" s="70" t="str">
        <f t="shared" si="5"/>
        <v>6C</v>
      </c>
      <c r="AQ8" s="71" t="str">
        <f t="shared" si="6"/>
        <v>Jack Aker</v>
      </c>
      <c r="AR8" t="s">
        <v>289</v>
      </c>
      <c r="AS8" t="s">
        <v>1170</v>
      </c>
      <c r="AX8" s="71" t="str">
        <f t="shared" si="7"/>
        <v>Aker</v>
      </c>
      <c r="AY8" s="70" t="str">
        <f t="shared" si="8"/>
        <v>6C</v>
      </c>
      <c r="AZ8" s="70" t="str">
        <f t="shared" si="9"/>
        <v>R</v>
      </c>
      <c r="BG8" t="s">
        <v>1158</v>
      </c>
      <c r="BH8" t="s">
        <v>1159</v>
      </c>
      <c r="BN8" s="88" t="str">
        <f t="shared" si="10"/>
        <v>-</v>
      </c>
      <c r="BO8" s="95" t="str">
        <f t="shared" si="12"/>
        <v>Hank</v>
      </c>
      <c r="BP8" s="88" t="str">
        <f t="shared" si="13"/>
        <v>Aguirre</v>
      </c>
    </row>
    <row r="9" spans="1:69" x14ac:dyDescent="0.25">
      <c r="A9">
        <v>113</v>
      </c>
      <c r="B9" t="s">
        <v>1546</v>
      </c>
      <c r="C9">
        <v>28</v>
      </c>
      <c r="D9" t="s">
        <v>391</v>
      </c>
      <c r="E9">
        <v>0.3</v>
      </c>
      <c r="F9">
        <v>87</v>
      </c>
      <c r="G9">
        <v>279</v>
      </c>
      <c r="H9">
        <v>254</v>
      </c>
      <c r="I9">
        <v>13</v>
      </c>
      <c r="J9">
        <v>49</v>
      </c>
      <c r="K9">
        <v>5</v>
      </c>
      <c r="L9">
        <v>1</v>
      </c>
      <c r="M9">
        <v>3</v>
      </c>
      <c r="N9">
        <v>18</v>
      </c>
      <c r="O9">
        <v>1</v>
      </c>
      <c r="P9">
        <v>2</v>
      </c>
      <c r="Q9">
        <v>18</v>
      </c>
      <c r="R9">
        <v>43</v>
      </c>
      <c r="S9">
        <v>0.193</v>
      </c>
      <c r="T9">
        <v>0.24399999999999999</v>
      </c>
      <c r="U9">
        <v>0.25600000000000001</v>
      </c>
      <c r="V9">
        <v>0.5</v>
      </c>
      <c r="W9">
        <v>51</v>
      </c>
      <c r="X9">
        <v>0.24199999999999999</v>
      </c>
      <c r="Y9">
        <v>47</v>
      </c>
      <c r="Z9">
        <v>65</v>
      </c>
      <c r="AA9">
        <v>2</v>
      </c>
      <c r="AB9">
        <v>0</v>
      </c>
      <c r="AC9">
        <v>4</v>
      </c>
      <c r="AD9">
        <v>3</v>
      </c>
      <c r="AE9">
        <v>1</v>
      </c>
      <c r="AF9" t="s">
        <v>317</v>
      </c>
      <c r="AG9" s="20"/>
      <c r="AJ9" s="70" t="str">
        <f t="shared" si="0"/>
        <v/>
      </c>
      <c r="AK9" s="70" t="str">
        <f t="shared" si="1"/>
        <v>6</v>
      </c>
      <c r="AL9" s="70" t="str">
        <f>IF(C9&lt;&gt;"Age",IF(M9&gt;='1967-AL'!H$23,"A",IF(U9&gt;'1967-AL'!H$25,"B","C")),"")</f>
        <v>C</v>
      </c>
      <c r="AM9" s="70" t="str">
        <f t="shared" si="2"/>
        <v>6</v>
      </c>
      <c r="AN9" s="70" t="str">
        <f t="shared" si="3"/>
        <v>6C</v>
      </c>
      <c r="AO9" s="70" t="str">
        <f t="shared" si="4"/>
        <v>L</v>
      </c>
      <c r="AP9" s="70" t="str">
        <f t="shared" si="5"/>
        <v>6C</v>
      </c>
      <c r="AQ9" s="71" t="str">
        <f t="shared" si="6"/>
        <v>Bernie AllenBe</v>
      </c>
      <c r="AR9" t="s">
        <v>1014</v>
      </c>
      <c r="AS9" t="s">
        <v>1544</v>
      </c>
      <c r="AX9" s="71" t="str">
        <f t="shared" si="7"/>
        <v>AllenBe</v>
      </c>
      <c r="AY9" s="70" t="str">
        <f t="shared" si="8"/>
        <v>6C</v>
      </c>
      <c r="AZ9" s="70" t="str">
        <f t="shared" si="9"/>
        <v>L</v>
      </c>
      <c r="BG9" t="s">
        <v>1158</v>
      </c>
      <c r="BH9" t="s">
        <v>1159</v>
      </c>
      <c r="BN9" s="88" t="str">
        <f t="shared" si="10"/>
        <v>-</v>
      </c>
      <c r="BO9" s="95" t="str">
        <f t="shared" si="12"/>
        <v>Hank</v>
      </c>
      <c r="BP9" s="88" t="str">
        <f t="shared" si="13"/>
        <v>Aguirre</v>
      </c>
    </row>
    <row r="10" spans="1:69" x14ac:dyDescent="0.25">
      <c r="A10">
        <v>114</v>
      </c>
      <c r="B10" t="s">
        <v>1452</v>
      </c>
      <c r="C10">
        <v>26</v>
      </c>
      <c r="D10" t="s">
        <v>391</v>
      </c>
      <c r="E10">
        <v>-1.6</v>
      </c>
      <c r="F10">
        <v>116</v>
      </c>
      <c r="G10">
        <v>308</v>
      </c>
      <c r="H10">
        <v>292</v>
      </c>
      <c r="I10">
        <v>34</v>
      </c>
      <c r="J10">
        <v>68</v>
      </c>
      <c r="K10">
        <v>8</v>
      </c>
      <c r="L10">
        <v>4</v>
      </c>
      <c r="M10">
        <v>3</v>
      </c>
      <c r="N10">
        <v>17</v>
      </c>
      <c r="O10">
        <v>3</v>
      </c>
      <c r="P10">
        <v>4</v>
      </c>
      <c r="Q10">
        <v>13</v>
      </c>
      <c r="R10">
        <v>53</v>
      </c>
      <c r="S10">
        <v>0.23300000000000001</v>
      </c>
      <c r="T10">
        <v>0.26400000000000001</v>
      </c>
      <c r="U10">
        <v>0.318</v>
      </c>
      <c r="V10">
        <v>0.58199999999999996</v>
      </c>
      <c r="W10">
        <v>75</v>
      </c>
      <c r="X10">
        <v>0.26800000000000002</v>
      </c>
      <c r="Y10">
        <v>68</v>
      </c>
      <c r="Z10">
        <v>93</v>
      </c>
      <c r="AA10">
        <v>8</v>
      </c>
      <c r="AB10">
        <v>0</v>
      </c>
      <c r="AC10">
        <v>0</v>
      </c>
      <c r="AD10">
        <v>2</v>
      </c>
      <c r="AE10">
        <v>2</v>
      </c>
      <c r="AF10" t="s">
        <v>317</v>
      </c>
      <c r="AG10" s="20"/>
      <c r="AJ10" s="70" t="str">
        <f t="shared" si="0"/>
        <v/>
      </c>
      <c r="AK10" s="70" t="str">
        <f t="shared" si="1"/>
        <v>5</v>
      </c>
      <c r="AL10" s="70" t="str">
        <f>IF(C10&lt;&gt;"Age",IF(M10&gt;='1967-AL'!H$23,"A",IF(U10&gt;'1967-AL'!H$25,"B","C")),"")</f>
        <v>C</v>
      </c>
      <c r="AM10" s="70" t="str">
        <f t="shared" si="2"/>
        <v>5</v>
      </c>
      <c r="AN10" s="70" t="str">
        <f t="shared" si="3"/>
        <v>5C</v>
      </c>
      <c r="AO10" s="70" t="str">
        <f t="shared" si="4"/>
        <v>R</v>
      </c>
      <c r="AP10" s="70" t="str">
        <f t="shared" si="5"/>
        <v>5C</v>
      </c>
      <c r="AQ10" s="71" t="str">
        <f t="shared" si="6"/>
        <v>Hank AllenH</v>
      </c>
      <c r="AR10" t="s">
        <v>1158</v>
      </c>
      <c r="AS10" t="s">
        <v>1406</v>
      </c>
      <c r="AX10" s="71" t="str">
        <f t="shared" si="7"/>
        <v>AllenH</v>
      </c>
      <c r="AY10" s="70" t="str">
        <f t="shared" si="8"/>
        <v>5C</v>
      </c>
      <c r="AZ10" s="70" t="str">
        <f t="shared" si="9"/>
        <v>R</v>
      </c>
      <c r="BG10" t="s">
        <v>289</v>
      </c>
      <c r="BH10" t="s">
        <v>1170</v>
      </c>
      <c r="BN10" s="88" t="str">
        <f t="shared" si="10"/>
        <v>-</v>
      </c>
      <c r="BO10" s="95" t="str">
        <f t="shared" si="12"/>
        <v>Jack</v>
      </c>
      <c r="BP10" s="88" t="str">
        <f t="shared" si="13"/>
        <v>Aker</v>
      </c>
    </row>
    <row r="11" spans="1:69" x14ac:dyDescent="0.25">
      <c r="A11">
        <v>200</v>
      </c>
      <c r="B11" t="s">
        <v>1547</v>
      </c>
      <c r="C11">
        <v>29</v>
      </c>
      <c r="D11" t="s">
        <v>406</v>
      </c>
      <c r="E11">
        <v>0</v>
      </c>
      <c r="F11">
        <v>47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317</v>
      </c>
      <c r="AG11" s="20"/>
      <c r="AJ11" s="70" t="str">
        <f t="shared" si="0"/>
        <v/>
      </c>
      <c r="AK11" s="70">
        <f t="shared" si="1"/>
        <v>6</v>
      </c>
      <c r="AL11" s="70" t="str">
        <f>IF(C11&lt;&gt;"Age",IF(M11&gt;='1967-AL'!H$23,"A",IF(U11&gt;'1967-AL'!H$25,"B","C")),"")</f>
        <v>C</v>
      </c>
      <c r="AM11" s="70">
        <f t="shared" si="2"/>
        <v>6</v>
      </c>
      <c r="AN11" s="70" t="str">
        <f t="shared" si="3"/>
        <v>6C</v>
      </c>
      <c r="AO11" s="70" t="str">
        <f t="shared" si="4"/>
        <v>L</v>
      </c>
      <c r="AP11" s="70" t="str">
        <f t="shared" si="5"/>
        <v>6C</v>
      </c>
      <c r="AQ11" s="71" t="str">
        <f t="shared" si="6"/>
        <v>Bob AllenBo</v>
      </c>
      <c r="AR11" t="s">
        <v>145</v>
      </c>
      <c r="AS11" t="s">
        <v>1545</v>
      </c>
      <c r="AX11" s="71" t="str">
        <f t="shared" si="7"/>
        <v>AllenBo</v>
      </c>
      <c r="AY11" s="70" t="str">
        <f t="shared" si="8"/>
        <v>6C</v>
      </c>
      <c r="AZ11" s="70" t="str">
        <f t="shared" si="9"/>
        <v>L</v>
      </c>
      <c r="BG11" t="s">
        <v>289</v>
      </c>
      <c r="BH11" t="s">
        <v>1170</v>
      </c>
      <c r="BN11" s="88" t="str">
        <f t="shared" si="10"/>
        <v>-</v>
      </c>
      <c r="BO11" s="95" t="str">
        <f t="shared" si="12"/>
        <v>Jack</v>
      </c>
      <c r="BP11" s="88" t="str">
        <f t="shared" si="13"/>
        <v>Aker</v>
      </c>
    </row>
    <row r="12" spans="1:69" x14ac:dyDescent="0.25">
      <c r="A12">
        <v>7</v>
      </c>
      <c r="B12" t="s">
        <v>398</v>
      </c>
      <c r="C12">
        <v>32</v>
      </c>
      <c r="D12" t="s">
        <v>388</v>
      </c>
      <c r="E12">
        <v>2.8</v>
      </c>
      <c r="F12">
        <v>153</v>
      </c>
      <c r="G12">
        <v>576</v>
      </c>
      <c r="H12">
        <v>496</v>
      </c>
      <c r="I12">
        <v>73</v>
      </c>
      <c r="J12">
        <v>128</v>
      </c>
      <c r="K12">
        <v>21</v>
      </c>
      <c r="L12">
        <v>6</v>
      </c>
      <c r="M12">
        <v>24</v>
      </c>
      <c r="N12">
        <v>75</v>
      </c>
      <c r="O12">
        <v>6</v>
      </c>
      <c r="P12">
        <v>4</v>
      </c>
      <c r="Q12">
        <v>74</v>
      </c>
      <c r="R12">
        <v>114</v>
      </c>
      <c r="S12">
        <v>0.25800000000000001</v>
      </c>
      <c r="T12">
        <v>0.35599999999999998</v>
      </c>
      <c r="U12">
        <v>0.47</v>
      </c>
      <c r="V12">
        <v>0.82599999999999996</v>
      </c>
      <c r="W12">
        <v>134</v>
      </c>
      <c r="X12">
        <v>0.39200000000000002</v>
      </c>
      <c r="Y12">
        <v>146</v>
      </c>
      <c r="Z12">
        <v>233</v>
      </c>
      <c r="AA12">
        <v>5</v>
      </c>
      <c r="AB12">
        <v>2</v>
      </c>
      <c r="AC12">
        <v>3</v>
      </c>
      <c r="AD12">
        <v>1</v>
      </c>
      <c r="AE12">
        <v>2</v>
      </c>
      <c r="AF12" t="s">
        <v>1029</v>
      </c>
      <c r="AG12" s="20"/>
      <c r="AJ12" s="70" t="str">
        <f t="shared" si="0"/>
        <v/>
      </c>
      <c r="AK12" s="70" t="str">
        <f t="shared" si="1"/>
        <v>4</v>
      </c>
      <c r="AL12" s="70" t="str">
        <f>IF(C12&lt;&gt;"Age",IF(M12&gt;='1967-AL'!H$23,"A",IF(U12&gt;'1967-AL'!H$25,"B","C")),"")</f>
        <v>B</v>
      </c>
      <c r="AM12" s="70" t="str">
        <f t="shared" si="2"/>
        <v>4</v>
      </c>
      <c r="AN12" s="70" t="str">
        <f t="shared" si="3"/>
        <v>4B</v>
      </c>
      <c r="AO12" s="70" t="str">
        <f t="shared" si="4"/>
        <v>R</v>
      </c>
      <c r="AP12" s="70" t="str">
        <f t="shared" si="5"/>
        <v>4B</v>
      </c>
      <c r="AQ12" s="71" t="str">
        <f t="shared" si="6"/>
        <v>Bob Allison</v>
      </c>
      <c r="AR12" t="s">
        <v>145</v>
      </c>
      <c r="AS12" t="s">
        <v>1029</v>
      </c>
      <c r="AX12" s="71" t="str">
        <f t="shared" si="7"/>
        <v>Allison</v>
      </c>
      <c r="AY12" s="70" t="str">
        <f t="shared" si="8"/>
        <v>4B</v>
      </c>
      <c r="AZ12" s="70" t="str">
        <f t="shared" si="9"/>
        <v>R</v>
      </c>
      <c r="BG12" t="s">
        <v>145</v>
      </c>
      <c r="BH12" t="s">
        <v>317</v>
      </c>
      <c r="BN12" s="88" t="str">
        <f t="shared" si="10"/>
        <v>-</v>
      </c>
      <c r="BO12" s="95" t="str">
        <f t="shared" si="12"/>
        <v>Bob</v>
      </c>
      <c r="BP12" s="88" t="str">
        <f t="shared" si="13"/>
        <v>Allen</v>
      </c>
    </row>
    <row r="13" spans="1:69" x14ac:dyDescent="0.25">
      <c r="A13">
        <v>201</v>
      </c>
      <c r="B13" t="s">
        <v>553</v>
      </c>
      <c r="C13">
        <v>23</v>
      </c>
      <c r="D13" t="s">
        <v>412</v>
      </c>
      <c r="E13">
        <v>-0.1</v>
      </c>
      <c r="F13">
        <v>12</v>
      </c>
      <c r="G13">
        <v>18</v>
      </c>
      <c r="H13">
        <v>15</v>
      </c>
      <c r="I13">
        <v>4</v>
      </c>
      <c r="J13">
        <v>3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2</v>
      </c>
      <c r="R13">
        <v>0</v>
      </c>
      <c r="S13">
        <v>0.2</v>
      </c>
      <c r="T13">
        <v>0.29399999999999998</v>
      </c>
      <c r="U13">
        <v>0.2</v>
      </c>
      <c r="V13">
        <v>0.49399999999999999</v>
      </c>
      <c r="W13">
        <v>53</v>
      </c>
      <c r="X13">
        <v>0.27600000000000002</v>
      </c>
      <c r="Y13">
        <v>45</v>
      </c>
      <c r="Z13">
        <v>3</v>
      </c>
      <c r="AA13">
        <v>1</v>
      </c>
      <c r="AB13">
        <v>0</v>
      </c>
      <c r="AC13">
        <v>1</v>
      </c>
      <c r="AD13">
        <v>0</v>
      </c>
      <c r="AE13">
        <v>0</v>
      </c>
      <c r="AF13" t="s">
        <v>177</v>
      </c>
      <c r="AG13" s="20"/>
      <c r="AJ13" s="70" t="str">
        <f t="shared" si="0"/>
        <v/>
      </c>
      <c r="AK13" s="70" t="str">
        <f t="shared" si="1"/>
        <v>6</v>
      </c>
      <c r="AL13" s="70" t="str">
        <f>IF(C13&lt;&gt;"Age",IF(M13&gt;='1967-AL'!H$23,"A",IF(U13&gt;'1967-AL'!H$25,"B","C")),"")</f>
        <v>C</v>
      </c>
      <c r="AM13" s="70" t="str">
        <f t="shared" si="2"/>
        <v>6</v>
      </c>
      <c r="AN13" s="70" t="str">
        <f t="shared" si="3"/>
        <v>6C</v>
      </c>
      <c r="AO13" s="70" t="str">
        <f t="shared" si="4"/>
        <v>B</v>
      </c>
      <c r="AP13" s="70" t="str">
        <f t="shared" si="5"/>
        <v>6C</v>
      </c>
      <c r="AQ13" s="71" t="str">
        <f t="shared" si="6"/>
        <v>Sandy Alomar</v>
      </c>
      <c r="AR13" t="s">
        <v>1325</v>
      </c>
      <c r="AS13" t="s">
        <v>177</v>
      </c>
      <c r="AX13" s="71" t="str">
        <f t="shared" si="7"/>
        <v>Alomar</v>
      </c>
      <c r="AY13" s="70" t="str">
        <f t="shared" si="8"/>
        <v>6C</v>
      </c>
      <c r="AZ13" s="70" t="str">
        <f t="shared" si="9"/>
        <v>B</v>
      </c>
      <c r="BG13" t="s">
        <v>1014</v>
      </c>
      <c r="BH13" t="s">
        <v>1405</v>
      </c>
      <c r="BN13" s="88" t="str">
        <f t="shared" si="10"/>
        <v>check</v>
      </c>
      <c r="BO13" s="95" t="str">
        <f t="shared" si="12"/>
        <v>Bernie</v>
      </c>
      <c r="BP13" s="88" t="str">
        <f t="shared" si="13"/>
        <v>AllenB</v>
      </c>
    </row>
    <row r="14" spans="1:69" x14ac:dyDescent="0.25">
      <c r="A14">
        <v>13</v>
      </c>
      <c r="B14" t="s">
        <v>405</v>
      </c>
      <c r="C14">
        <v>29</v>
      </c>
      <c r="D14" t="s">
        <v>406</v>
      </c>
      <c r="E14">
        <v>2.2999999999999998</v>
      </c>
      <c r="F14">
        <v>161</v>
      </c>
      <c r="G14">
        <v>697</v>
      </c>
      <c r="H14">
        <v>637</v>
      </c>
      <c r="I14">
        <v>66</v>
      </c>
      <c r="J14">
        <v>163</v>
      </c>
      <c r="K14">
        <v>23</v>
      </c>
      <c r="L14">
        <v>4</v>
      </c>
      <c r="M14">
        <v>21</v>
      </c>
      <c r="N14">
        <v>70</v>
      </c>
      <c r="O14">
        <v>3</v>
      </c>
      <c r="P14">
        <v>10</v>
      </c>
      <c r="Q14">
        <v>38</v>
      </c>
      <c r="R14">
        <v>107</v>
      </c>
      <c r="S14">
        <v>0.25600000000000001</v>
      </c>
      <c r="T14">
        <v>0.30099999999999999</v>
      </c>
      <c r="U14">
        <v>0.40300000000000002</v>
      </c>
      <c r="V14">
        <v>0.70399999999999996</v>
      </c>
      <c r="W14">
        <v>105</v>
      </c>
      <c r="X14">
        <v>0.32800000000000001</v>
      </c>
      <c r="Y14">
        <v>108</v>
      </c>
      <c r="Z14">
        <v>257</v>
      </c>
      <c r="AA14">
        <v>13</v>
      </c>
      <c r="AB14">
        <v>4</v>
      </c>
      <c r="AC14">
        <v>16</v>
      </c>
      <c r="AD14">
        <v>2</v>
      </c>
      <c r="AE14">
        <v>1</v>
      </c>
      <c r="AF14" t="s">
        <v>1254</v>
      </c>
      <c r="AG14" s="20"/>
      <c r="AJ14" s="70" t="str">
        <f t="shared" si="0"/>
        <v/>
      </c>
      <c r="AK14" s="70" t="str">
        <f t="shared" si="1"/>
        <v>4</v>
      </c>
      <c r="AL14" s="70" t="str">
        <f>IF(C14&lt;&gt;"Age",IF(M14&gt;='1967-AL'!H$23,"A",IF(U14&gt;'1967-AL'!H$25,"B","C")),"")</f>
        <v>C</v>
      </c>
      <c r="AM14" s="70" t="str">
        <f t="shared" si="2"/>
        <v>4</v>
      </c>
      <c r="AN14" s="70" t="str">
        <f t="shared" si="3"/>
        <v>4C</v>
      </c>
      <c r="AO14" s="70" t="str">
        <f t="shared" si="4"/>
        <v>R</v>
      </c>
      <c r="AP14" s="70" t="str">
        <f t="shared" si="5"/>
        <v>4C</v>
      </c>
      <c r="AQ14" s="71" t="str">
        <f t="shared" si="6"/>
        <v>Max Alvis</v>
      </c>
      <c r="AR14" t="s">
        <v>312</v>
      </c>
      <c r="AS14" t="s">
        <v>1254</v>
      </c>
      <c r="AX14" s="71" t="str">
        <f t="shared" si="7"/>
        <v>Alvis</v>
      </c>
      <c r="AY14" s="70" t="str">
        <f t="shared" si="8"/>
        <v>4C</v>
      </c>
      <c r="AZ14" s="70" t="str">
        <f t="shared" si="9"/>
        <v>R</v>
      </c>
      <c r="BG14" t="s">
        <v>145</v>
      </c>
      <c r="BH14" t="s">
        <v>1405</v>
      </c>
      <c r="BN14" s="96" t="str">
        <f t="shared" si="10"/>
        <v>-</v>
      </c>
      <c r="BO14" s="95" t="str">
        <f t="shared" si="12"/>
        <v>Bob</v>
      </c>
      <c r="BP14" s="88" t="str">
        <f t="shared" si="13"/>
        <v>AllenB</v>
      </c>
    </row>
    <row r="15" spans="1:69" x14ac:dyDescent="0.25">
      <c r="A15">
        <v>144</v>
      </c>
      <c r="B15" t="s">
        <v>1375</v>
      </c>
      <c r="C15">
        <v>31</v>
      </c>
      <c r="D15" t="s">
        <v>402</v>
      </c>
      <c r="E15">
        <v>-0.1</v>
      </c>
      <c r="F15">
        <v>130</v>
      </c>
      <c r="G15">
        <v>470</v>
      </c>
      <c r="H15">
        <v>417</v>
      </c>
      <c r="I15">
        <v>31</v>
      </c>
      <c r="J15">
        <v>93</v>
      </c>
      <c r="K15">
        <v>12</v>
      </c>
      <c r="L15">
        <v>0</v>
      </c>
      <c r="M15">
        <v>1</v>
      </c>
      <c r="N15">
        <v>17</v>
      </c>
      <c r="O15">
        <v>3</v>
      </c>
      <c r="P15">
        <v>2</v>
      </c>
      <c r="Q15">
        <v>43</v>
      </c>
      <c r="R15">
        <v>49</v>
      </c>
      <c r="S15">
        <v>0.223</v>
      </c>
      <c r="T15">
        <v>0.29699999999999999</v>
      </c>
      <c r="U15">
        <v>0.25900000000000001</v>
      </c>
      <c r="V15">
        <v>0.55600000000000005</v>
      </c>
      <c r="W15">
        <v>70</v>
      </c>
      <c r="X15">
        <v>0.27200000000000002</v>
      </c>
      <c r="Y15">
        <v>69</v>
      </c>
      <c r="Z15">
        <v>108</v>
      </c>
      <c r="AA15">
        <v>13</v>
      </c>
      <c r="AB15">
        <v>1</v>
      </c>
      <c r="AC15">
        <v>9</v>
      </c>
      <c r="AD15">
        <v>0</v>
      </c>
      <c r="AE15">
        <v>4</v>
      </c>
      <c r="AF15" t="s">
        <v>1376</v>
      </c>
      <c r="AG15" s="20"/>
      <c r="AJ15" s="70" t="str">
        <f t="shared" si="0"/>
        <v/>
      </c>
      <c r="AK15" s="70" t="str">
        <f t="shared" si="1"/>
        <v>5</v>
      </c>
      <c r="AL15" s="70" t="str">
        <f>IF(C15&lt;&gt;"Age",IF(M15&gt;='1967-AL'!H$23,"A",IF(U15&gt;'1967-AL'!H$25,"B","C")),"")</f>
        <v>C</v>
      </c>
      <c r="AM15" s="70" t="str">
        <f t="shared" si="2"/>
        <v>5</v>
      </c>
      <c r="AN15" s="70" t="str">
        <f t="shared" si="3"/>
        <v>5C</v>
      </c>
      <c r="AO15" s="70" t="str">
        <f t="shared" si="4"/>
        <v>R</v>
      </c>
      <c r="AP15" s="70" t="str">
        <f t="shared" si="5"/>
        <v>5C</v>
      </c>
      <c r="AQ15" s="71" t="str">
        <f t="shared" si="6"/>
        <v>Rubén Amaro-Sr.</v>
      </c>
      <c r="AR15" t="s">
        <v>1314</v>
      </c>
      <c r="AS15" t="s">
        <v>1376</v>
      </c>
      <c r="AX15" s="71" t="str">
        <f t="shared" si="7"/>
        <v>Amaro-Sr.</v>
      </c>
      <c r="AY15" s="70" t="str">
        <f t="shared" si="8"/>
        <v>5C</v>
      </c>
      <c r="AZ15" s="70" t="str">
        <f t="shared" si="9"/>
        <v>R</v>
      </c>
      <c r="BG15" t="s">
        <v>1158</v>
      </c>
      <c r="BH15" t="s">
        <v>1406</v>
      </c>
      <c r="BN15" s="88" t="str">
        <f t="shared" si="10"/>
        <v>-</v>
      </c>
      <c r="BO15" s="95" t="str">
        <f t="shared" si="12"/>
        <v>Hank</v>
      </c>
      <c r="BP15" s="88" t="str">
        <f t="shared" si="13"/>
        <v>AllenH</v>
      </c>
    </row>
    <row r="16" spans="1:69" x14ac:dyDescent="0.25">
      <c r="A16">
        <v>58</v>
      </c>
      <c r="B16" t="s">
        <v>446</v>
      </c>
      <c r="C16">
        <v>23</v>
      </c>
      <c r="D16" t="s">
        <v>390</v>
      </c>
      <c r="E16">
        <v>2.6</v>
      </c>
      <c r="F16">
        <v>142</v>
      </c>
      <c r="G16">
        <v>578</v>
      </c>
      <c r="H16">
        <v>494</v>
      </c>
      <c r="I16">
        <v>79</v>
      </c>
      <c r="J16">
        <v>130</v>
      </c>
      <c r="K16">
        <v>20</v>
      </c>
      <c r="L16">
        <v>0</v>
      </c>
      <c r="M16">
        <v>8</v>
      </c>
      <c r="N16">
        <v>40</v>
      </c>
      <c r="O16">
        <v>7</v>
      </c>
      <c r="P16">
        <v>7</v>
      </c>
      <c r="Q16">
        <v>62</v>
      </c>
      <c r="R16">
        <v>72</v>
      </c>
      <c r="S16">
        <v>0.26300000000000001</v>
      </c>
      <c r="T16">
        <v>0.34599999999999997</v>
      </c>
      <c r="U16">
        <v>0.35199999999999998</v>
      </c>
      <c r="V16">
        <v>0.69899999999999995</v>
      </c>
      <c r="W16">
        <v>100</v>
      </c>
      <c r="X16">
        <v>0.34200000000000003</v>
      </c>
      <c r="Y16">
        <v>110</v>
      </c>
      <c r="Z16">
        <v>174</v>
      </c>
      <c r="AA16">
        <v>9</v>
      </c>
      <c r="AB16">
        <v>2</v>
      </c>
      <c r="AC16">
        <v>18</v>
      </c>
      <c r="AD16">
        <v>2</v>
      </c>
      <c r="AE16">
        <v>4</v>
      </c>
      <c r="AF16" t="s">
        <v>1263</v>
      </c>
      <c r="AG16" s="20"/>
      <c r="AJ16" s="70" t="str">
        <f t="shared" si="0"/>
        <v/>
      </c>
      <c r="AK16" s="70" t="str">
        <f t="shared" si="1"/>
        <v>4</v>
      </c>
      <c r="AL16" s="70" t="str">
        <f>IF(C16&lt;&gt;"Age",IF(M16&gt;='1967-AL'!H$23,"A",IF(U16&gt;'1967-AL'!H$25,"B","C")),"")</f>
        <v>C</v>
      </c>
      <c r="AM16" s="70" t="str">
        <f t="shared" si="2"/>
        <v>4</v>
      </c>
      <c r="AN16" s="70" t="str">
        <f t="shared" si="3"/>
        <v>4C</v>
      </c>
      <c r="AO16" s="70" t="str">
        <f t="shared" si="4"/>
        <v>R</v>
      </c>
      <c r="AP16" s="70" t="str">
        <f t="shared" si="5"/>
        <v>4C</v>
      </c>
      <c r="AQ16" s="71" t="str">
        <f t="shared" si="6"/>
        <v>Mike Andrews</v>
      </c>
      <c r="AR16" t="s">
        <v>314</v>
      </c>
      <c r="AS16" t="s">
        <v>1263</v>
      </c>
      <c r="AX16" s="71" t="str">
        <f t="shared" si="7"/>
        <v>Andrews</v>
      </c>
      <c r="AY16" s="70" t="str">
        <f t="shared" si="8"/>
        <v>4C</v>
      </c>
      <c r="AZ16" s="70" t="str">
        <f t="shared" si="9"/>
        <v>R</v>
      </c>
      <c r="BG16" t="s">
        <v>145</v>
      </c>
      <c r="BH16" t="s">
        <v>1029</v>
      </c>
      <c r="BN16" s="88" t="str">
        <f t="shared" si="10"/>
        <v>-</v>
      </c>
      <c r="BO16" s="95" t="str">
        <f t="shared" si="12"/>
        <v>Bob</v>
      </c>
      <c r="BP16" s="88" t="str">
        <f t="shared" si="13"/>
        <v>Allison</v>
      </c>
    </row>
    <row r="17" spans="1:68" x14ac:dyDescent="0.25">
      <c r="A17">
        <v>95</v>
      </c>
      <c r="B17" t="s">
        <v>472</v>
      </c>
      <c r="C17">
        <v>33</v>
      </c>
      <c r="D17" t="s">
        <v>393</v>
      </c>
      <c r="E17">
        <v>0.6</v>
      </c>
      <c r="F17">
        <v>134</v>
      </c>
      <c r="G17">
        <v>587</v>
      </c>
      <c r="H17">
        <v>546</v>
      </c>
      <c r="I17">
        <v>55</v>
      </c>
      <c r="J17">
        <v>127</v>
      </c>
      <c r="K17">
        <v>22</v>
      </c>
      <c r="L17">
        <v>5</v>
      </c>
      <c r="M17">
        <v>4</v>
      </c>
      <c r="N17">
        <v>31</v>
      </c>
      <c r="O17">
        <v>18</v>
      </c>
      <c r="P17">
        <v>5</v>
      </c>
      <c r="Q17">
        <v>29</v>
      </c>
      <c r="R17">
        <v>44</v>
      </c>
      <c r="S17">
        <v>0.23300000000000001</v>
      </c>
      <c r="T17">
        <v>0.27</v>
      </c>
      <c r="U17">
        <v>0.313</v>
      </c>
      <c r="V17">
        <v>0.58299999999999996</v>
      </c>
      <c r="W17">
        <v>72</v>
      </c>
      <c r="X17">
        <v>0.28599999999999998</v>
      </c>
      <c r="Y17">
        <v>70</v>
      </c>
      <c r="Z17">
        <v>171</v>
      </c>
      <c r="AA17">
        <v>8</v>
      </c>
      <c r="AB17">
        <v>1</v>
      </c>
      <c r="AC17">
        <v>6</v>
      </c>
      <c r="AD17">
        <v>5</v>
      </c>
      <c r="AE17">
        <v>2</v>
      </c>
      <c r="AF17" t="s">
        <v>1247</v>
      </c>
      <c r="AG17" s="20"/>
      <c r="AJ17" s="70" t="str">
        <f t="shared" si="0"/>
        <v/>
      </c>
      <c r="AK17" s="70" t="str">
        <f t="shared" si="1"/>
        <v>5</v>
      </c>
      <c r="AL17" s="70" t="str">
        <f>IF(C17&lt;&gt;"Age",IF(M17&gt;='1967-AL'!H$23,"A",IF(U17&gt;'1967-AL'!H$25,"B","C")),"")</f>
        <v>C</v>
      </c>
      <c r="AM17" s="70" t="str">
        <f t="shared" si="2"/>
        <v>5</v>
      </c>
      <c r="AN17" s="70" t="str">
        <f t="shared" si="3"/>
        <v>5C</v>
      </c>
      <c r="AO17" s="70" t="str">
        <f t="shared" si="4"/>
        <v>R</v>
      </c>
      <c r="AP17" s="70" t="str">
        <f t="shared" si="5"/>
        <v>5C</v>
      </c>
      <c r="AQ17" s="71" t="str">
        <f t="shared" si="6"/>
        <v>Luis Aparicio</v>
      </c>
      <c r="AR17" t="s">
        <v>137</v>
      </c>
      <c r="AS17" t="s">
        <v>1247</v>
      </c>
      <c r="AX17" s="71" t="str">
        <f t="shared" si="7"/>
        <v>Aparicio</v>
      </c>
      <c r="AY17" s="70" t="str">
        <f t="shared" si="8"/>
        <v>5C</v>
      </c>
      <c r="AZ17" s="70" t="str">
        <f t="shared" si="9"/>
        <v>R</v>
      </c>
      <c r="BG17" t="s">
        <v>1325</v>
      </c>
      <c r="BH17" t="s">
        <v>177</v>
      </c>
      <c r="BN17" s="88" t="str">
        <f t="shared" si="10"/>
        <v>-</v>
      </c>
      <c r="BO17" s="95" t="str">
        <f t="shared" si="12"/>
        <v>Sandy</v>
      </c>
      <c r="BP17" s="88" t="str">
        <f t="shared" si="13"/>
        <v>Alomar</v>
      </c>
    </row>
    <row r="18" spans="1:68" x14ac:dyDescent="0.25">
      <c r="A18">
        <v>37</v>
      </c>
      <c r="B18" t="s">
        <v>429</v>
      </c>
      <c r="C18">
        <v>27</v>
      </c>
      <c r="D18" t="s">
        <v>406</v>
      </c>
      <c r="E18">
        <v>2.1</v>
      </c>
      <c r="F18">
        <v>86</v>
      </c>
      <c r="G18">
        <v>324</v>
      </c>
      <c r="H18">
        <v>295</v>
      </c>
      <c r="I18">
        <v>33</v>
      </c>
      <c r="J18">
        <v>74</v>
      </c>
      <c r="K18">
        <v>12</v>
      </c>
      <c r="L18">
        <v>5</v>
      </c>
      <c r="M18">
        <v>11</v>
      </c>
      <c r="N18">
        <v>34</v>
      </c>
      <c r="O18">
        <v>0</v>
      </c>
      <c r="P18">
        <v>3</v>
      </c>
      <c r="Q18">
        <v>22</v>
      </c>
      <c r="R18">
        <v>35</v>
      </c>
      <c r="S18">
        <v>0.251</v>
      </c>
      <c r="T18">
        <v>0.307</v>
      </c>
      <c r="U18">
        <v>0.437</v>
      </c>
      <c r="V18">
        <v>0.74399999999999999</v>
      </c>
      <c r="W18">
        <v>116</v>
      </c>
      <c r="X18">
        <v>0.34</v>
      </c>
      <c r="Y18">
        <v>116</v>
      </c>
      <c r="Z18">
        <v>129</v>
      </c>
      <c r="AA18">
        <v>8</v>
      </c>
      <c r="AB18">
        <v>3</v>
      </c>
      <c r="AC18">
        <v>1</v>
      </c>
      <c r="AD18">
        <v>3</v>
      </c>
      <c r="AE18">
        <v>0</v>
      </c>
      <c r="AF18" t="s">
        <v>1205</v>
      </c>
      <c r="AG18" s="20"/>
      <c r="AJ18" s="70" t="str">
        <f t="shared" si="0"/>
        <v/>
      </c>
      <c r="AK18" s="70" t="str">
        <f t="shared" si="1"/>
        <v>4</v>
      </c>
      <c r="AL18" s="70" t="str">
        <f>IF(C18&lt;&gt;"Age",IF(M18&gt;='1967-AL'!H$23,"A",IF(U18&gt;'1967-AL'!H$25,"B","C")),"")</f>
        <v>B</v>
      </c>
      <c r="AM18" s="70" t="str">
        <f t="shared" si="2"/>
        <v>4</v>
      </c>
      <c r="AN18" s="70" t="str">
        <f t="shared" si="3"/>
        <v>4B</v>
      </c>
      <c r="AO18" s="70" t="str">
        <f t="shared" si="4"/>
        <v>R</v>
      </c>
      <c r="AP18" s="70" t="str">
        <f t="shared" si="5"/>
        <v>4B</v>
      </c>
      <c r="AQ18" s="71" t="str">
        <f t="shared" si="6"/>
        <v>Joe Azcue</v>
      </c>
      <c r="AR18" t="s">
        <v>152</v>
      </c>
      <c r="AS18" t="s">
        <v>1205</v>
      </c>
      <c r="AX18" s="71" t="str">
        <f t="shared" si="7"/>
        <v>Azcue</v>
      </c>
      <c r="AY18" s="70" t="str">
        <f t="shared" si="8"/>
        <v>4B</v>
      </c>
      <c r="AZ18" s="70" t="str">
        <f t="shared" si="9"/>
        <v>R</v>
      </c>
      <c r="BG18" t="s">
        <v>312</v>
      </c>
      <c r="BH18" t="s">
        <v>1254</v>
      </c>
      <c r="BN18" s="88" t="str">
        <f t="shared" si="10"/>
        <v>-</v>
      </c>
      <c r="BO18" s="95" t="str">
        <f t="shared" si="12"/>
        <v>Max</v>
      </c>
      <c r="BP18" s="88" t="str">
        <f t="shared" si="13"/>
        <v>Alvis</v>
      </c>
    </row>
    <row r="19" spans="1:68" x14ac:dyDescent="0.25">
      <c r="A19">
        <v>202</v>
      </c>
      <c r="B19" t="s">
        <v>554</v>
      </c>
      <c r="C19">
        <v>25</v>
      </c>
      <c r="D19" t="s">
        <v>406</v>
      </c>
      <c r="E19">
        <v>-0.1</v>
      </c>
      <c r="F19">
        <v>32</v>
      </c>
      <c r="G19">
        <v>11</v>
      </c>
      <c r="H19">
        <v>10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5</v>
      </c>
      <c r="S19">
        <v>0</v>
      </c>
      <c r="T19">
        <v>9.0999999999999998E-2</v>
      </c>
      <c r="U19">
        <v>0</v>
      </c>
      <c r="V19">
        <v>9.0999999999999998E-2</v>
      </c>
      <c r="W19">
        <v>-71</v>
      </c>
      <c r="X19">
        <v>0.14799999999999999</v>
      </c>
      <c r="Y19">
        <v>-30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t="s">
        <v>1334</v>
      </c>
      <c r="AG19" s="20"/>
      <c r="AJ19" s="70" t="str">
        <f t="shared" si="0"/>
        <v/>
      </c>
      <c r="AK19" s="70">
        <f t="shared" si="1"/>
        <v>6</v>
      </c>
      <c r="AL19" s="70" t="str">
        <f>IF(C19&lt;&gt;"Age",IF(M19&gt;='1967-AL'!H$23,"A",IF(U19&gt;'1967-AL'!H$25,"B","C")),"")</f>
        <v>C</v>
      </c>
      <c r="AM19" s="70">
        <f t="shared" si="2"/>
        <v>6</v>
      </c>
      <c r="AN19" s="70" t="str">
        <f t="shared" si="3"/>
        <v>6C</v>
      </c>
      <c r="AO19" s="70" t="str">
        <f t="shared" si="4"/>
        <v>R</v>
      </c>
      <c r="AP19" s="70" t="str">
        <f t="shared" si="5"/>
        <v>6C</v>
      </c>
      <c r="AQ19" s="71" t="str">
        <f t="shared" si="6"/>
        <v>Steve Bailey</v>
      </c>
      <c r="AR19" t="s">
        <v>139</v>
      </c>
      <c r="AS19" t="s">
        <v>1334</v>
      </c>
      <c r="AX19" s="71" t="str">
        <f t="shared" si="7"/>
        <v>Bailey</v>
      </c>
      <c r="AY19" s="70" t="str">
        <f t="shared" si="8"/>
        <v>6C</v>
      </c>
      <c r="AZ19" s="70" t="str">
        <f t="shared" si="9"/>
        <v>R</v>
      </c>
      <c r="BG19" t="s">
        <v>1314</v>
      </c>
      <c r="BH19" t="s">
        <v>1376</v>
      </c>
      <c r="BN19" s="88" t="str">
        <f t="shared" si="10"/>
        <v>-</v>
      </c>
      <c r="BO19" s="95" t="str">
        <f t="shared" si="12"/>
        <v>Rubén</v>
      </c>
      <c r="BP19" s="88" t="str">
        <f t="shared" si="13"/>
        <v>Amaro-Sr.</v>
      </c>
    </row>
    <row r="20" spans="1:68" x14ac:dyDescent="0.25">
      <c r="A20">
        <v>203</v>
      </c>
      <c r="B20" t="s">
        <v>555</v>
      </c>
      <c r="C20">
        <v>29</v>
      </c>
      <c r="D20" t="s">
        <v>391</v>
      </c>
      <c r="E20">
        <v>-0.1</v>
      </c>
      <c r="F20">
        <v>58</v>
      </c>
      <c r="G20">
        <v>4</v>
      </c>
      <c r="H20">
        <v>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4</v>
      </c>
      <c r="S20">
        <v>0</v>
      </c>
      <c r="T20">
        <v>0</v>
      </c>
      <c r="U20">
        <v>0</v>
      </c>
      <c r="V20">
        <v>0</v>
      </c>
      <c r="W20">
        <v>-100</v>
      </c>
      <c r="X20">
        <v>0</v>
      </c>
      <c r="Y20">
        <v>-133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 t="s">
        <v>1081</v>
      </c>
      <c r="AG20" s="20"/>
      <c r="AJ20" s="70" t="str">
        <f t="shared" si="0"/>
        <v/>
      </c>
      <c r="AK20" s="70">
        <f t="shared" si="1"/>
        <v>6</v>
      </c>
      <c r="AL20" s="70" t="str">
        <f>IF(C20&lt;&gt;"Age",IF(M20&gt;='1967-AL'!H$23,"A",IF(U20&gt;'1967-AL'!H$25,"B","C")),"")</f>
        <v>C</v>
      </c>
      <c r="AM20" s="70">
        <f t="shared" si="2"/>
        <v>6</v>
      </c>
      <c r="AN20" s="70" t="str">
        <f t="shared" si="3"/>
        <v>6C</v>
      </c>
      <c r="AO20" s="70" t="str">
        <f t="shared" si="4"/>
        <v>R</v>
      </c>
      <c r="AP20" s="70" t="str">
        <f t="shared" si="5"/>
        <v>6C</v>
      </c>
      <c r="AQ20" s="71" t="str">
        <f t="shared" si="6"/>
        <v>Dave Baldwin</v>
      </c>
      <c r="AR20" t="s">
        <v>273</v>
      </c>
      <c r="AS20" t="s">
        <v>1081</v>
      </c>
      <c r="AX20" s="71" t="str">
        <f t="shared" si="7"/>
        <v>Baldwin</v>
      </c>
      <c r="AY20" s="70" t="str">
        <f t="shared" si="8"/>
        <v>6C</v>
      </c>
      <c r="AZ20" s="70" t="str">
        <f t="shared" si="9"/>
        <v>R</v>
      </c>
      <c r="BG20" t="s">
        <v>314</v>
      </c>
      <c r="BH20" t="s">
        <v>1263</v>
      </c>
      <c r="BN20" s="88" t="str">
        <f t="shared" si="10"/>
        <v>-</v>
      </c>
      <c r="BO20" s="95" t="str">
        <f t="shared" si="12"/>
        <v>Mike</v>
      </c>
      <c r="BP20" s="88" t="str">
        <f t="shared" si="13"/>
        <v>Andrews</v>
      </c>
    </row>
    <row r="21" spans="1:68" x14ac:dyDescent="0.25">
      <c r="A21">
        <v>204</v>
      </c>
      <c r="B21" t="s">
        <v>556</v>
      </c>
      <c r="C21">
        <v>23</v>
      </c>
      <c r="D21" t="s">
        <v>422</v>
      </c>
      <c r="E21">
        <v>1.2</v>
      </c>
      <c r="F21">
        <v>47</v>
      </c>
      <c r="G21">
        <v>152</v>
      </c>
      <c r="H21">
        <v>130</v>
      </c>
      <c r="I21">
        <v>11</v>
      </c>
      <c r="J21">
        <v>25</v>
      </c>
      <c r="K21">
        <v>3</v>
      </c>
      <c r="L21">
        <v>2</v>
      </c>
      <c r="M21">
        <v>0</v>
      </c>
      <c r="N21">
        <v>6</v>
      </c>
      <c r="O21">
        <v>1</v>
      </c>
      <c r="P21">
        <v>0</v>
      </c>
      <c r="Q21">
        <v>16</v>
      </c>
      <c r="R21">
        <v>24</v>
      </c>
      <c r="S21">
        <v>0.192</v>
      </c>
      <c r="T21">
        <v>0.29499999999999998</v>
      </c>
      <c r="U21">
        <v>0.246</v>
      </c>
      <c r="V21">
        <v>0.54100000000000004</v>
      </c>
      <c r="W21">
        <v>63</v>
      </c>
      <c r="X21">
        <v>0.29399999999999998</v>
      </c>
      <c r="Y21">
        <v>81</v>
      </c>
      <c r="Z21">
        <v>32</v>
      </c>
      <c r="AA21">
        <v>0</v>
      </c>
      <c r="AB21">
        <v>3</v>
      </c>
      <c r="AC21">
        <v>3</v>
      </c>
      <c r="AD21">
        <v>0</v>
      </c>
      <c r="AE21">
        <v>0</v>
      </c>
      <c r="AF21" t="s">
        <v>1321</v>
      </c>
      <c r="AG21" s="20"/>
      <c r="AJ21" s="70" t="str">
        <f t="shared" si="0"/>
        <v/>
      </c>
      <c r="AK21" s="70" t="str">
        <f t="shared" si="1"/>
        <v>6</v>
      </c>
      <c r="AL21" s="70" t="str">
        <f>IF(C21&lt;&gt;"Age",IF(M21&gt;='1967-AL'!H$23,"A",IF(U21&gt;'1967-AL'!H$25,"B","C")),"")</f>
        <v>C</v>
      </c>
      <c r="AM21" s="70" t="str">
        <f t="shared" si="2"/>
        <v>6</v>
      </c>
      <c r="AN21" s="70" t="str">
        <f t="shared" si="3"/>
        <v>6C</v>
      </c>
      <c r="AO21" s="70" t="str">
        <f t="shared" si="4"/>
        <v>R</v>
      </c>
      <c r="AP21" s="70" t="str">
        <f t="shared" si="5"/>
        <v>6C</v>
      </c>
      <c r="AQ21" s="71" t="str">
        <f t="shared" si="6"/>
        <v>Sal Bando</v>
      </c>
      <c r="AR21" t="s">
        <v>1320</v>
      </c>
      <c r="AS21" t="s">
        <v>1321</v>
      </c>
      <c r="AX21" s="71" t="str">
        <f t="shared" si="7"/>
        <v>Bando</v>
      </c>
      <c r="AY21" s="70" t="str">
        <f t="shared" si="8"/>
        <v>6C</v>
      </c>
      <c r="AZ21" s="70" t="str">
        <f t="shared" si="9"/>
        <v>R</v>
      </c>
      <c r="BG21" t="s">
        <v>137</v>
      </c>
      <c r="BH21" t="s">
        <v>1247</v>
      </c>
      <c r="BN21" s="88" t="str">
        <f t="shared" si="10"/>
        <v>-</v>
      </c>
      <c r="BO21" s="95" t="str">
        <f t="shared" si="12"/>
        <v>Luis</v>
      </c>
      <c r="BP21" s="88" t="str">
        <f t="shared" si="13"/>
        <v>Aparicio</v>
      </c>
    </row>
    <row r="22" spans="1:68" x14ac:dyDescent="0.25">
      <c r="A22">
        <v>205</v>
      </c>
      <c r="B22" t="s">
        <v>557</v>
      </c>
      <c r="C22">
        <v>29</v>
      </c>
      <c r="D22" t="s">
        <v>242</v>
      </c>
      <c r="E22">
        <v>0.1</v>
      </c>
      <c r="F22">
        <v>32</v>
      </c>
      <c r="G22">
        <v>57</v>
      </c>
      <c r="H22">
        <v>51</v>
      </c>
      <c r="I22">
        <v>2</v>
      </c>
      <c r="J22">
        <v>7</v>
      </c>
      <c r="K22">
        <v>1</v>
      </c>
      <c r="L22">
        <v>1</v>
      </c>
      <c r="M22">
        <v>0</v>
      </c>
      <c r="N22">
        <v>7</v>
      </c>
      <c r="O22">
        <v>0</v>
      </c>
      <c r="P22">
        <v>0</v>
      </c>
      <c r="Q22">
        <v>3</v>
      </c>
      <c r="R22">
        <v>31</v>
      </c>
      <c r="S22">
        <v>0.13700000000000001</v>
      </c>
      <c r="T22">
        <v>0.185</v>
      </c>
      <c r="U22">
        <v>0.19600000000000001</v>
      </c>
      <c r="V22">
        <v>0.38100000000000001</v>
      </c>
      <c r="W22">
        <v>14</v>
      </c>
      <c r="X22">
        <v>0.19600000000000001</v>
      </c>
      <c r="Y22">
        <v>6</v>
      </c>
      <c r="Z22">
        <v>10</v>
      </c>
      <c r="AA22">
        <v>1</v>
      </c>
      <c r="AB22">
        <v>0</v>
      </c>
      <c r="AC22">
        <v>3</v>
      </c>
      <c r="AD22">
        <v>0</v>
      </c>
      <c r="AE22">
        <v>0</v>
      </c>
      <c r="AF22" t="s">
        <v>1335</v>
      </c>
      <c r="AG22" s="20"/>
      <c r="AJ22" s="70" t="str">
        <f t="shared" si="0"/>
        <v>CHECK</v>
      </c>
      <c r="AK22" s="70" t="str">
        <f t="shared" si="1"/>
        <v>7</v>
      </c>
      <c r="AL22" s="70" t="str">
        <f>IF(C22&lt;&gt;"Age",IF(M22&gt;='1967-AL'!H$23,"A",IF(U22&gt;'1967-AL'!H$25,"B","C")),"")</f>
        <v>C</v>
      </c>
      <c r="AM22" s="70" t="str">
        <f t="shared" si="2"/>
        <v>7</v>
      </c>
      <c r="AN22" s="70" t="str">
        <f t="shared" si="3"/>
        <v>7C</v>
      </c>
      <c r="AO22" s="70" t="str">
        <f t="shared" si="4"/>
        <v>L</v>
      </c>
      <c r="AP22" s="70" t="str">
        <f t="shared" si="5"/>
        <v>7C</v>
      </c>
      <c r="AQ22" s="71" t="str">
        <f t="shared" si="6"/>
        <v>Steve Barber</v>
      </c>
      <c r="AR22" t="s">
        <v>139</v>
      </c>
      <c r="AS22" t="s">
        <v>1335</v>
      </c>
      <c r="AX22" s="71" t="str">
        <f t="shared" si="7"/>
        <v>Barber</v>
      </c>
      <c r="AY22" s="70" t="str">
        <f t="shared" si="8"/>
        <v>7C</v>
      </c>
      <c r="AZ22" s="70" t="str">
        <f t="shared" si="9"/>
        <v>L</v>
      </c>
      <c r="BG22" t="s">
        <v>152</v>
      </c>
      <c r="BH22" t="s">
        <v>1205</v>
      </c>
      <c r="BN22" s="88" t="str">
        <f t="shared" si="10"/>
        <v>-</v>
      </c>
      <c r="BO22" s="95" t="str">
        <f t="shared" si="12"/>
        <v>Joe</v>
      </c>
      <c r="BP22" s="88" t="str">
        <f t="shared" si="13"/>
        <v>Azcue</v>
      </c>
    </row>
    <row r="23" spans="1:68" x14ac:dyDescent="0.25">
      <c r="A23">
        <v>206</v>
      </c>
      <c r="B23" t="s">
        <v>557</v>
      </c>
      <c r="C23">
        <v>29</v>
      </c>
      <c r="D23" t="s">
        <v>393</v>
      </c>
      <c r="E23">
        <v>-0.1</v>
      </c>
      <c r="F23">
        <v>15</v>
      </c>
      <c r="G23">
        <v>25</v>
      </c>
      <c r="H23">
        <v>22</v>
      </c>
      <c r="I23">
        <v>0</v>
      </c>
      <c r="J23">
        <v>2</v>
      </c>
      <c r="K23">
        <v>0</v>
      </c>
      <c r="L23">
        <v>0</v>
      </c>
      <c r="M23">
        <v>0</v>
      </c>
      <c r="N23">
        <v>3</v>
      </c>
      <c r="O23">
        <v>0</v>
      </c>
      <c r="P23">
        <v>0</v>
      </c>
      <c r="Q23">
        <v>2</v>
      </c>
      <c r="R23">
        <v>14</v>
      </c>
      <c r="S23">
        <v>9.0999999999999998E-2</v>
      </c>
      <c r="T23">
        <v>0.16700000000000001</v>
      </c>
      <c r="U23">
        <v>9.0999999999999998E-2</v>
      </c>
      <c r="V23">
        <v>0.25800000000000001</v>
      </c>
      <c r="W23">
        <v>-22</v>
      </c>
      <c r="X23">
        <v>0.13400000000000001</v>
      </c>
      <c r="Y23">
        <v>-44</v>
      </c>
      <c r="Z23">
        <v>2</v>
      </c>
      <c r="AA23">
        <v>1</v>
      </c>
      <c r="AB23">
        <v>0</v>
      </c>
      <c r="AC23">
        <v>1</v>
      </c>
      <c r="AD23">
        <v>0</v>
      </c>
      <c r="AE23">
        <v>0</v>
      </c>
      <c r="AF23" t="s">
        <v>1335</v>
      </c>
      <c r="AG23" s="20"/>
      <c r="AJ23" s="70" t="str">
        <f t="shared" si="0"/>
        <v>CHECK</v>
      </c>
      <c r="AK23" s="70" t="str">
        <f t="shared" si="1"/>
        <v>7</v>
      </c>
      <c r="AL23" s="70" t="str">
        <f>IF(C23&lt;&gt;"Age",IF(M23&gt;='1967-AL'!H$23,"A",IF(U23&gt;'1967-AL'!H$25,"B","C")),"")</f>
        <v>C</v>
      </c>
      <c r="AM23" s="70" t="str">
        <f t="shared" si="2"/>
        <v>7</v>
      </c>
      <c r="AN23" s="70" t="str">
        <f t="shared" si="3"/>
        <v>7C</v>
      </c>
      <c r="AO23" s="70" t="str">
        <f t="shared" si="4"/>
        <v>L</v>
      </c>
      <c r="AP23" s="70" t="str">
        <f t="shared" si="5"/>
        <v>7C</v>
      </c>
      <c r="AQ23" s="71" t="str">
        <f t="shared" si="6"/>
        <v>Steve Barber</v>
      </c>
      <c r="AR23" t="s">
        <v>139</v>
      </c>
      <c r="AS23" t="s">
        <v>1335</v>
      </c>
      <c r="AX23" s="71" t="str">
        <f t="shared" si="7"/>
        <v>Barber</v>
      </c>
      <c r="AY23" s="70" t="str">
        <f t="shared" si="8"/>
        <v>7C</v>
      </c>
      <c r="AZ23" s="70" t="str">
        <f t="shared" si="9"/>
        <v>L</v>
      </c>
      <c r="BG23" t="s">
        <v>139</v>
      </c>
      <c r="BH23" t="s">
        <v>1334</v>
      </c>
      <c r="BN23" s="88" t="str">
        <f t="shared" si="10"/>
        <v>-</v>
      </c>
      <c r="BO23" s="95" t="str">
        <f t="shared" si="12"/>
        <v>Steve</v>
      </c>
      <c r="BP23" s="88" t="str">
        <f t="shared" si="13"/>
        <v>Bailey</v>
      </c>
    </row>
    <row r="24" spans="1:68" x14ac:dyDescent="0.25">
      <c r="A24">
        <v>207</v>
      </c>
      <c r="B24" t="s">
        <v>557</v>
      </c>
      <c r="C24">
        <v>29</v>
      </c>
      <c r="D24" t="s">
        <v>402</v>
      </c>
      <c r="E24">
        <v>0.2</v>
      </c>
      <c r="F24">
        <v>17</v>
      </c>
      <c r="G24">
        <v>32</v>
      </c>
      <c r="H24">
        <v>29</v>
      </c>
      <c r="I24">
        <v>2</v>
      </c>
      <c r="J24">
        <v>5</v>
      </c>
      <c r="K24">
        <v>1</v>
      </c>
      <c r="L24">
        <v>1</v>
      </c>
      <c r="M24">
        <v>0</v>
      </c>
      <c r="N24">
        <v>4</v>
      </c>
      <c r="O24">
        <v>0</v>
      </c>
      <c r="P24">
        <v>0</v>
      </c>
      <c r="Q24">
        <v>1</v>
      </c>
      <c r="R24">
        <v>17</v>
      </c>
      <c r="S24">
        <v>0.17199999999999999</v>
      </c>
      <c r="T24">
        <v>0.2</v>
      </c>
      <c r="U24">
        <v>0.27600000000000002</v>
      </c>
      <c r="V24">
        <v>0.47599999999999998</v>
      </c>
      <c r="W24">
        <v>43</v>
      </c>
      <c r="X24">
        <v>0.246</v>
      </c>
      <c r="Y24">
        <v>47</v>
      </c>
      <c r="Z24">
        <v>8</v>
      </c>
      <c r="AA24">
        <v>0</v>
      </c>
      <c r="AB24">
        <v>0</v>
      </c>
      <c r="AC24">
        <v>2</v>
      </c>
      <c r="AD24">
        <v>0</v>
      </c>
      <c r="AE24">
        <v>0</v>
      </c>
      <c r="AF24" t="s">
        <v>1335</v>
      </c>
      <c r="AG24" s="20"/>
      <c r="AJ24" s="70" t="str">
        <f t="shared" si="0"/>
        <v/>
      </c>
      <c r="AK24" s="70" t="str">
        <f t="shared" si="1"/>
        <v>6</v>
      </c>
      <c r="AL24" s="70" t="str">
        <f>IF(C24&lt;&gt;"Age",IF(M24&gt;='1967-AL'!H$23,"A",IF(U24&gt;'1967-AL'!H$25,"B","C")),"")</f>
        <v>C</v>
      </c>
      <c r="AM24" s="70" t="str">
        <f t="shared" si="2"/>
        <v>6</v>
      </c>
      <c r="AN24" s="70" t="str">
        <f t="shared" si="3"/>
        <v>6C</v>
      </c>
      <c r="AO24" s="70" t="str">
        <f t="shared" si="4"/>
        <v>L</v>
      </c>
      <c r="AP24" s="70" t="str">
        <f t="shared" si="5"/>
        <v>6C</v>
      </c>
      <c r="AQ24" s="71" t="str">
        <f t="shared" si="6"/>
        <v>Steve Barber</v>
      </c>
      <c r="AR24" t="s">
        <v>139</v>
      </c>
      <c r="AS24" t="s">
        <v>1335</v>
      </c>
      <c r="AX24" s="71" t="str">
        <f t="shared" si="7"/>
        <v>Barber</v>
      </c>
      <c r="AY24" s="70" t="str">
        <f t="shared" si="8"/>
        <v>6C</v>
      </c>
      <c r="AZ24" s="70" t="str">
        <f t="shared" si="9"/>
        <v>L</v>
      </c>
      <c r="BG24" t="s">
        <v>139</v>
      </c>
      <c r="BH24" t="s">
        <v>1334</v>
      </c>
      <c r="BN24" s="88" t="str">
        <f t="shared" si="10"/>
        <v>-</v>
      </c>
      <c r="BO24" s="95" t="str">
        <f t="shared" si="12"/>
        <v>Steve</v>
      </c>
      <c r="BP24" s="88" t="str">
        <f t="shared" si="13"/>
        <v>Bailey</v>
      </c>
    </row>
    <row r="25" spans="1:68" x14ac:dyDescent="0.25">
      <c r="A25">
        <v>208</v>
      </c>
      <c r="B25" t="s">
        <v>558</v>
      </c>
      <c r="C25">
        <v>31</v>
      </c>
      <c r="D25" t="s">
        <v>402</v>
      </c>
      <c r="E25">
        <v>-0.5</v>
      </c>
      <c r="F25">
        <v>17</v>
      </c>
      <c r="G25">
        <v>29</v>
      </c>
      <c r="H25">
        <v>26</v>
      </c>
      <c r="I25">
        <v>2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5</v>
      </c>
      <c r="S25">
        <v>7.6999999999999999E-2</v>
      </c>
      <c r="T25">
        <v>0.17199999999999999</v>
      </c>
      <c r="U25">
        <v>7.6999999999999999E-2</v>
      </c>
      <c r="V25">
        <v>0.249</v>
      </c>
      <c r="W25">
        <v>-22</v>
      </c>
      <c r="X25">
        <v>0.16700000000000001</v>
      </c>
      <c r="Y25">
        <v>-9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 t="s">
        <v>307</v>
      </c>
      <c r="AG25" s="20"/>
      <c r="AJ25" s="70" t="str">
        <f t="shared" si="0"/>
        <v/>
      </c>
      <c r="AK25" s="70" t="str">
        <f t="shared" si="1"/>
        <v>7</v>
      </c>
      <c r="AL25" s="70" t="str">
        <f>IF(C25&lt;&gt;"Age",IF(M25&gt;='1967-AL'!H$23,"A",IF(U25&gt;'1967-AL'!H$25,"B","C")),"")</f>
        <v>C</v>
      </c>
      <c r="AM25" s="70" t="str">
        <f t="shared" si="2"/>
        <v>7</v>
      </c>
      <c r="AN25" s="70" t="str">
        <f t="shared" si="3"/>
        <v>7C</v>
      </c>
      <c r="AO25" s="70" t="str">
        <f t="shared" si="4"/>
        <v>L</v>
      </c>
      <c r="AP25" s="70" t="str">
        <f t="shared" si="5"/>
        <v>7C</v>
      </c>
      <c r="AQ25" s="71" t="str">
        <f t="shared" si="6"/>
        <v>Ray Barker</v>
      </c>
      <c r="AR25" t="s">
        <v>328</v>
      </c>
      <c r="AS25" t="s">
        <v>307</v>
      </c>
      <c r="AX25" s="71" t="str">
        <f t="shared" si="7"/>
        <v>Barker</v>
      </c>
      <c r="AY25" s="70" t="str">
        <f t="shared" si="8"/>
        <v>7C</v>
      </c>
      <c r="AZ25" s="70" t="str">
        <f t="shared" si="9"/>
        <v>L</v>
      </c>
      <c r="BG25" t="s">
        <v>273</v>
      </c>
      <c r="BH25" t="s">
        <v>1081</v>
      </c>
      <c r="BN25" s="88" t="str">
        <f t="shared" si="10"/>
        <v>-</v>
      </c>
      <c r="BO25" s="95" t="str">
        <f t="shared" si="12"/>
        <v>Dave</v>
      </c>
      <c r="BP25" s="88" t="str">
        <f t="shared" si="13"/>
        <v>Baldwin</v>
      </c>
    </row>
    <row r="26" spans="1:68" x14ac:dyDescent="0.25">
      <c r="A26">
        <v>209</v>
      </c>
      <c r="B26" t="s">
        <v>559</v>
      </c>
      <c r="C26">
        <v>32</v>
      </c>
      <c r="D26" t="s">
        <v>388</v>
      </c>
      <c r="E26">
        <v>-0.7</v>
      </c>
      <c r="F26">
        <v>48</v>
      </c>
      <c r="G26">
        <v>123</v>
      </c>
      <c r="H26">
        <v>109</v>
      </c>
      <c r="I26">
        <v>6</v>
      </c>
      <c r="J26">
        <v>18</v>
      </c>
      <c r="K26">
        <v>3</v>
      </c>
      <c r="L26">
        <v>1</v>
      </c>
      <c r="M26">
        <v>0</v>
      </c>
      <c r="N26">
        <v>8</v>
      </c>
      <c r="O26">
        <v>0</v>
      </c>
      <c r="P26">
        <v>0</v>
      </c>
      <c r="Q26">
        <v>13</v>
      </c>
      <c r="R26">
        <v>24</v>
      </c>
      <c r="S26">
        <v>0.16500000000000001</v>
      </c>
      <c r="T26">
        <v>0.254</v>
      </c>
      <c r="U26">
        <v>0.21099999999999999</v>
      </c>
      <c r="V26">
        <v>0.46500000000000002</v>
      </c>
      <c r="W26">
        <v>34</v>
      </c>
      <c r="X26">
        <v>0.23699999999999999</v>
      </c>
      <c r="Y26">
        <v>28</v>
      </c>
      <c r="Z26">
        <v>23</v>
      </c>
      <c r="AA26">
        <v>4</v>
      </c>
      <c r="AB26">
        <v>0</v>
      </c>
      <c r="AC26">
        <v>1</v>
      </c>
      <c r="AD26">
        <v>0</v>
      </c>
      <c r="AE26">
        <v>1</v>
      </c>
      <c r="AF26" t="s">
        <v>1118</v>
      </c>
      <c r="AG26" s="20"/>
      <c r="AJ26" s="70" t="str">
        <f t="shared" si="0"/>
        <v/>
      </c>
      <c r="AK26" s="70" t="str">
        <f t="shared" si="1"/>
        <v>6</v>
      </c>
      <c r="AL26" s="70" t="str">
        <f>IF(C26&lt;&gt;"Age",IF(M26&gt;='1967-AL'!H$23,"A",IF(U26&gt;'1967-AL'!H$25,"B","C")),"")</f>
        <v>C</v>
      </c>
      <c r="AM26" s="70" t="str">
        <f t="shared" si="2"/>
        <v>6</v>
      </c>
      <c r="AN26" s="70" t="str">
        <f t="shared" si="3"/>
        <v>6C</v>
      </c>
      <c r="AO26" s="70" t="str">
        <f t="shared" si="4"/>
        <v>R</v>
      </c>
      <c r="AP26" s="70" t="str">
        <f t="shared" si="5"/>
        <v>6C</v>
      </c>
      <c r="AQ26" s="71" t="str">
        <f t="shared" si="6"/>
        <v>Earl Battey</v>
      </c>
      <c r="AR26" t="s">
        <v>1117</v>
      </c>
      <c r="AS26" t="s">
        <v>1118</v>
      </c>
      <c r="AX26" s="71" t="str">
        <f t="shared" si="7"/>
        <v>Battey</v>
      </c>
      <c r="AY26" s="70" t="str">
        <f t="shared" si="8"/>
        <v>6C</v>
      </c>
      <c r="AZ26" s="70" t="str">
        <f t="shared" si="9"/>
        <v>R</v>
      </c>
      <c r="BG26" t="s">
        <v>273</v>
      </c>
      <c r="BH26" t="s">
        <v>1081</v>
      </c>
      <c r="BN26" s="88" t="str">
        <f t="shared" si="10"/>
        <v>-</v>
      </c>
      <c r="BO26" s="95" t="str">
        <f t="shared" si="12"/>
        <v>Dave</v>
      </c>
      <c r="BP26" s="88" t="str">
        <f t="shared" si="13"/>
        <v>Baldwin</v>
      </c>
    </row>
    <row r="27" spans="1:68" x14ac:dyDescent="0.25">
      <c r="A27">
        <v>145</v>
      </c>
      <c r="B27" t="s">
        <v>507</v>
      </c>
      <c r="C27">
        <v>23</v>
      </c>
      <c r="D27" t="s">
        <v>393</v>
      </c>
      <c r="E27">
        <v>-0.6</v>
      </c>
      <c r="F27">
        <v>69</v>
      </c>
      <c r="G27">
        <v>205</v>
      </c>
      <c r="H27">
        <v>184</v>
      </c>
      <c r="I27">
        <v>19</v>
      </c>
      <c r="J27">
        <v>32</v>
      </c>
      <c r="K27">
        <v>5</v>
      </c>
      <c r="L27">
        <v>0</v>
      </c>
      <c r="M27">
        <v>1</v>
      </c>
      <c r="N27">
        <v>10</v>
      </c>
      <c r="O27">
        <v>6</v>
      </c>
      <c r="P27">
        <v>1</v>
      </c>
      <c r="Q27">
        <v>12</v>
      </c>
      <c r="R27">
        <v>46</v>
      </c>
      <c r="S27">
        <v>0.17399999999999999</v>
      </c>
      <c r="T27">
        <v>0.224</v>
      </c>
      <c r="U27">
        <v>0.217</v>
      </c>
      <c r="V27">
        <v>0.442</v>
      </c>
      <c r="W27">
        <v>32</v>
      </c>
      <c r="X27">
        <v>0.23200000000000001</v>
      </c>
      <c r="Y27">
        <v>26</v>
      </c>
      <c r="Z27">
        <v>40</v>
      </c>
      <c r="AA27">
        <v>3</v>
      </c>
      <c r="AB27">
        <v>0</v>
      </c>
      <c r="AC27">
        <v>9</v>
      </c>
      <c r="AD27">
        <v>0</v>
      </c>
      <c r="AE27">
        <v>1</v>
      </c>
      <c r="AF27" t="s">
        <v>1251</v>
      </c>
      <c r="AG27" s="20"/>
      <c r="AJ27" s="70" t="str">
        <f t="shared" si="0"/>
        <v/>
      </c>
      <c r="AK27" s="70" t="str">
        <f t="shared" si="1"/>
        <v>6</v>
      </c>
      <c r="AL27" s="70" t="str">
        <f>IF(C27&lt;&gt;"Age",IF(M27&gt;='1967-AL'!H$23,"A",IF(U27&gt;'1967-AL'!H$25,"B","C")),"")</f>
        <v>C</v>
      </c>
      <c r="AM27" s="70" t="str">
        <f t="shared" si="2"/>
        <v>6</v>
      </c>
      <c r="AN27" s="70" t="str">
        <f t="shared" si="3"/>
        <v>6C</v>
      </c>
      <c r="AO27" s="70" t="str">
        <f t="shared" si="4"/>
        <v>R</v>
      </c>
      <c r="AP27" s="70" t="str">
        <f t="shared" si="5"/>
        <v>6C</v>
      </c>
      <c r="AQ27" s="71" t="str">
        <f t="shared" si="6"/>
        <v>Mark Belanger</v>
      </c>
      <c r="AR27" t="s">
        <v>310</v>
      </c>
      <c r="AS27" t="s">
        <v>1251</v>
      </c>
      <c r="AX27" s="71" t="str">
        <f t="shared" si="7"/>
        <v>Belanger</v>
      </c>
      <c r="AY27" s="70" t="str">
        <f t="shared" si="8"/>
        <v>6C</v>
      </c>
      <c r="AZ27" s="70" t="str">
        <f t="shared" si="9"/>
        <v>R</v>
      </c>
      <c r="BG27" t="s">
        <v>1320</v>
      </c>
      <c r="BH27" t="s">
        <v>1321</v>
      </c>
      <c r="BN27" s="88" t="str">
        <f t="shared" si="10"/>
        <v>-</v>
      </c>
      <c r="BO27" s="95" t="str">
        <f t="shared" si="12"/>
        <v>Sal</v>
      </c>
      <c r="BP27" s="88" t="str">
        <f t="shared" si="13"/>
        <v>Bando</v>
      </c>
    </row>
    <row r="28" spans="1:68" x14ac:dyDescent="0.25">
      <c r="A28">
        <v>210</v>
      </c>
      <c r="B28" t="s">
        <v>560</v>
      </c>
      <c r="C28">
        <v>30</v>
      </c>
      <c r="D28" t="s">
        <v>242</v>
      </c>
      <c r="E28">
        <v>-0.2</v>
      </c>
      <c r="F28">
        <v>38</v>
      </c>
      <c r="G28">
        <v>81</v>
      </c>
      <c r="H28">
        <v>74</v>
      </c>
      <c r="I28">
        <v>7</v>
      </c>
      <c r="J28">
        <v>12</v>
      </c>
      <c r="K28">
        <v>3</v>
      </c>
      <c r="L28">
        <v>0</v>
      </c>
      <c r="M28">
        <v>0</v>
      </c>
      <c r="N28">
        <v>2</v>
      </c>
      <c r="O28">
        <v>0</v>
      </c>
      <c r="P28">
        <v>0</v>
      </c>
      <c r="Q28">
        <v>0</v>
      </c>
      <c r="R28">
        <v>18</v>
      </c>
      <c r="S28">
        <v>0.16200000000000001</v>
      </c>
      <c r="T28">
        <v>0.16200000000000001</v>
      </c>
      <c r="U28">
        <v>0.20300000000000001</v>
      </c>
      <c r="V28">
        <v>0.36499999999999999</v>
      </c>
      <c r="W28">
        <v>4</v>
      </c>
      <c r="X28">
        <v>0.16500000000000001</v>
      </c>
      <c r="Y28">
        <v>-42</v>
      </c>
      <c r="Z28">
        <v>15</v>
      </c>
      <c r="AA28">
        <v>2</v>
      </c>
      <c r="AB28">
        <v>0</v>
      </c>
      <c r="AC28">
        <v>7</v>
      </c>
      <c r="AD28">
        <v>0</v>
      </c>
      <c r="AE28">
        <v>0</v>
      </c>
      <c r="AF28" t="s">
        <v>1142</v>
      </c>
      <c r="AG28" s="20"/>
      <c r="AJ28" s="70" t="str">
        <f t="shared" si="0"/>
        <v>CHECK</v>
      </c>
      <c r="AK28" s="70" t="str">
        <f t="shared" si="1"/>
        <v>6</v>
      </c>
      <c r="AL28" s="70" t="str">
        <f>IF(C28&lt;&gt;"Age",IF(M28&gt;='1967-AL'!H$23,"A",IF(U28&gt;'1967-AL'!H$25,"B","C")),"")</f>
        <v>C</v>
      </c>
      <c r="AM28" s="70" t="str">
        <f t="shared" si="2"/>
        <v>6</v>
      </c>
      <c r="AN28" s="70" t="str">
        <f t="shared" si="3"/>
        <v>6C</v>
      </c>
      <c r="AO28" s="70" t="str">
        <f t="shared" si="4"/>
        <v>R</v>
      </c>
      <c r="AP28" s="70" t="str">
        <f t="shared" si="5"/>
        <v>6C</v>
      </c>
      <c r="AQ28" s="71" t="str">
        <f t="shared" si="6"/>
        <v>Gary Bell</v>
      </c>
      <c r="AR28" t="s">
        <v>153</v>
      </c>
      <c r="AS28" t="s">
        <v>1142</v>
      </c>
      <c r="AX28" s="71" t="str">
        <f t="shared" si="7"/>
        <v>Bell</v>
      </c>
      <c r="AY28" s="70" t="str">
        <f t="shared" si="8"/>
        <v>6C</v>
      </c>
      <c r="AZ28" s="70" t="str">
        <f t="shared" si="9"/>
        <v>R</v>
      </c>
      <c r="BG28" t="s">
        <v>139</v>
      </c>
      <c r="BH28" t="s">
        <v>1335</v>
      </c>
      <c r="BN28" s="88" t="str">
        <f t="shared" si="10"/>
        <v>-</v>
      </c>
      <c r="BO28" s="95" t="str">
        <f t="shared" si="12"/>
        <v>Steve</v>
      </c>
      <c r="BP28" s="88" t="str">
        <f t="shared" si="13"/>
        <v>Barber</v>
      </c>
    </row>
    <row r="29" spans="1:68" x14ac:dyDescent="0.25">
      <c r="A29">
        <v>211</v>
      </c>
      <c r="B29" t="s">
        <v>560</v>
      </c>
      <c r="C29">
        <v>30</v>
      </c>
      <c r="D29" t="s">
        <v>406</v>
      </c>
      <c r="E29">
        <v>-0.3</v>
      </c>
      <c r="F29">
        <v>9</v>
      </c>
      <c r="G29">
        <v>20</v>
      </c>
      <c r="H29">
        <v>15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6</v>
      </c>
      <c r="S29">
        <v>0</v>
      </c>
      <c r="T29">
        <v>0</v>
      </c>
      <c r="U29">
        <v>0</v>
      </c>
      <c r="V29">
        <v>0</v>
      </c>
      <c r="W29">
        <v>-100</v>
      </c>
      <c r="X29">
        <v>0</v>
      </c>
      <c r="Y29">
        <v>-221</v>
      </c>
      <c r="Z29">
        <v>0</v>
      </c>
      <c r="AA29">
        <v>1</v>
      </c>
      <c r="AB29">
        <v>0</v>
      </c>
      <c r="AC29">
        <v>5</v>
      </c>
      <c r="AD29">
        <v>0</v>
      </c>
      <c r="AE29">
        <v>0</v>
      </c>
      <c r="AF29" t="s">
        <v>1142</v>
      </c>
      <c r="AG29" s="20"/>
      <c r="AJ29" s="70" t="str">
        <f t="shared" si="0"/>
        <v>CHECK</v>
      </c>
      <c r="AK29" s="70" t="str">
        <f t="shared" si="1"/>
        <v>7</v>
      </c>
      <c r="AL29" s="70" t="str">
        <f>IF(C29&lt;&gt;"Age",IF(M29&gt;='1967-AL'!H$23,"A",IF(U29&gt;'1967-AL'!H$25,"B","C")),"")</f>
        <v>C</v>
      </c>
      <c r="AM29" s="70" t="str">
        <f t="shared" si="2"/>
        <v>7</v>
      </c>
      <c r="AN29" s="70" t="str">
        <f t="shared" si="3"/>
        <v>7C</v>
      </c>
      <c r="AO29" s="70" t="str">
        <f t="shared" si="4"/>
        <v>R</v>
      </c>
      <c r="AP29" s="70" t="str">
        <f t="shared" si="5"/>
        <v>7C</v>
      </c>
      <c r="AQ29" s="71" t="str">
        <f t="shared" si="6"/>
        <v>Gary Bell</v>
      </c>
      <c r="AR29" t="s">
        <v>153</v>
      </c>
      <c r="AS29" t="s">
        <v>1142</v>
      </c>
      <c r="AX29" s="71" t="str">
        <f t="shared" si="7"/>
        <v>Bell</v>
      </c>
      <c r="AY29" s="70" t="str">
        <f t="shared" si="8"/>
        <v>7C</v>
      </c>
      <c r="AZ29" s="70" t="str">
        <f t="shared" si="9"/>
        <v>R</v>
      </c>
      <c r="BG29" t="s">
        <v>139</v>
      </c>
      <c r="BH29" t="s">
        <v>1335</v>
      </c>
      <c r="BN29" s="88" t="str">
        <f t="shared" si="10"/>
        <v>-</v>
      </c>
      <c r="BO29" s="95" t="str">
        <f t="shared" si="12"/>
        <v>Steve</v>
      </c>
      <c r="BP29" s="88" t="str">
        <f t="shared" si="13"/>
        <v>Barber</v>
      </c>
    </row>
    <row r="30" spans="1:68" x14ac:dyDescent="0.25">
      <c r="A30">
        <v>212</v>
      </c>
      <c r="B30" t="s">
        <v>560</v>
      </c>
      <c r="C30">
        <v>30</v>
      </c>
      <c r="D30" t="s">
        <v>390</v>
      </c>
      <c r="E30">
        <v>0.2</v>
      </c>
      <c r="F30">
        <v>29</v>
      </c>
      <c r="G30">
        <v>61</v>
      </c>
      <c r="H30">
        <v>59</v>
      </c>
      <c r="I30">
        <v>7</v>
      </c>
      <c r="J30">
        <v>12</v>
      </c>
      <c r="K30">
        <v>3</v>
      </c>
      <c r="L30">
        <v>0</v>
      </c>
      <c r="M30">
        <v>0</v>
      </c>
      <c r="N30">
        <v>2</v>
      </c>
      <c r="O30">
        <v>0</v>
      </c>
      <c r="P30">
        <v>0</v>
      </c>
      <c r="Q30">
        <v>0</v>
      </c>
      <c r="R30">
        <v>12</v>
      </c>
      <c r="S30">
        <v>0.20300000000000001</v>
      </c>
      <c r="T30">
        <v>0.20300000000000001</v>
      </c>
      <c r="U30">
        <v>0.254</v>
      </c>
      <c r="V30">
        <v>0.45800000000000002</v>
      </c>
      <c r="W30">
        <v>30</v>
      </c>
      <c r="X30">
        <v>0.20599999999999999</v>
      </c>
      <c r="Y30">
        <v>4</v>
      </c>
      <c r="Z30">
        <v>15</v>
      </c>
      <c r="AA30">
        <v>1</v>
      </c>
      <c r="AB30">
        <v>0</v>
      </c>
      <c r="AC30">
        <v>2</v>
      </c>
      <c r="AD30">
        <v>0</v>
      </c>
      <c r="AE30">
        <v>0</v>
      </c>
      <c r="AF30" t="s">
        <v>1142</v>
      </c>
      <c r="AG30" s="20"/>
      <c r="AJ30" s="70" t="str">
        <f t="shared" si="0"/>
        <v/>
      </c>
      <c r="AK30" s="70" t="str">
        <f t="shared" si="1"/>
        <v>5</v>
      </c>
      <c r="AL30" s="70" t="str">
        <f>IF(C30&lt;&gt;"Age",IF(M30&gt;='1967-AL'!H$23,"A",IF(U30&gt;'1967-AL'!H$25,"B","C")),"")</f>
        <v>C</v>
      </c>
      <c r="AM30" s="70" t="str">
        <f t="shared" si="2"/>
        <v>5</v>
      </c>
      <c r="AN30" s="70" t="str">
        <f t="shared" si="3"/>
        <v>5C</v>
      </c>
      <c r="AO30" s="70" t="str">
        <f t="shared" si="4"/>
        <v>R</v>
      </c>
      <c r="AP30" s="70" t="str">
        <f t="shared" si="5"/>
        <v>5C</v>
      </c>
      <c r="AQ30" s="71" t="str">
        <f t="shared" si="6"/>
        <v>Gary Bell</v>
      </c>
      <c r="AR30" t="s">
        <v>153</v>
      </c>
      <c r="AS30" t="s">
        <v>1142</v>
      </c>
      <c r="AX30" s="71" t="str">
        <f t="shared" si="7"/>
        <v>Bell</v>
      </c>
      <c r="AY30" s="70" t="str">
        <f t="shared" si="8"/>
        <v>5C</v>
      </c>
      <c r="AZ30" s="70" t="str">
        <f t="shared" si="9"/>
        <v>R</v>
      </c>
      <c r="BG30" t="s">
        <v>139</v>
      </c>
      <c r="BH30" t="s">
        <v>1335</v>
      </c>
      <c r="BN30" s="96" t="str">
        <f t="shared" si="10"/>
        <v>-</v>
      </c>
      <c r="BO30" s="95" t="str">
        <f t="shared" si="12"/>
        <v>Steve</v>
      </c>
      <c r="BP30" s="88" t="str">
        <f t="shared" si="13"/>
        <v>Barber</v>
      </c>
    </row>
    <row r="31" spans="1:68" x14ac:dyDescent="0.25">
      <c r="A31">
        <v>146</v>
      </c>
      <c r="B31" t="s">
        <v>508</v>
      </c>
      <c r="C31">
        <v>27</v>
      </c>
      <c r="D31" t="s">
        <v>390</v>
      </c>
      <c r="E31">
        <v>-0.2</v>
      </c>
      <c r="F31">
        <v>13</v>
      </c>
      <c r="G31">
        <v>27</v>
      </c>
      <c r="H31">
        <v>25</v>
      </c>
      <c r="I31">
        <v>1</v>
      </c>
      <c r="J31">
        <v>3</v>
      </c>
      <c r="K31">
        <v>0</v>
      </c>
      <c r="L31">
        <v>0</v>
      </c>
      <c r="M31">
        <v>1</v>
      </c>
      <c r="N31">
        <v>4</v>
      </c>
      <c r="O31">
        <v>0</v>
      </c>
      <c r="P31">
        <v>0</v>
      </c>
      <c r="Q31">
        <v>0</v>
      </c>
      <c r="R31">
        <v>10</v>
      </c>
      <c r="S31">
        <v>0.12</v>
      </c>
      <c r="T31">
        <v>0.115</v>
      </c>
      <c r="U31">
        <v>0.24</v>
      </c>
      <c r="V31">
        <v>0.35499999999999998</v>
      </c>
      <c r="W31">
        <v>-1</v>
      </c>
      <c r="X31">
        <v>0.157</v>
      </c>
      <c r="Y31">
        <v>-35</v>
      </c>
      <c r="Z31">
        <v>6</v>
      </c>
      <c r="AA31">
        <v>3</v>
      </c>
      <c r="AB31">
        <v>0</v>
      </c>
      <c r="AC31">
        <v>1</v>
      </c>
      <c r="AD31">
        <v>1</v>
      </c>
      <c r="AE31">
        <v>0</v>
      </c>
      <c r="AF31" t="s">
        <v>1090</v>
      </c>
      <c r="AG31" s="20"/>
      <c r="AJ31" s="70" t="str">
        <f t="shared" si="0"/>
        <v/>
      </c>
      <c r="AK31" s="70" t="str">
        <f t="shared" si="1"/>
        <v>7</v>
      </c>
      <c r="AL31" s="70" t="str">
        <f>IF(C31&lt;&gt;"Age",IF(M31&gt;='1967-AL'!H$23,"A",IF(U31&gt;'1967-AL'!H$25,"B","C")),"")</f>
        <v>C</v>
      </c>
      <c r="AM31" s="70" t="str">
        <f t="shared" si="2"/>
        <v>7</v>
      </c>
      <c r="AN31" s="70" t="str">
        <f t="shared" si="3"/>
        <v>7C</v>
      </c>
      <c r="AO31" s="70" t="str">
        <f t="shared" si="4"/>
        <v>L</v>
      </c>
      <c r="AP31" s="70" t="str">
        <f t="shared" si="5"/>
        <v>7C</v>
      </c>
      <c r="AQ31" s="71" t="str">
        <f t="shared" si="6"/>
        <v>Dennis Bennett</v>
      </c>
      <c r="AR31" t="s">
        <v>276</v>
      </c>
      <c r="AS31" t="s">
        <v>1090</v>
      </c>
      <c r="AX31" s="71" t="str">
        <f t="shared" si="7"/>
        <v>Bennett</v>
      </c>
      <c r="AY31" s="70" t="str">
        <f t="shared" si="8"/>
        <v>7C</v>
      </c>
      <c r="AZ31" s="70" t="str">
        <f t="shared" si="9"/>
        <v>L</v>
      </c>
      <c r="BG31" t="s">
        <v>139</v>
      </c>
      <c r="BH31" t="s">
        <v>1335</v>
      </c>
      <c r="BN31" s="88" t="str">
        <f t="shared" si="10"/>
        <v>-</v>
      </c>
      <c r="BO31" s="95" t="str">
        <f t="shared" si="12"/>
        <v>Steve</v>
      </c>
      <c r="BP31" s="88" t="str">
        <f t="shared" si="13"/>
        <v>Barber</v>
      </c>
    </row>
    <row r="32" spans="1:68" x14ac:dyDescent="0.25">
      <c r="A32">
        <v>65</v>
      </c>
      <c r="B32" t="s">
        <v>450</v>
      </c>
      <c r="C32">
        <v>26</v>
      </c>
      <c r="D32" t="s">
        <v>412</v>
      </c>
      <c r="E32">
        <v>2.2000000000000002</v>
      </c>
      <c r="F32">
        <v>147</v>
      </c>
      <c r="G32">
        <v>538</v>
      </c>
      <c r="H32">
        <v>485</v>
      </c>
      <c r="I32">
        <v>49</v>
      </c>
      <c r="J32">
        <v>117</v>
      </c>
      <c r="K32">
        <v>14</v>
      </c>
      <c r="L32">
        <v>4</v>
      </c>
      <c r="M32">
        <v>7</v>
      </c>
      <c r="N32">
        <v>41</v>
      </c>
      <c r="O32">
        <v>9</v>
      </c>
      <c r="P32">
        <v>8</v>
      </c>
      <c r="Q32">
        <v>46</v>
      </c>
      <c r="R32">
        <v>68</v>
      </c>
      <c r="S32">
        <v>0.24099999999999999</v>
      </c>
      <c r="T32">
        <v>0.31</v>
      </c>
      <c r="U32">
        <v>0.33</v>
      </c>
      <c r="V32">
        <v>0.64</v>
      </c>
      <c r="W32">
        <v>95</v>
      </c>
      <c r="X32">
        <v>0.30399999999999999</v>
      </c>
      <c r="Y32">
        <v>96</v>
      </c>
      <c r="Z32">
        <v>160</v>
      </c>
      <c r="AA32">
        <v>11</v>
      </c>
      <c r="AB32">
        <v>3</v>
      </c>
      <c r="AC32">
        <v>3</v>
      </c>
      <c r="AD32">
        <v>1</v>
      </c>
      <c r="AE32">
        <v>4</v>
      </c>
      <c r="AF32" t="s">
        <v>1230</v>
      </c>
      <c r="AG32" s="20"/>
      <c r="AJ32" s="70" t="str">
        <f t="shared" si="0"/>
        <v/>
      </c>
      <c r="AK32" s="70" t="str">
        <f t="shared" si="1"/>
        <v>4</v>
      </c>
      <c r="AL32" s="70" t="str">
        <f>IF(C32&lt;&gt;"Age",IF(M32&gt;='1967-AL'!H$23,"A",IF(U32&gt;'1967-AL'!H$25,"B","C")),"")</f>
        <v>C</v>
      </c>
      <c r="AM32" s="70" t="str">
        <f t="shared" si="2"/>
        <v>4</v>
      </c>
      <c r="AN32" s="70" t="str">
        <f t="shared" si="3"/>
        <v>4C</v>
      </c>
      <c r="AO32" s="70" t="str">
        <f t="shared" si="4"/>
        <v>R</v>
      </c>
      <c r="AP32" s="70" t="str">
        <f t="shared" si="5"/>
        <v>4C</v>
      </c>
      <c r="AQ32" s="71" t="str">
        <f t="shared" si="6"/>
        <v>Ken Berry</v>
      </c>
      <c r="AR32" t="s">
        <v>303</v>
      </c>
      <c r="AS32" t="s">
        <v>1230</v>
      </c>
      <c r="AX32" s="71" t="str">
        <f t="shared" si="7"/>
        <v>Berry</v>
      </c>
      <c r="AY32" s="70" t="str">
        <f t="shared" si="8"/>
        <v>4C</v>
      </c>
      <c r="AZ32" s="70" t="str">
        <f t="shared" si="9"/>
        <v>R</v>
      </c>
      <c r="BG32" t="s">
        <v>139</v>
      </c>
      <c r="BH32" t="s">
        <v>1335</v>
      </c>
      <c r="BN32" s="88" t="str">
        <f t="shared" si="10"/>
        <v>-</v>
      </c>
      <c r="BO32" s="95" t="str">
        <f t="shared" si="12"/>
        <v>Steve</v>
      </c>
      <c r="BP32" s="88" t="str">
        <f t="shared" si="13"/>
        <v>Barber</v>
      </c>
    </row>
    <row r="33" spans="1:68" x14ac:dyDescent="0.25">
      <c r="A33">
        <v>213</v>
      </c>
      <c r="B33" t="s">
        <v>561</v>
      </c>
      <c r="C33">
        <v>23</v>
      </c>
      <c r="D33" t="s">
        <v>242</v>
      </c>
      <c r="E33">
        <v>-0.5</v>
      </c>
      <c r="F33">
        <v>24</v>
      </c>
      <c r="G33">
        <v>46</v>
      </c>
      <c r="H33">
        <v>44</v>
      </c>
      <c r="I33">
        <v>2</v>
      </c>
      <c r="J33">
        <v>3</v>
      </c>
      <c r="K33">
        <v>0</v>
      </c>
      <c r="L33">
        <v>0</v>
      </c>
      <c r="M33">
        <v>0</v>
      </c>
      <c r="N33">
        <v>4</v>
      </c>
      <c r="O33">
        <v>0</v>
      </c>
      <c r="P33">
        <v>0</v>
      </c>
      <c r="Q33">
        <v>0</v>
      </c>
      <c r="R33">
        <v>15</v>
      </c>
      <c r="S33">
        <v>6.8000000000000005E-2</v>
      </c>
      <c r="T33">
        <v>6.8000000000000005E-2</v>
      </c>
      <c r="U33">
        <v>6.8000000000000005E-2</v>
      </c>
      <c r="V33">
        <v>0.13600000000000001</v>
      </c>
      <c r="W33">
        <v>-59</v>
      </c>
      <c r="X33">
        <v>6.2E-2</v>
      </c>
      <c r="Y33">
        <v>-98</v>
      </c>
      <c r="Z33">
        <v>3</v>
      </c>
      <c r="AA33">
        <v>2</v>
      </c>
      <c r="AB33">
        <v>0</v>
      </c>
      <c r="AC33">
        <v>2</v>
      </c>
      <c r="AD33">
        <v>0</v>
      </c>
      <c r="AE33">
        <v>0</v>
      </c>
      <c r="AF33" t="s">
        <v>1127</v>
      </c>
      <c r="AG33" s="20"/>
      <c r="AJ33" s="70" t="str">
        <f t="shared" si="0"/>
        <v>CHECK</v>
      </c>
      <c r="AK33" s="70" t="str">
        <f t="shared" si="1"/>
        <v>7</v>
      </c>
      <c r="AL33" s="70" t="str">
        <f>IF(C33&lt;&gt;"Age",IF(M33&gt;='1967-AL'!H$23,"A",IF(U33&gt;'1967-AL'!H$25,"B","C")),"")</f>
        <v>C</v>
      </c>
      <c r="AM33" s="70" t="str">
        <f t="shared" si="2"/>
        <v>7</v>
      </c>
      <c r="AN33" s="70" t="str">
        <f t="shared" si="3"/>
        <v>7C</v>
      </c>
      <c r="AO33" s="70" t="str">
        <f t="shared" si="4"/>
        <v>L</v>
      </c>
      <c r="AP33" s="70" t="str">
        <f t="shared" si="5"/>
        <v>7C</v>
      </c>
      <c r="AQ33" s="71" t="str">
        <f t="shared" si="6"/>
        <v>Frank Bertaina</v>
      </c>
      <c r="AR33" t="s">
        <v>281</v>
      </c>
      <c r="AS33" t="s">
        <v>1127</v>
      </c>
      <c r="AX33" s="71" t="str">
        <f t="shared" si="7"/>
        <v>Bertaina</v>
      </c>
      <c r="AY33" s="70" t="str">
        <f t="shared" si="8"/>
        <v>7C</v>
      </c>
      <c r="AZ33" s="70" t="str">
        <f t="shared" si="9"/>
        <v>L</v>
      </c>
      <c r="BG33" t="s">
        <v>139</v>
      </c>
      <c r="BH33" t="s">
        <v>1335</v>
      </c>
      <c r="BN33" s="96" t="str">
        <f t="shared" si="10"/>
        <v>-</v>
      </c>
      <c r="BO33" s="95" t="str">
        <f t="shared" si="12"/>
        <v>Steve</v>
      </c>
      <c r="BP33" s="88" t="str">
        <f t="shared" si="13"/>
        <v>Barber</v>
      </c>
    </row>
    <row r="34" spans="1:68" x14ac:dyDescent="0.25">
      <c r="A34">
        <v>214</v>
      </c>
      <c r="B34" t="s">
        <v>561</v>
      </c>
      <c r="C34">
        <v>23</v>
      </c>
      <c r="D34" t="s">
        <v>393</v>
      </c>
      <c r="E34">
        <v>-0.1</v>
      </c>
      <c r="F34">
        <v>5</v>
      </c>
      <c r="G34">
        <v>9</v>
      </c>
      <c r="H34">
        <v>9</v>
      </c>
      <c r="I34">
        <v>1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4</v>
      </c>
      <c r="S34">
        <v>0.111</v>
      </c>
      <c r="T34">
        <v>0.111</v>
      </c>
      <c r="U34">
        <v>0.111</v>
      </c>
      <c r="V34">
        <v>0.222</v>
      </c>
      <c r="W34">
        <v>-34</v>
      </c>
      <c r="X34">
        <v>0.10100000000000001</v>
      </c>
      <c r="Y34">
        <v>-63</v>
      </c>
      <c r="Z34">
        <v>1</v>
      </c>
      <c r="AA34">
        <v>0</v>
      </c>
      <c r="AB34">
        <v>0</v>
      </c>
      <c r="AC34">
        <v>0</v>
      </c>
      <c r="AD34">
        <v>0</v>
      </c>
      <c r="AE34">
        <v>0</v>
      </c>
      <c r="AF34" t="s">
        <v>1127</v>
      </c>
      <c r="AG34" s="20"/>
      <c r="AJ34" s="70" t="str">
        <f t="shared" si="0"/>
        <v>CHECK</v>
      </c>
      <c r="AK34" s="70">
        <f t="shared" si="1"/>
        <v>6</v>
      </c>
      <c r="AL34" s="70" t="str">
        <f>IF(C34&lt;&gt;"Age",IF(M34&gt;='1967-AL'!H$23,"A",IF(U34&gt;'1967-AL'!H$25,"B","C")),"")</f>
        <v>C</v>
      </c>
      <c r="AM34" s="70">
        <f t="shared" si="2"/>
        <v>6</v>
      </c>
      <c r="AN34" s="70" t="str">
        <f t="shared" si="3"/>
        <v>6C</v>
      </c>
      <c r="AO34" s="70" t="str">
        <f t="shared" si="4"/>
        <v>L</v>
      </c>
      <c r="AP34" s="70" t="str">
        <f t="shared" si="5"/>
        <v>6C</v>
      </c>
      <c r="AQ34" s="71" t="str">
        <f t="shared" si="6"/>
        <v>Frank Bertaina</v>
      </c>
      <c r="AR34" t="s">
        <v>281</v>
      </c>
      <c r="AS34" t="s">
        <v>1127</v>
      </c>
      <c r="AX34" s="71" t="str">
        <f t="shared" si="7"/>
        <v>Bertaina</v>
      </c>
      <c r="AY34" s="70" t="str">
        <f t="shared" si="8"/>
        <v>6C</v>
      </c>
      <c r="AZ34" s="70" t="str">
        <f t="shared" si="9"/>
        <v>L</v>
      </c>
      <c r="BG34" t="s">
        <v>328</v>
      </c>
      <c r="BH34" t="s">
        <v>307</v>
      </c>
      <c r="BN34" s="96" t="str">
        <f t="shared" si="10"/>
        <v>-</v>
      </c>
      <c r="BO34" s="95" t="str">
        <f t="shared" si="12"/>
        <v>Ray</v>
      </c>
      <c r="BP34" s="88" t="str">
        <f t="shared" si="13"/>
        <v>Barker</v>
      </c>
    </row>
    <row r="35" spans="1:68" x14ac:dyDescent="0.25">
      <c r="A35">
        <v>215</v>
      </c>
      <c r="B35" t="s">
        <v>561</v>
      </c>
      <c r="C35">
        <v>23</v>
      </c>
      <c r="D35" t="s">
        <v>391</v>
      </c>
      <c r="E35">
        <v>-0.4</v>
      </c>
      <c r="F35">
        <v>19</v>
      </c>
      <c r="G35">
        <v>37</v>
      </c>
      <c r="H35">
        <v>35</v>
      </c>
      <c r="I35">
        <v>1</v>
      </c>
      <c r="J35">
        <v>2</v>
      </c>
      <c r="K35">
        <v>0</v>
      </c>
      <c r="L35">
        <v>0</v>
      </c>
      <c r="M35">
        <v>0</v>
      </c>
      <c r="N35">
        <v>4</v>
      </c>
      <c r="O35">
        <v>0</v>
      </c>
      <c r="P35">
        <v>0</v>
      </c>
      <c r="Q35">
        <v>0</v>
      </c>
      <c r="R35">
        <v>11</v>
      </c>
      <c r="S35">
        <v>5.7000000000000002E-2</v>
      </c>
      <c r="T35">
        <v>5.7000000000000002E-2</v>
      </c>
      <c r="U35">
        <v>5.7000000000000002E-2</v>
      </c>
      <c r="V35">
        <v>0.114</v>
      </c>
      <c r="W35">
        <v>-65</v>
      </c>
      <c r="X35">
        <v>5.1999999999999998E-2</v>
      </c>
      <c r="Y35">
        <v>-106</v>
      </c>
      <c r="Z35">
        <v>2</v>
      </c>
      <c r="AA35">
        <v>2</v>
      </c>
      <c r="AB35">
        <v>0</v>
      </c>
      <c r="AC35">
        <v>2</v>
      </c>
      <c r="AD35">
        <v>0</v>
      </c>
      <c r="AE35">
        <v>0</v>
      </c>
      <c r="AF35" t="s">
        <v>1127</v>
      </c>
      <c r="AG35" s="20"/>
      <c r="AJ35" s="70" t="str">
        <f t="shared" si="0"/>
        <v/>
      </c>
      <c r="AK35" s="70" t="str">
        <f t="shared" si="1"/>
        <v>7</v>
      </c>
      <c r="AL35" s="70" t="str">
        <f>IF(C35&lt;&gt;"Age",IF(M35&gt;='1967-AL'!H$23,"A",IF(U35&gt;'1967-AL'!H$25,"B","C")),"")</f>
        <v>C</v>
      </c>
      <c r="AM35" s="70" t="str">
        <f t="shared" si="2"/>
        <v>7</v>
      </c>
      <c r="AN35" s="70" t="str">
        <f t="shared" si="3"/>
        <v>7C</v>
      </c>
      <c r="AO35" s="70" t="str">
        <f t="shared" si="4"/>
        <v>L</v>
      </c>
      <c r="AP35" s="70" t="str">
        <f t="shared" si="5"/>
        <v>7C</v>
      </c>
      <c r="AQ35" s="71" t="str">
        <f t="shared" si="6"/>
        <v>Frank Bertaina</v>
      </c>
      <c r="AR35" t="s">
        <v>281</v>
      </c>
      <c r="AS35" t="s">
        <v>1127</v>
      </c>
      <c r="AX35" s="71" t="str">
        <f t="shared" si="7"/>
        <v>Bertaina</v>
      </c>
      <c r="AY35" s="70" t="str">
        <f t="shared" si="8"/>
        <v>7C</v>
      </c>
      <c r="AZ35" s="70" t="str">
        <f t="shared" si="9"/>
        <v>L</v>
      </c>
      <c r="BG35" t="s">
        <v>1117</v>
      </c>
      <c r="BH35" t="s">
        <v>1118</v>
      </c>
      <c r="BN35" s="96" t="str">
        <f t="shared" si="10"/>
        <v>-</v>
      </c>
      <c r="BO35" s="95" t="str">
        <f t="shared" si="12"/>
        <v>Earl</v>
      </c>
      <c r="BP35" s="88" t="str">
        <f t="shared" si="13"/>
        <v>Battey</v>
      </c>
    </row>
    <row r="36" spans="1:68" x14ac:dyDescent="0.25">
      <c r="A36">
        <v>38</v>
      </c>
      <c r="B36" t="s">
        <v>430</v>
      </c>
      <c r="C36">
        <v>23</v>
      </c>
      <c r="D36" t="s">
        <v>393</v>
      </c>
      <c r="E36">
        <v>6.8</v>
      </c>
      <c r="F36">
        <v>151</v>
      </c>
      <c r="G36">
        <v>619</v>
      </c>
      <c r="H36">
        <v>552</v>
      </c>
      <c r="I36">
        <v>72</v>
      </c>
      <c r="J36">
        <v>162</v>
      </c>
      <c r="K36">
        <v>27</v>
      </c>
      <c r="L36">
        <v>12</v>
      </c>
      <c r="M36">
        <v>11</v>
      </c>
      <c r="N36">
        <v>64</v>
      </c>
      <c r="O36">
        <v>8</v>
      </c>
      <c r="P36">
        <v>6</v>
      </c>
      <c r="Q36">
        <v>50</v>
      </c>
      <c r="R36">
        <v>68</v>
      </c>
      <c r="S36">
        <v>0.29299999999999998</v>
      </c>
      <c r="T36">
        <v>0.35299999999999998</v>
      </c>
      <c r="U36">
        <v>0.44600000000000001</v>
      </c>
      <c r="V36">
        <v>0.79900000000000004</v>
      </c>
      <c r="W36">
        <v>135</v>
      </c>
      <c r="X36">
        <v>0.36599999999999999</v>
      </c>
      <c r="Y36">
        <v>135</v>
      </c>
      <c r="Z36">
        <v>246</v>
      </c>
      <c r="AA36">
        <v>11</v>
      </c>
      <c r="AB36">
        <v>5</v>
      </c>
      <c r="AC36">
        <v>5</v>
      </c>
      <c r="AD36">
        <v>7</v>
      </c>
      <c r="AE36">
        <v>3</v>
      </c>
      <c r="AF36" t="s">
        <v>1281</v>
      </c>
      <c r="AG36" s="20"/>
      <c r="AJ36" s="70" t="str">
        <f t="shared" si="0"/>
        <v/>
      </c>
      <c r="AK36" s="70" t="str">
        <f t="shared" si="1"/>
        <v>3</v>
      </c>
      <c r="AL36" s="70" t="str">
        <f>IF(C36&lt;&gt;"Age",IF(M36&gt;='1967-AL'!H$23,"A",IF(U36&gt;'1967-AL'!H$25,"B","C")),"")</f>
        <v>B</v>
      </c>
      <c r="AM36" s="70" t="str">
        <f t="shared" si="2"/>
        <v>3</v>
      </c>
      <c r="AN36" s="70" t="str">
        <f t="shared" si="3"/>
        <v>3B</v>
      </c>
      <c r="AO36" s="70" t="str">
        <f t="shared" si="4"/>
        <v>R</v>
      </c>
      <c r="AP36" s="70" t="str">
        <f t="shared" si="5"/>
        <v>3B</v>
      </c>
      <c r="AQ36" s="71" t="str">
        <f t="shared" si="6"/>
        <v>Paul Blair</v>
      </c>
      <c r="AR36" t="s">
        <v>323</v>
      </c>
      <c r="AS36" t="s">
        <v>1281</v>
      </c>
      <c r="AX36" s="71" t="str">
        <f t="shared" si="7"/>
        <v>Blair</v>
      </c>
      <c r="AY36" s="70" t="str">
        <f t="shared" si="8"/>
        <v>3B</v>
      </c>
      <c r="AZ36" s="70" t="str">
        <f t="shared" si="9"/>
        <v>R</v>
      </c>
      <c r="BG36" t="s">
        <v>310</v>
      </c>
      <c r="BH36" t="s">
        <v>1251</v>
      </c>
      <c r="BN36" s="88" t="str">
        <f t="shared" si="10"/>
        <v>-</v>
      </c>
      <c r="BO36" s="95" t="str">
        <f t="shared" si="12"/>
        <v>Mark</v>
      </c>
      <c r="BP36" s="88" t="str">
        <f t="shared" si="13"/>
        <v>Belanger</v>
      </c>
    </row>
    <row r="37" spans="1:68" x14ac:dyDescent="0.25">
      <c r="A37">
        <v>8</v>
      </c>
      <c r="B37" t="s">
        <v>399</v>
      </c>
      <c r="C37">
        <v>23</v>
      </c>
      <c r="D37" t="s">
        <v>393</v>
      </c>
      <c r="E37">
        <v>3.6</v>
      </c>
      <c r="F37">
        <v>155</v>
      </c>
      <c r="G37">
        <v>645</v>
      </c>
      <c r="H37">
        <v>554</v>
      </c>
      <c r="I37">
        <v>69</v>
      </c>
      <c r="J37">
        <v>134</v>
      </c>
      <c r="K37">
        <v>19</v>
      </c>
      <c r="L37">
        <v>5</v>
      </c>
      <c r="M37">
        <v>22</v>
      </c>
      <c r="N37">
        <v>81</v>
      </c>
      <c r="O37">
        <v>4</v>
      </c>
      <c r="P37">
        <v>4</v>
      </c>
      <c r="Q37">
        <v>73</v>
      </c>
      <c r="R37">
        <v>94</v>
      </c>
      <c r="S37">
        <v>0.24199999999999999</v>
      </c>
      <c r="T37">
        <v>0.33700000000000002</v>
      </c>
      <c r="U37">
        <v>0.41299999999999998</v>
      </c>
      <c r="V37">
        <v>0.75</v>
      </c>
      <c r="W37">
        <v>121</v>
      </c>
      <c r="X37">
        <v>0.35099999999999998</v>
      </c>
      <c r="Y37">
        <v>124</v>
      </c>
      <c r="Z37">
        <v>229</v>
      </c>
      <c r="AA37">
        <v>5</v>
      </c>
      <c r="AB37">
        <v>8</v>
      </c>
      <c r="AC37">
        <v>7</v>
      </c>
      <c r="AD37">
        <v>3</v>
      </c>
      <c r="AE37">
        <v>11</v>
      </c>
      <c r="AF37" t="s">
        <v>1072</v>
      </c>
      <c r="AG37" s="20"/>
      <c r="AJ37" s="70" t="str">
        <f t="shared" si="0"/>
        <v/>
      </c>
      <c r="AK37" s="70" t="str">
        <f t="shared" si="1"/>
        <v>4</v>
      </c>
      <c r="AL37" s="70" t="str">
        <f>IF(C37&lt;&gt;"Age",IF(M37&gt;='1967-AL'!H$23,"A",IF(U37&gt;'1967-AL'!H$25,"B","C")),"")</f>
        <v>C</v>
      </c>
      <c r="AM37" s="70" t="str">
        <f t="shared" si="2"/>
        <v>4</v>
      </c>
      <c r="AN37" s="70" t="str">
        <f t="shared" si="3"/>
        <v>4C</v>
      </c>
      <c r="AO37" s="70" t="str">
        <f t="shared" si="4"/>
        <v>L</v>
      </c>
      <c r="AP37" s="70" t="str">
        <f t="shared" si="5"/>
        <v>4C</v>
      </c>
      <c r="AQ37" s="71" t="str">
        <f t="shared" si="6"/>
        <v>Curt Blefary</v>
      </c>
      <c r="AR37" t="s">
        <v>1071</v>
      </c>
      <c r="AS37" t="s">
        <v>1072</v>
      </c>
      <c r="AX37" s="71" t="str">
        <f t="shared" si="7"/>
        <v>Blefary</v>
      </c>
      <c r="AY37" s="70" t="str">
        <f t="shared" si="8"/>
        <v>4C</v>
      </c>
      <c r="AZ37" s="70" t="str">
        <f t="shared" si="9"/>
        <v>L</v>
      </c>
      <c r="BG37" t="s">
        <v>153</v>
      </c>
      <c r="BH37" t="s">
        <v>1142</v>
      </c>
      <c r="BN37" s="88" t="str">
        <f t="shared" si="10"/>
        <v>-</v>
      </c>
      <c r="BO37" s="95" t="str">
        <f t="shared" si="12"/>
        <v>Gary</v>
      </c>
      <c r="BP37" s="88" t="str">
        <f t="shared" si="13"/>
        <v>Bell</v>
      </c>
    </row>
    <row r="38" spans="1:68" x14ac:dyDescent="0.25">
      <c r="A38">
        <v>147</v>
      </c>
      <c r="B38" t="s">
        <v>509</v>
      </c>
      <c r="C38">
        <v>29</v>
      </c>
      <c r="D38" t="s">
        <v>388</v>
      </c>
      <c r="E38">
        <v>0.1</v>
      </c>
      <c r="F38">
        <v>10</v>
      </c>
      <c r="G38">
        <v>20</v>
      </c>
      <c r="H38">
        <v>16</v>
      </c>
      <c r="I38">
        <v>4</v>
      </c>
      <c r="J38">
        <v>5</v>
      </c>
      <c r="K38">
        <v>1</v>
      </c>
      <c r="L38">
        <v>0</v>
      </c>
      <c r="M38">
        <v>1</v>
      </c>
      <c r="N38">
        <v>5</v>
      </c>
      <c r="O38">
        <v>0</v>
      </c>
      <c r="P38">
        <v>0</v>
      </c>
      <c r="Q38">
        <v>3</v>
      </c>
      <c r="R38">
        <v>1</v>
      </c>
      <c r="S38">
        <v>0.313</v>
      </c>
      <c r="T38">
        <v>0.4</v>
      </c>
      <c r="U38">
        <v>0.56299999999999994</v>
      </c>
      <c r="V38">
        <v>0.96299999999999997</v>
      </c>
      <c r="W38">
        <v>172</v>
      </c>
      <c r="X38">
        <v>0.42</v>
      </c>
      <c r="Y38">
        <v>165</v>
      </c>
      <c r="Z38">
        <v>9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1362</v>
      </c>
      <c r="AG38" s="20"/>
      <c r="AJ38" s="70" t="str">
        <f t="shared" si="0"/>
        <v/>
      </c>
      <c r="AK38" s="70" t="str">
        <f t="shared" si="1"/>
        <v>2</v>
      </c>
      <c r="AL38" s="70" t="str">
        <f>IF(C38&lt;&gt;"Age",IF(M38&gt;='1967-AL'!H$23,"A",IF(U38&gt;'1967-AL'!H$25,"B","C")),"")</f>
        <v>B</v>
      </c>
      <c r="AM38" s="70" t="str">
        <f t="shared" si="2"/>
        <v>2</v>
      </c>
      <c r="AN38" s="70" t="str">
        <f t="shared" si="3"/>
        <v>2B</v>
      </c>
      <c r="AO38" s="70" t="str">
        <f t="shared" si="4"/>
        <v>L</v>
      </c>
      <c r="AP38" s="70" t="str">
        <f t="shared" si="5"/>
        <v>2B</v>
      </c>
      <c r="AQ38" s="71" t="str">
        <f t="shared" si="6"/>
        <v>Walt Bond</v>
      </c>
      <c r="AR38" t="s">
        <v>348</v>
      </c>
      <c r="AS38" t="s">
        <v>1362</v>
      </c>
      <c r="AX38" s="71" t="str">
        <f t="shared" si="7"/>
        <v>Bond</v>
      </c>
      <c r="AY38" s="70" t="str">
        <f t="shared" si="8"/>
        <v>2B</v>
      </c>
      <c r="AZ38" s="70" t="str">
        <f t="shared" si="9"/>
        <v>L</v>
      </c>
      <c r="BG38" t="s">
        <v>153</v>
      </c>
      <c r="BH38" t="s">
        <v>1142</v>
      </c>
      <c r="BN38" s="88" t="str">
        <f t="shared" si="10"/>
        <v>-</v>
      </c>
      <c r="BO38" s="95" t="str">
        <f t="shared" si="12"/>
        <v>Gary</v>
      </c>
      <c r="BP38" s="88" t="str">
        <f t="shared" si="13"/>
        <v>Bell</v>
      </c>
    </row>
    <row r="39" spans="1:68" x14ac:dyDescent="0.25">
      <c r="A39">
        <v>216</v>
      </c>
      <c r="B39" t="s">
        <v>562</v>
      </c>
      <c r="C39">
        <v>23</v>
      </c>
      <c r="D39" t="s">
        <v>391</v>
      </c>
      <c r="E39">
        <v>0.2</v>
      </c>
      <c r="F39">
        <v>8</v>
      </c>
      <c r="G39">
        <v>18</v>
      </c>
      <c r="H39">
        <v>15</v>
      </c>
      <c r="I39">
        <v>0</v>
      </c>
      <c r="J39">
        <v>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3</v>
      </c>
      <c r="S39">
        <v>0.2</v>
      </c>
      <c r="T39">
        <v>0.25</v>
      </c>
      <c r="U39">
        <v>0.2</v>
      </c>
      <c r="V39">
        <v>0.45</v>
      </c>
      <c r="W39">
        <v>37</v>
      </c>
      <c r="X39">
        <v>0.28999999999999998</v>
      </c>
      <c r="Y39">
        <v>65</v>
      </c>
      <c r="Z39">
        <v>3</v>
      </c>
      <c r="AA39">
        <v>1</v>
      </c>
      <c r="AB39">
        <v>0</v>
      </c>
      <c r="AC39">
        <v>2</v>
      </c>
      <c r="AD39">
        <v>0</v>
      </c>
      <c r="AE39">
        <v>0</v>
      </c>
      <c r="AF39" t="s">
        <v>1093</v>
      </c>
      <c r="AG39" s="20"/>
      <c r="AJ39" s="70" t="str">
        <f t="shared" si="0"/>
        <v/>
      </c>
      <c r="AK39" s="70" t="str">
        <f t="shared" si="1"/>
        <v>6</v>
      </c>
      <c r="AL39" s="70" t="str">
        <f>IF(C39&lt;&gt;"Age",IF(M39&gt;='1967-AL'!H$23,"A",IF(U39&gt;'1967-AL'!H$25,"B","C")),"")</f>
        <v>C</v>
      </c>
      <c r="AM39" s="70" t="str">
        <f t="shared" si="2"/>
        <v>6</v>
      </c>
      <c r="AN39" s="70" t="str">
        <f t="shared" si="3"/>
        <v>6C</v>
      </c>
      <c r="AO39" s="70" t="str">
        <f t="shared" si="4"/>
        <v>R</v>
      </c>
      <c r="AP39" s="70" t="str">
        <f t="shared" si="5"/>
        <v>6C</v>
      </c>
      <c r="AQ39" s="71" t="str">
        <f t="shared" si="6"/>
        <v>Dick Bosman</v>
      </c>
      <c r="AR39" t="s">
        <v>160</v>
      </c>
      <c r="AS39" t="s">
        <v>1093</v>
      </c>
      <c r="AX39" s="71" t="str">
        <f t="shared" si="7"/>
        <v>Bosman</v>
      </c>
      <c r="AY39" s="70" t="str">
        <f t="shared" si="8"/>
        <v>6C</v>
      </c>
      <c r="AZ39" s="70" t="str">
        <f t="shared" si="9"/>
        <v>R</v>
      </c>
      <c r="BG39" t="s">
        <v>153</v>
      </c>
      <c r="BH39" t="s">
        <v>1142</v>
      </c>
      <c r="BN39" s="96" t="str">
        <f t="shared" si="10"/>
        <v>-</v>
      </c>
      <c r="BO39" s="95" t="str">
        <f t="shared" si="12"/>
        <v>Gary</v>
      </c>
      <c r="BP39" s="88" t="str">
        <f t="shared" si="13"/>
        <v>Bell</v>
      </c>
    </row>
    <row r="40" spans="1:68" x14ac:dyDescent="0.25">
      <c r="A40">
        <v>148</v>
      </c>
      <c r="B40" t="s">
        <v>510</v>
      </c>
      <c r="C40">
        <v>22</v>
      </c>
      <c r="D40" t="s">
        <v>388</v>
      </c>
      <c r="E40">
        <v>0.8</v>
      </c>
      <c r="F40">
        <v>44</v>
      </c>
      <c r="G40">
        <v>79</v>
      </c>
      <c r="H40">
        <v>73</v>
      </c>
      <c r="I40">
        <v>12</v>
      </c>
      <c r="J40">
        <v>16</v>
      </c>
      <c r="K40">
        <v>2</v>
      </c>
      <c r="L40">
        <v>1</v>
      </c>
      <c r="M40">
        <v>1</v>
      </c>
      <c r="N40">
        <v>3</v>
      </c>
      <c r="O40">
        <v>0</v>
      </c>
      <c r="P40">
        <v>0</v>
      </c>
      <c r="Q40">
        <v>1</v>
      </c>
      <c r="R40">
        <v>26</v>
      </c>
      <c r="S40">
        <v>0.219</v>
      </c>
      <c r="T40">
        <v>0.25</v>
      </c>
      <c r="U40">
        <v>0.315</v>
      </c>
      <c r="V40">
        <v>0.56499999999999995</v>
      </c>
      <c r="W40">
        <v>60</v>
      </c>
      <c r="X40">
        <v>0.308</v>
      </c>
      <c r="Y40">
        <v>82</v>
      </c>
      <c r="Z40">
        <v>23</v>
      </c>
      <c r="AA40">
        <v>2</v>
      </c>
      <c r="AB40">
        <v>2</v>
      </c>
      <c r="AC40">
        <v>3</v>
      </c>
      <c r="AD40">
        <v>0</v>
      </c>
      <c r="AE40">
        <v>0</v>
      </c>
      <c r="AF40" t="s">
        <v>1082</v>
      </c>
      <c r="AG40" s="20"/>
      <c r="AJ40" s="70" t="str">
        <f t="shared" si="0"/>
        <v/>
      </c>
      <c r="AK40" s="70" t="str">
        <f t="shared" si="1"/>
        <v>5</v>
      </c>
      <c r="AL40" s="70" t="str">
        <f>IF(C40&lt;&gt;"Age",IF(M40&gt;='1967-AL'!H$23,"A",IF(U40&gt;'1967-AL'!H$25,"B","C")),"")</f>
        <v>C</v>
      </c>
      <c r="AM40" s="70" t="str">
        <f t="shared" si="2"/>
        <v>5</v>
      </c>
      <c r="AN40" s="70" t="str">
        <f t="shared" si="3"/>
        <v>5C</v>
      </c>
      <c r="AO40" s="70" t="str">
        <f t="shared" si="4"/>
        <v>R</v>
      </c>
      <c r="AP40" s="70" t="str">
        <f t="shared" si="5"/>
        <v>5C</v>
      </c>
      <c r="AQ40" s="71" t="str">
        <f t="shared" si="6"/>
        <v>Dave Boswell</v>
      </c>
      <c r="AR40" t="s">
        <v>273</v>
      </c>
      <c r="AS40" t="s">
        <v>1082</v>
      </c>
      <c r="AX40" s="71" t="str">
        <f t="shared" si="7"/>
        <v>Boswell</v>
      </c>
      <c r="AY40" s="70" t="str">
        <f t="shared" si="8"/>
        <v>5C</v>
      </c>
      <c r="AZ40" s="70" t="str">
        <f t="shared" si="9"/>
        <v>R</v>
      </c>
      <c r="BG40" t="s">
        <v>153</v>
      </c>
      <c r="BH40" t="s">
        <v>1142</v>
      </c>
      <c r="BN40" s="88" t="str">
        <f t="shared" si="10"/>
        <v>-</v>
      </c>
      <c r="BO40" s="95" t="str">
        <f t="shared" si="12"/>
        <v>Gary</v>
      </c>
      <c r="BP40" s="88" t="str">
        <f t="shared" si="13"/>
        <v>Bell</v>
      </c>
    </row>
    <row r="41" spans="1:68" x14ac:dyDescent="0.25">
      <c r="A41">
        <v>217</v>
      </c>
      <c r="B41" t="s">
        <v>563</v>
      </c>
      <c r="C41">
        <v>28</v>
      </c>
      <c r="D41" t="s">
        <v>402</v>
      </c>
      <c r="E41">
        <v>-0.1</v>
      </c>
      <c r="F41">
        <v>17</v>
      </c>
      <c r="G41">
        <v>9</v>
      </c>
      <c r="H41">
        <v>7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5</v>
      </c>
      <c r="S41">
        <v>0</v>
      </c>
      <c r="T41">
        <v>0.125</v>
      </c>
      <c r="U41">
        <v>0</v>
      </c>
      <c r="V41">
        <v>0.125</v>
      </c>
      <c r="W41">
        <v>-59</v>
      </c>
      <c r="X41">
        <v>9.0999999999999998E-2</v>
      </c>
      <c r="Y41">
        <v>-85</v>
      </c>
      <c r="Z41">
        <v>0</v>
      </c>
      <c r="AA41">
        <v>0</v>
      </c>
      <c r="AB41">
        <v>1</v>
      </c>
      <c r="AC41">
        <v>1</v>
      </c>
      <c r="AD41">
        <v>0</v>
      </c>
      <c r="AE41">
        <v>0</v>
      </c>
      <c r="AF41" t="s">
        <v>1185</v>
      </c>
      <c r="AG41" s="20"/>
      <c r="AJ41" s="70" t="str">
        <f t="shared" si="0"/>
        <v/>
      </c>
      <c r="AK41" s="70">
        <f t="shared" si="1"/>
        <v>6</v>
      </c>
      <c r="AL41" s="70" t="str">
        <f>IF(C41&lt;&gt;"Age",IF(M41&gt;='1967-AL'!H$23,"A",IF(U41&gt;'1967-AL'!H$25,"B","C")),"")</f>
        <v>C</v>
      </c>
      <c r="AM41" s="70">
        <f t="shared" si="2"/>
        <v>6</v>
      </c>
      <c r="AN41" s="70" t="str">
        <f t="shared" si="3"/>
        <v>6C</v>
      </c>
      <c r="AO41" s="70" t="str">
        <f t="shared" si="4"/>
        <v>R</v>
      </c>
      <c r="AP41" s="70" t="str">
        <f t="shared" si="5"/>
        <v>6C</v>
      </c>
      <c r="AQ41" s="71" t="str">
        <f t="shared" si="6"/>
        <v>Jim Bouton</v>
      </c>
      <c r="AR41" t="s">
        <v>296</v>
      </c>
      <c r="AS41" t="s">
        <v>1185</v>
      </c>
      <c r="AX41" s="71" t="str">
        <f t="shared" si="7"/>
        <v>Bouton</v>
      </c>
      <c r="AY41" s="70" t="str">
        <f t="shared" si="8"/>
        <v>6C</v>
      </c>
      <c r="AZ41" s="70" t="str">
        <f t="shared" si="9"/>
        <v>R</v>
      </c>
      <c r="BG41" t="s">
        <v>153</v>
      </c>
      <c r="BH41" t="s">
        <v>1142</v>
      </c>
      <c r="BN41" s="96" t="str">
        <f t="shared" si="10"/>
        <v>-</v>
      </c>
      <c r="BO41" s="95" t="str">
        <f t="shared" si="12"/>
        <v>Gary</v>
      </c>
      <c r="BP41" s="88" t="str">
        <f t="shared" si="13"/>
        <v>Bell</v>
      </c>
    </row>
    <row r="42" spans="1:68" x14ac:dyDescent="0.25">
      <c r="A42">
        <v>88</v>
      </c>
      <c r="B42" t="s">
        <v>468</v>
      </c>
      <c r="C42">
        <v>29</v>
      </c>
      <c r="D42" t="s">
        <v>393</v>
      </c>
      <c r="E42">
        <v>-0.2</v>
      </c>
      <c r="F42">
        <v>62</v>
      </c>
      <c r="G42">
        <v>132</v>
      </c>
      <c r="H42">
        <v>120</v>
      </c>
      <c r="I42">
        <v>13</v>
      </c>
      <c r="J42">
        <v>22</v>
      </c>
      <c r="K42">
        <v>2</v>
      </c>
      <c r="L42">
        <v>1</v>
      </c>
      <c r="M42">
        <v>5</v>
      </c>
      <c r="N42">
        <v>12</v>
      </c>
      <c r="O42">
        <v>3</v>
      </c>
      <c r="P42">
        <v>4</v>
      </c>
      <c r="Q42">
        <v>11</v>
      </c>
      <c r="R42">
        <v>43</v>
      </c>
      <c r="S42">
        <v>0.183</v>
      </c>
      <c r="T42">
        <v>0.25800000000000001</v>
      </c>
      <c r="U42">
        <v>0.34200000000000003</v>
      </c>
      <c r="V42">
        <v>0.59899999999999998</v>
      </c>
      <c r="W42">
        <v>76</v>
      </c>
      <c r="X42">
        <v>0.27700000000000002</v>
      </c>
      <c r="Y42">
        <v>74</v>
      </c>
      <c r="Z42">
        <v>41</v>
      </c>
      <c r="AA42">
        <v>0</v>
      </c>
      <c r="AB42">
        <v>1</v>
      </c>
      <c r="AC42">
        <v>0</v>
      </c>
      <c r="AD42">
        <v>0</v>
      </c>
      <c r="AE42">
        <v>0</v>
      </c>
      <c r="AF42" t="s">
        <v>1323</v>
      </c>
      <c r="AG42" s="20"/>
      <c r="AJ42" s="70" t="str">
        <f t="shared" si="0"/>
        <v/>
      </c>
      <c r="AK42" s="70" t="str">
        <f t="shared" si="1"/>
        <v>6</v>
      </c>
      <c r="AL42" s="70" t="str">
        <f>IF(C42&lt;&gt;"Age",IF(M42&gt;='1967-AL'!H$23,"A",IF(U42&gt;'1967-AL'!H$25,"B","C")),"")</f>
        <v>C</v>
      </c>
      <c r="AM42" s="70" t="str">
        <f t="shared" si="2"/>
        <v>6</v>
      </c>
      <c r="AN42" s="70" t="str">
        <f t="shared" si="3"/>
        <v>6C</v>
      </c>
      <c r="AO42" s="70" t="str">
        <f t="shared" si="4"/>
        <v>R</v>
      </c>
      <c r="AP42" s="70" t="str">
        <f t="shared" si="5"/>
        <v>6C</v>
      </c>
      <c r="AQ42" s="71" t="str">
        <f t="shared" si="6"/>
        <v>Sam Bowens</v>
      </c>
      <c r="AR42" t="s">
        <v>1322</v>
      </c>
      <c r="AS42" t="s">
        <v>1323</v>
      </c>
      <c r="AX42" s="71" t="str">
        <f t="shared" si="7"/>
        <v>Bowens</v>
      </c>
      <c r="AY42" s="70" t="str">
        <f t="shared" si="8"/>
        <v>6C</v>
      </c>
      <c r="AZ42" s="70" t="str">
        <f t="shared" si="9"/>
        <v>R</v>
      </c>
      <c r="BG42" t="s">
        <v>153</v>
      </c>
      <c r="BH42" t="s">
        <v>1142</v>
      </c>
      <c r="BN42" s="88" t="str">
        <f t="shared" si="10"/>
        <v>-</v>
      </c>
      <c r="BO42" s="95" t="str">
        <f t="shared" si="12"/>
        <v>Gary</v>
      </c>
      <c r="BP42" s="88" t="str">
        <f t="shared" si="13"/>
        <v>Bell</v>
      </c>
    </row>
    <row r="43" spans="1:68" x14ac:dyDescent="0.25">
      <c r="A43">
        <v>218</v>
      </c>
      <c r="B43" t="s">
        <v>564</v>
      </c>
      <c r="C43">
        <v>26</v>
      </c>
      <c r="D43" t="s">
        <v>422</v>
      </c>
      <c r="E43">
        <v>0</v>
      </c>
      <c r="F43">
        <v>2</v>
      </c>
      <c r="G43">
        <v>5</v>
      </c>
      <c r="H43">
        <v>5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0.2</v>
      </c>
      <c r="T43">
        <v>0.2</v>
      </c>
      <c r="U43">
        <v>0.2</v>
      </c>
      <c r="V43">
        <v>0.4</v>
      </c>
      <c r="W43">
        <v>20</v>
      </c>
      <c r="X43">
        <v>0.182</v>
      </c>
      <c r="Y43">
        <v>-2</v>
      </c>
      <c r="Z43">
        <v>1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1365</v>
      </c>
      <c r="AG43" s="20"/>
      <c r="AJ43" s="70" t="str">
        <f t="shared" si="0"/>
        <v/>
      </c>
      <c r="AK43" s="70">
        <f t="shared" si="1"/>
        <v>6</v>
      </c>
      <c r="AL43" s="70" t="str">
        <f>IF(C43&lt;&gt;"Age",IF(M43&gt;='1967-AL'!H$23,"A",IF(U43&gt;'1967-AL'!H$25,"B","C")),"")</f>
        <v>C</v>
      </c>
      <c r="AM43" s="70">
        <f t="shared" si="2"/>
        <v>6</v>
      </c>
      <c r="AN43" s="70" t="str">
        <f t="shared" si="3"/>
        <v>6C</v>
      </c>
      <c r="AO43" s="70" t="str">
        <f t="shared" si="4"/>
        <v>R</v>
      </c>
      <c r="AP43" s="70" t="str">
        <f t="shared" si="5"/>
        <v>6C</v>
      </c>
      <c r="AQ43" s="71" t="str">
        <f t="shared" si="6"/>
        <v>Weldon Bowlin</v>
      </c>
      <c r="AR43" t="s">
        <v>1364</v>
      </c>
      <c r="AS43" t="s">
        <v>1365</v>
      </c>
      <c r="AX43" s="71" t="str">
        <f t="shared" si="7"/>
        <v>Bowlin</v>
      </c>
      <c r="AY43" s="70" t="str">
        <f t="shared" si="8"/>
        <v>6C</v>
      </c>
      <c r="AZ43" s="70" t="str">
        <f t="shared" si="9"/>
        <v>R</v>
      </c>
      <c r="BG43" t="s">
        <v>276</v>
      </c>
      <c r="BH43" t="s">
        <v>1090</v>
      </c>
      <c r="BN43" s="96" t="str">
        <f t="shared" si="10"/>
        <v>-</v>
      </c>
      <c r="BO43" s="95" t="str">
        <f t="shared" si="12"/>
        <v>Dennis</v>
      </c>
      <c r="BP43" s="88" t="str">
        <f t="shared" si="13"/>
        <v>Bennett</v>
      </c>
    </row>
    <row r="44" spans="1:68" x14ac:dyDescent="0.25">
      <c r="A44">
        <v>96</v>
      </c>
      <c r="B44" t="s">
        <v>473</v>
      </c>
      <c r="C44">
        <v>36</v>
      </c>
      <c r="D44" t="s">
        <v>412</v>
      </c>
      <c r="E44">
        <v>0.8</v>
      </c>
      <c r="F44">
        <v>57</v>
      </c>
      <c r="G44">
        <v>190</v>
      </c>
      <c r="H44">
        <v>180</v>
      </c>
      <c r="I44">
        <v>17</v>
      </c>
      <c r="J44">
        <v>47</v>
      </c>
      <c r="K44">
        <v>5</v>
      </c>
      <c r="L44">
        <v>1</v>
      </c>
      <c r="M44">
        <v>4</v>
      </c>
      <c r="N44">
        <v>21</v>
      </c>
      <c r="O44">
        <v>0</v>
      </c>
      <c r="P44">
        <v>2</v>
      </c>
      <c r="Q44">
        <v>7</v>
      </c>
      <c r="R44">
        <v>25</v>
      </c>
      <c r="S44">
        <v>0.26100000000000001</v>
      </c>
      <c r="T44">
        <v>0.28699999999999998</v>
      </c>
      <c r="U44">
        <v>0.36699999999999999</v>
      </c>
      <c r="V44">
        <v>0.65400000000000003</v>
      </c>
      <c r="W44">
        <v>98</v>
      </c>
      <c r="X44">
        <v>0.30199999999999999</v>
      </c>
      <c r="Y44">
        <v>97</v>
      </c>
      <c r="Z44">
        <v>66</v>
      </c>
      <c r="AA44">
        <v>4</v>
      </c>
      <c r="AB44">
        <v>0</v>
      </c>
      <c r="AC44">
        <v>2</v>
      </c>
      <c r="AD44">
        <v>1</v>
      </c>
      <c r="AE44">
        <v>0</v>
      </c>
      <c r="AF44" t="s">
        <v>1231</v>
      </c>
      <c r="AG44" s="20"/>
      <c r="AJ44" s="70" t="str">
        <f t="shared" si="0"/>
        <v/>
      </c>
      <c r="AK44" s="70" t="str">
        <f t="shared" si="1"/>
        <v>4</v>
      </c>
      <c r="AL44" s="70" t="str">
        <f>IF(C44&lt;&gt;"Age",IF(M44&gt;='1967-AL'!H$23,"A",IF(U44&gt;'1967-AL'!H$25,"B","C")),"")</f>
        <v>C</v>
      </c>
      <c r="AM44" s="70" t="str">
        <f t="shared" si="2"/>
        <v>4</v>
      </c>
      <c r="AN44" s="70" t="str">
        <f t="shared" si="3"/>
        <v>4C</v>
      </c>
      <c r="AO44" s="70" t="str">
        <f t="shared" si="4"/>
        <v>R</v>
      </c>
      <c r="AP44" s="70" t="str">
        <f t="shared" si="5"/>
        <v>4C</v>
      </c>
      <c r="AQ44" s="71" t="str">
        <f t="shared" si="6"/>
        <v>Ken Boyer</v>
      </c>
      <c r="AR44" t="s">
        <v>303</v>
      </c>
      <c r="AS44" t="s">
        <v>1231</v>
      </c>
      <c r="AX44" s="71" t="str">
        <f t="shared" si="7"/>
        <v>Boyer</v>
      </c>
      <c r="AY44" s="70" t="str">
        <f t="shared" si="8"/>
        <v>4C</v>
      </c>
      <c r="AZ44" s="70" t="str">
        <f t="shared" si="9"/>
        <v>R</v>
      </c>
      <c r="BG44" t="s">
        <v>276</v>
      </c>
      <c r="BH44" t="s">
        <v>1090</v>
      </c>
      <c r="BN44" s="96" t="str">
        <f t="shared" si="10"/>
        <v>-</v>
      </c>
      <c r="BO44" s="95" t="str">
        <f t="shared" si="12"/>
        <v>Dennis</v>
      </c>
      <c r="BP44" s="88" t="str">
        <f t="shared" si="13"/>
        <v>Bennett</v>
      </c>
    </row>
    <row r="45" spans="1:68" x14ac:dyDescent="0.25">
      <c r="A45">
        <v>219</v>
      </c>
      <c r="B45" t="s">
        <v>565</v>
      </c>
      <c r="C45">
        <v>25</v>
      </c>
      <c r="D45" t="s">
        <v>393</v>
      </c>
      <c r="E45">
        <v>-0.1</v>
      </c>
      <c r="F45">
        <v>14</v>
      </c>
      <c r="G45">
        <v>32</v>
      </c>
      <c r="H45">
        <v>28</v>
      </c>
      <c r="I45">
        <v>2</v>
      </c>
      <c r="J45">
        <v>2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2</v>
      </c>
      <c r="R45">
        <v>10</v>
      </c>
      <c r="S45">
        <v>7.0999999999999994E-2</v>
      </c>
      <c r="T45">
        <v>0.161</v>
      </c>
      <c r="U45">
        <v>7.0999999999999994E-2</v>
      </c>
      <c r="V45">
        <v>0.23300000000000001</v>
      </c>
      <c r="W45">
        <v>-29</v>
      </c>
      <c r="X45">
        <v>0.127</v>
      </c>
      <c r="Y45">
        <v>-48</v>
      </c>
      <c r="Z45">
        <v>2</v>
      </c>
      <c r="AA45">
        <v>0</v>
      </c>
      <c r="AB45">
        <v>1</v>
      </c>
      <c r="AC45">
        <v>1</v>
      </c>
      <c r="AD45">
        <v>0</v>
      </c>
      <c r="AE45">
        <v>0</v>
      </c>
      <c r="AF45" t="s">
        <v>1146</v>
      </c>
      <c r="AG45" s="20"/>
      <c r="AJ45" s="70" t="str">
        <f t="shared" si="0"/>
        <v/>
      </c>
      <c r="AK45" s="70" t="str">
        <f t="shared" si="1"/>
        <v>7</v>
      </c>
      <c r="AL45" s="70" t="str">
        <f>IF(C45&lt;&gt;"Age",IF(M45&gt;='1967-AL'!H$23,"A",IF(U45&gt;'1967-AL'!H$25,"B","C")),"")</f>
        <v>C</v>
      </c>
      <c r="AM45" s="70" t="str">
        <f t="shared" si="2"/>
        <v>7</v>
      </c>
      <c r="AN45" s="70" t="str">
        <f t="shared" si="3"/>
        <v>7C</v>
      </c>
      <c r="AO45" s="70" t="str">
        <f t="shared" si="4"/>
        <v>R</v>
      </c>
      <c r="AP45" s="70" t="str">
        <f t="shared" si="5"/>
        <v>7C</v>
      </c>
      <c r="AQ45" s="71" t="str">
        <f t="shared" si="6"/>
        <v>Gene Brabender</v>
      </c>
      <c r="AR45" t="s">
        <v>283</v>
      </c>
      <c r="AS45" t="s">
        <v>1146</v>
      </c>
      <c r="AX45" s="71" t="str">
        <f t="shared" si="7"/>
        <v>Brabender</v>
      </c>
      <c r="AY45" s="70" t="str">
        <f t="shared" si="8"/>
        <v>7C</v>
      </c>
      <c r="AZ45" s="70" t="str">
        <f t="shared" si="9"/>
        <v>R</v>
      </c>
      <c r="BG45" t="s">
        <v>303</v>
      </c>
      <c r="BH45" t="s">
        <v>1230</v>
      </c>
      <c r="BN45" s="96" t="str">
        <f t="shared" si="10"/>
        <v>-</v>
      </c>
      <c r="BO45" s="95" t="str">
        <f t="shared" si="12"/>
        <v>Ken</v>
      </c>
      <c r="BP45" s="88" t="str">
        <f t="shared" si="13"/>
        <v>Berry</v>
      </c>
    </row>
    <row r="46" spans="1:68" x14ac:dyDescent="0.25">
      <c r="A46">
        <v>220</v>
      </c>
      <c r="B46" t="s">
        <v>566</v>
      </c>
      <c r="C46">
        <v>22</v>
      </c>
      <c r="D46" t="s">
        <v>412</v>
      </c>
      <c r="E46">
        <v>-0.4</v>
      </c>
      <c r="F46">
        <v>24</v>
      </c>
      <c r="G46">
        <v>21</v>
      </c>
      <c r="H46">
        <v>20</v>
      </c>
      <c r="I46">
        <v>6</v>
      </c>
      <c r="J46">
        <v>2</v>
      </c>
      <c r="K46">
        <v>1</v>
      </c>
      <c r="L46">
        <v>0</v>
      </c>
      <c r="M46">
        <v>0</v>
      </c>
      <c r="N46">
        <v>1</v>
      </c>
      <c r="O46">
        <v>1</v>
      </c>
      <c r="P46">
        <v>0</v>
      </c>
      <c r="Q46">
        <v>1</v>
      </c>
      <c r="R46">
        <v>7</v>
      </c>
      <c r="S46">
        <v>0.1</v>
      </c>
      <c r="T46">
        <v>0.14299999999999999</v>
      </c>
      <c r="U46">
        <v>0.15</v>
      </c>
      <c r="V46">
        <v>0.29299999999999998</v>
      </c>
      <c r="W46">
        <v>-11</v>
      </c>
      <c r="X46">
        <v>0.126</v>
      </c>
      <c r="Y46">
        <v>-56</v>
      </c>
      <c r="Z46">
        <v>3</v>
      </c>
      <c r="AA46">
        <v>0</v>
      </c>
      <c r="AB46">
        <v>0</v>
      </c>
      <c r="AC46">
        <v>0</v>
      </c>
      <c r="AD46">
        <v>0</v>
      </c>
      <c r="AE46">
        <v>1</v>
      </c>
      <c r="AF46" t="s">
        <v>1046</v>
      </c>
      <c r="AG46" s="20"/>
      <c r="AJ46" s="70" t="str">
        <f t="shared" si="0"/>
        <v/>
      </c>
      <c r="AK46" s="70" t="str">
        <f t="shared" si="1"/>
        <v>7</v>
      </c>
      <c r="AL46" s="70" t="str">
        <f>IF(C46&lt;&gt;"Age",IF(M46&gt;='1967-AL'!H$23,"A",IF(U46&gt;'1967-AL'!H$25,"B","C")),"")</f>
        <v>C</v>
      </c>
      <c r="AM46" s="70" t="str">
        <f t="shared" si="2"/>
        <v>7</v>
      </c>
      <c r="AN46" s="70" t="str">
        <f t="shared" si="3"/>
        <v>7C</v>
      </c>
      <c r="AO46" s="70" t="str">
        <f t="shared" si="4"/>
        <v>R</v>
      </c>
      <c r="AP46" s="70" t="str">
        <f t="shared" si="5"/>
        <v>7C</v>
      </c>
      <c r="AQ46" s="71" t="str">
        <f t="shared" si="6"/>
        <v>Buddy Bradford</v>
      </c>
      <c r="AR46" t="s">
        <v>1045</v>
      </c>
      <c r="AS46" t="s">
        <v>1046</v>
      </c>
      <c r="AX46" s="71" t="str">
        <f t="shared" si="7"/>
        <v>Bradford</v>
      </c>
      <c r="AY46" s="70" t="str">
        <f t="shared" si="8"/>
        <v>7C</v>
      </c>
      <c r="AZ46" s="70" t="str">
        <f t="shared" si="9"/>
        <v>R</v>
      </c>
      <c r="BG46" t="s">
        <v>281</v>
      </c>
      <c r="BH46" t="s">
        <v>1127</v>
      </c>
      <c r="BN46" s="88" t="str">
        <f t="shared" si="10"/>
        <v>-</v>
      </c>
      <c r="BO46" s="95" t="str">
        <f t="shared" si="12"/>
        <v>Frank</v>
      </c>
      <c r="BP46" s="88" t="str">
        <f t="shared" si="13"/>
        <v>Bertaina</v>
      </c>
    </row>
    <row r="47" spans="1:68" x14ac:dyDescent="0.25">
      <c r="A47">
        <v>221</v>
      </c>
      <c r="B47" t="s">
        <v>567</v>
      </c>
      <c r="C47">
        <v>26</v>
      </c>
      <c r="D47" t="s">
        <v>390</v>
      </c>
      <c r="E47">
        <v>0.3</v>
      </c>
      <c r="F47">
        <v>39</v>
      </c>
      <c r="G47">
        <v>49</v>
      </c>
      <c r="H47">
        <v>43</v>
      </c>
      <c r="I47">
        <v>4</v>
      </c>
      <c r="J47">
        <v>8</v>
      </c>
      <c r="K47">
        <v>3</v>
      </c>
      <c r="L47">
        <v>0</v>
      </c>
      <c r="M47">
        <v>0</v>
      </c>
      <c r="N47">
        <v>1</v>
      </c>
      <c r="O47">
        <v>0</v>
      </c>
      <c r="P47">
        <v>0</v>
      </c>
      <c r="Q47">
        <v>1</v>
      </c>
      <c r="R47">
        <v>16</v>
      </c>
      <c r="S47">
        <v>0.186</v>
      </c>
      <c r="T47">
        <v>0.20499999999999999</v>
      </c>
      <c r="U47">
        <v>0.25600000000000001</v>
      </c>
      <c r="V47">
        <v>0.46</v>
      </c>
      <c r="W47">
        <v>31</v>
      </c>
      <c r="X47">
        <v>0.23100000000000001</v>
      </c>
      <c r="Y47">
        <v>17</v>
      </c>
      <c r="Z47">
        <v>11</v>
      </c>
      <c r="AA47">
        <v>0</v>
      </c>
      <c r="AB47">
        <v>0</v>
      </c>
      <c r="AC47">
        <v>5</v>
      </c>
      <c r="AD47">
        <v>0</v>
      </c>
      <c r="AE47">
        <v>0</v>
      </c>
      <c r="AF47" t="s">
        <v>1080</v>
      </c>
      <c r="AG47" s="20"/>
      <c r="AJ47" s="70" t="str">
        <f t="shared" si="0"/>
        <v/>
      </c>
      <c r="AK47" s="70" t="str">
        <f t="shared" si="1"/>
        <v>6</v>
      </c>
      <c r="AL47" s="70" t="str">
        <f>IF(C47&lt;&gt;"Age",IF(M47&gt;='1967-AL'!H$23,"A",IF(U47&gt;'1967-AL'!H$25,"B","C")),"")</f>
        <v>C</v>
      </c>
      <c r="AM47" s="70" t="str">
        <f t="shared" si="2"/>
        <v>6</v>
      </c>
      <c r="AN47" s="70" t="str">
        <f t="shared" si="3"/>
        <v>6C</v>
      </c>
      <c r="AO47" s="70" t="str">
        <f t="shared" si="4"/>
        <v>R</v>
      </c>
      <c r="AP47" s="70" t="str">
        <f t="shared" si="5"/>
        <v>6C</v>
      </c>
      <c r="AQ47" s="71" t="str">
        <f t="shared" si="6"/>
        <v>Darrell Brandon</v>
      </c>
      <c r="AR47" t="s">
        <v>272</v>
      </c>
      <c r="AS47" t="s">
        <v>1080</v>
      </c>
      <c r="AX47" s="71" t="str">
        <f t="shared" si="7"/>
        <v>Brandon</v>
      </c>
      <c r="AY47" s="70" t="str">
        <f t="shared" si="8"/>
        <v>6C</v>
      </c>
      <c r="AZ47" s="70" t="str">
        <f t="shared" si="9"/>
        <v>R</v>
      </c>
      <c r="BG47" t="s">
        <v>281</v>
      </c>
      <c r="BH47" t="s">
        <v>1127</v>
      </c>
      <c r="BN47" s="88" t="str">
        <f t="shared" si="10"/>
        <v>-</v>
      </c>
      <c r="BO47" s="95" t="str">
        <f t="shared" si="12"/>
        <v>Frank</v>
      </c>
      <c r="BP47" s="88" t="str">
        <f t="shared" si="13"/>
        <v>Bertaina</v>
      </c>
    </row>
    <row r="48" spans="1:68" x14ac:dyDescent="0.25">
      <c r="A48">
        <v>222</v>
      </c>
      <c r="B48" t="s">
        <v>568</v>
      </c>
      <c r="C48">
        <v>18</v>
      </c>
      <c r="D48" t="s">
        <v>390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 t="s">
        <v>254</v>
      </c>
      <c r="AG48" s="20"/>
      <c r="AJ48" s="70" t="str">
        <f t="shared" si="0"/>
        <v/>
      </c>
      <c r="AK48" s="70">
        <f t="shared" si="1"/>
        <v>6</v>
      </c>
      <c r="AL48" s="70" t="str">
        <f>IF(C48&lt;&gt;"Age",IF(M48&gt;='1967-AL'!H$23,"A",IF(U48&gt;'1967-AL'!H$25,"B","C")),"")</f>
        <v>C</v>
      </c>
      <c r="AM48" s="70">
        <f t="shared" si="2"/>
        <v>6</v>
      </c>
      <c r="AN48" s="70" t="str">
        <f t="shared" si="3"/>
        <v>6C</v>
      </c>
      <c r="AO48" s="70" t="str">
        <f t="shared" si="4"/>
        <v>L</v>
      </c>
      <c r="AP48" s="70" t="str">
        <f t="shared" si="5"/>
        <v>6C</v>
      </c>
      <c r="AQ48" s="71" t="str">
        <f t="shared" si="6"/>
        <v>Ken Brett</v>
      </c>
      <c r="AR48" t="s">
        <v>303</v>
      </c>
      <c r="AS48" t="s">
        <v>254</v>
      </c>
      <c r="AX48" s="71" t="str">
        <f t="shared" si="7"/>
        <v>Brett</v>
      </c>
      <c r="AY48" s="70" t="str">
        <f t="shared" si="8"/>
        <v>6C</v>
      </c>
      <c r="AZ48" s="70" t="str">
        <f t="shared" si="9"/>
        <v>L</v>
      </c>
      <c r="BG48" t="s">
        <v>281</v>
      </c>
      <c r="BH48" t="s">
        <v>1127</v>
      </c>
      <c r="BN48" s="88" t="str">
        <f t="shared" si="10"/>
        <v>-</v>
      </c>
      <c r="BO48" s="95" t="str">
        <f t="shared" si="12"/>
        <v>Frank</v>
      </c>
      <c r="BP48" s="88" t="str">
        <f t="shared" si="13"/>
        <v>Bertaina</v>
      </c>
    </row>
    <row r="49" spans="1:68" x14ac:dyDescent="0.25">
      <c r="A49">
        <v>149</v>
      </c>
      <c r="B49" t="s">
        <v>511</v>
      </c>
      <c r="C49">
        <v>25</v>
      </c>
      <c r="D49" t="s">
        <v>391</v>
      </c>
      <c r="E49">
        <v>0.6</v>
      </c>
      <c r="F49">
        <v>109</v>
      </c>
      <c r="G49">
        <v>354</v>
      </c>
      <c r="H49">
        <v>320</v>
      </c>
      <c r="I49">
        <v>21</v>
      </c>
      <c r="J49">
        <v>60</v>
      </c>
      <c r="K49">
        <v>9</v>
      </c>
      <c r="L49">
        <v>2</v>
      </c>
      <c r="M49">
        <v>1</v>
      </c>
      <c r="N49">
        <v>18</v>
      </c>
      <c r="O49">
        <v>1</v>
      </c>
      <c r="P49">
        <v>3</v>
      </c>
      <c r="Q49">
        <v>24</v>
      </c>
      <c r="R49">
        <v>58</v>
      </c>
      <c r="S49">
        <v>0.188</v>
      </c>
      <c r="T49">
        <v>0.252</v>
      </c>
      <c r="U49">
        <v>0.23799999999999999</v>
      </c>
      <c r="V49">
        <v>0.49</v>
      </c>
      <c r="W49">
        <v>48</v>
      </c>
      <c r="X49">
        <v>0.23799999999999999</v>
      </c>
      <c r="Y49">
        <v>44</v>
      </c>
      <c r="Z49">
        <v>76</v>
      </c>
      <c r="AA49">
        <v>4</v>
      </c>
      <c r="AB49">
        <v>4</v>
      </c>
      <c r="AC49">
        <v>5</v>
      </c>
      <c r="AD49">
        <v>1</v>
      </c>
      <c r="AE49">
        <v>1</v>
      </c>
      <c r="AF49" t="s">
        <v>1119</v>
      </c>
      <c r="AG49" s="20"/>
      <c r="AJ49" s="70" t="str">
        <f t="shared" si="0"/>
        <v/>
      </c>
      <c r="AK49" s="70" t="str">
        <f t="shared" si="1"/>
        <v>6</v>
      </c>
      <c r="AL49" s="70" t="str">
        <f>IF(C49&lt;&gt;"Age",IF(M49&gt;='1967-AL'!H$23,"A",IF(U49&gt;'1967-AL'!H$25,"B","C")),"")</f>
        <v>C</v>
      </c>
      <c r="AM49" s="70" t="str">
        <f t="shared" si="2"/>
        <v>6</v>
      </c>
      <c r="AN49" s="70" t="str">
        <f t="shared" si="3"/>
        <v>6C</v>
      </c>
      <c r="AO49" s="70" t="str">
        <f t="shared" si="4"/>
        <v>R</v>
      </c>
      <c r="AP49" s="70" t="str">
        <f t="shared" si="5"/>
        <v>6C</v>
      </c>
      <c r="AQ49" s="71" t="str">
        <f t="shared" si="6"/>
        <v>Ed Brinkman</v>
      </c>
      <c r="AR49" t="s">
        <v>146</v>
      </c>
      <c r="AS49" t="s">
        <v>1119</v>
      </c>
      <c r="AX49" s="71" t="str">
        <f t="shared" si="7"/>
        <v>Brinkman</v>
      </c>
      <c r="AY49" s="70" t="str">
        <f t="shared" si="8"/>
        <v>6C</v>
      </c>
      <c r="AZ49" s="70" t="str">
        <f t="shared" si="9"/>
        <v>R</v>
      </c>
      <c r="BG49" t="s">
        <v>281</v>
      </c>
      <c r="BH49" t="s">
        <v>1127</v>
      </c>
      <c r="BN49" s="88" t="str">
        <f t="shared" si="10"/>
        <v>-</v>
      </c>
      <c r="BO49" s="95" t="str">
        <f t="shared" si="12"/>
        <v>Frank</v>
      </c>
      <c r="BP49" s="88" t="str">
        <f t="shared" si="13"/>
        <v>Bertaina</v>
      </c>
    </row>
    <row r="50" spans="1:68" x14ac:dyDescent="0.25">
      <c r="A50">
        <v>66</v>
      </c>
      <c r="B50" t="s">
        <v>1451</v>
      </c>
      <c r="C50">
        <v>27</v>
      </c>
      <c r="D50" t="s">
        <v>406</v>
      </c>
      <c r="E50">
        <v>1.3</v>
      </c>
      <c r="F50">
        <v>152</v>
      </c>
      <c r="G50">
        <v>562</v>
      </c>
      <c r="H50">
        <v>485</v>
      </c>
      <c r="I50">
        <v>38</v>
      </c>
      <c r="J50">
        <v>110</v>
      </c>
      <c r="K50">
        <v>16</v>
      </c>
      <c r="L50">
        <v>2</v>
      </c>
      <c r="M50">
        <v>7</v>
      </c>
      <c r="N50">
        <v>37</v>
      </c>
      <c r="O50">
        <v>4</v>
      </c>
      <c r="P50">
        <v>4</v>
      </c>
      <c r="Q50">
        <v>53</v>
      </c>
      <c r="R50">
        <v>62</v>
      </c>
      <c r="S50">
        <v>0.22700000000000001</v>
      </c>
      <c r="T50">
        <v>0.308</v>
      </c>
      <c r="U50">
        <v>0.311</v>
      </c>
      <c r="V50">
        <v>0.62</v>
      </c>
      <c r="W50">
        <v>83</v>
      </c>
      <c r="X50">
        <v>0.29599999999999999</v>
      </c>
      <c r="Y50">
        <v>80</v>
      </c>
      <c r="Z50">
        <v>151</v>
      </c>
      <c r="AA50">
        <v>12</v>
      </c>
      <c r="AB50">
        <v>6</v>
      </c>
      <c r="AC50">
        <v>14</v>
      </c>
      <c r="AD50">
        <v>4</v>
      </c>
      <c r="AE50">
        <v>6</v>
      </c>
      <c r="AF50" t="s">
        <v>363</v>
      </c>
      <c r="AG50" s="20"/>
      <c r="AJ50" s="70" t="str">
        <f t="shared" si="0"/>
        <v/>
      </c>
      <c r="AK50" s="70" t="str">
        <f t="shared" si="1"/>
        <v>5</v>
      </c>
      <c r="AL50" s="70" t="str">
        <f>IF(C50&lt;&gt;"Age",IF(M50&gt;='1967-AL'!H$23,"A",IF(U50&gt;'1967-AL'!H$25,"B","C")),"")</f>
        <v>C</v>
      </c>
      <c r="AM50" s="70" t="str">
        <f t="shared" si="2"/>
        <v>5</v>
      </c>
      <c r="AN50" s="70" t="str">
        <f t="shared" si="3"/>
        <v>5C</v>
      </c>
      <c r="AO50" s="70" t="str">
        <f t="shared" si="4"/>
        <v>R</v>
      </c>
      <c r="AP50" s="70" t="str">
        <f t="shared" si="5"/>
        <v>5C</v>
      </c>
      <c r="AQ50" s="71" t="str">
        <f t="shared" si="6"/>
        <v>Larry BrownL</v>
      </c>
      <c r="AR50" t="s">
        <v>138</v>
      </c>
      <c r="AS50" t="s">
        <v>1453</v>
      </c>
      <c r="AX50" s="71" t="str">
        <f t="shared" si="7"/>
        <v>BrownL</v>
      </c>
      <c r="AY50" s="70" t="str">
        <f t="shared" si="8"/>
        <v>5C</v>
      </c>
      <c r="AZ50" s="70" t="str">
        <f t="shared" si="9"/>
        <v>R</v>
      </c>
      <c r="BG50" t="s">
        <v>281</v>
      </c>
      <c r="BH50" t="s">
        <v>1127</v>
      </c>
      <c r="BN50" s="88" t="str">
        <f t="shared" si="10"/>
        <v>-</v>
      </c>
      <c r="BO50" s="95" t="str">
        <f t="shared" si="12"/>
        <v>Frank</v>
      </c>
      <c r="BP50" s="88" t="str">
        <f t="shared" si="13"/>
        <v>Bertaina</v>
      </c>
    </row>
    <row r="51" spans="1:68" x14ac:dyDescent="0.25">
      <c r="A51">
        <v>128</v>
      </c>
      <c r="B51" t="s">
        <v>1450</v>
      </c>
      <c r="C51">
        <v>28</v>
      </c>
      <c r="D51" t="s">
        <v>395</v>
      </c>
      <c r="E51">
        <v>-0.3</v>
      </c>
      <c r="F51">
        <v>51</v>
      </c>
      <c r="G51">
        <v>105</v>
      </c>
      <c r="H51">
        <v>91</v>
      </c>
      <c r="I51">
        <v>17</v>
      </c>
      <c r="J51">
        <v>17</v>
      </c>
      <c r="K51">
        <v>1</v>
      </c>
      <c r="L51">
        <v>1</v>
      </c>
      <c r="M51">
        <v>2</v>
      </c>
      <c r="N51">
        <v>9</v>
      </c>
      <c r="O51">
        <v>0</v>
      </c>
      <c r="P51">
        <v>0</v>
      </c>
      <c r="Q51">
        <v>13</v>
      </c>
      <c r="R51">
        <v>15</v>
      </c>
      <c r="S51">
        <v>0.187</v>
      </c>
      <c r="T51">
        <v>0.28599999999999998</v>
      </c>
      <c r="U51">
        <v>0.28599999999999998</v>
      </c>
      <c r="V51">
        <v>0.57099999999999995</v>
      </c>
      <c r="W51">
        <v>68</v>
      </c>
      <c r="X51">
        <v>0.28799999999999998</v>
      </c>
      <c r="Y51">
        <v>73</v>
      </c>
      <c r="Z51">
        <v>26</v>
      </c>
      <c r="AA51">
        <v>3</v>
      </c>
      <c r="AB51">
        <v>0</v>
      </c>
      <c r="AC51">
        <v>0</v>
      </c>
      <c r="AD51">
        <v>1</v>
      </c>
      <c r="AE51">
        <v>0</v>
      </c>
      <c r="AF51" t="s">
        <v>363</v>
      </c>
      <c r="AG51" s="20"/>
      <c r="AJ51" s="70" t="str">
        <f t="shared" si="0"/>
        <v/>
      </c>
      <c r="AK51" s="70" t="str">
        <f t="shared" si="1"/>
        <v>6</v>
      </c>
      <c r="AL51" s="70" t="str">
        <f>IF(C51&lt;&gt;"Age",IF(M51&gt;='1967-AL'!H$23,"A",IF(U51&gt;'1967-AL'!H$25,"B","C")),"")</f>
        <v>C</v>
      </c>
      <c r="AM51" s="70" t="str">
        <f t="shared" si="2"/>
        <v>6</v>
      </c>
      <c r="AN51" s="70" t="str">
        <f t="shared" si="3"/>
        <v>6C</v>
      </c>
      <c r="AO51" s="70" t="str">
        <f t="shared" si="4"/>
        <v>L</v>
      </c>
      <c r="AP51" s="70" t="str">
        <f t="shared" si="5"/>
        <v>6C</v>
      </c>
      <c r="AQ51" s="71" t="str">
        <f t="shared" si="6"/>
        <v>Gates BrownG</v>
      </c>
      <c r="AR51" t="s">
        <v>1145</v>
      </c>
      <c r="AS51" t="s">
        <v>1454</v>
      </c>
      <c r="AX51" s="71" t="str">
        <f t="shared" si="7"/>
        <v>BrownG</v>
      </c>
      <c r="AY51" s="70" t="str">
        <f t="shared" si="8"/>
        <v>6C</v>
      </c>
      <c r="AZ51" s="70" t="str">
        <f t="shared" si="9"/>
        <v>L</v>
      </c>
      <c r="BG51" t="s">
        <v>281</v>
      </c>
      <c r="BH51" t="s">
        <v>1127</v>
      </c>
      <c r="BN51" s="88" t="str">
        <f t="shared" si="10"/>
        <v>-</v>
      </c>
      <c r="BO51" s="95" t="str">
        <f t="shared" si="12"/>
        <v>Frank</v>
      </c>
      <c r="BP51" s="88" t="str">
        <f t="shared" si="13"/>
        <v>Bertaina</v>
      </c>
    </row>
    <row r="52" spans="1:68" x14ac:dyDescent="0.25">
      <c r="A52">
        <v>223</v>
      </c>
      <c r="B52" t="s">
        <v>569</v>
      </c>
      <c r="C52">
        <v>32</v>
      </c>
      <c r="D52" t="s">
        <v>397</v>
      </c>
      <c r="E52">
        <v>-0.7</v>
      </c>
      <c r="F52">
        <v>40</v>
      </c>
      <c r="G52">
        <v>83</v>
      </c>
      <c r="H52">
        <v>78</v>
      </c>
      <c r="I52">
        <v>2</v>
      </c>
      <c r="J52">
        <v>6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</v>
      </c>
      <c r="R52">
        <v>40</v>
      </c>
      <c r="S52">
        <v>7.6999999999999999E-2</v>
      </c>
      <c r="T52">
        <v>8.8999999999999996E-2</v>
      </c>
      <c r="U52">
        <v>7.6999999999999999E-2</v>
      </c>
      <c r="V52">
        <v>0.16600000000000001</v>
      </c>
      <c r="W52">
        <v>-49</v>
      </c>
      <c r="X52">
        <v>7.8E-2</v>
      </c>
      <c r="Y52">
        <v>-84</v>
      </c>
      <c r="Z52">
        <v>6</v>
      </c>
      <c r="AA52">
        <v>2</v>
      </c>
      <c r="AB52">
        <v>0</v>
      </c>
      <c r="AC52">
        <v>4</v>
      </c>
      <c r="AD52">
        <v>0</v>
      </c>
      <c r="AE52">
        <v>0</v>
      </c>
      <c r="AF52" t="s">
        <v>1147</v>
      </c>
      <c r="AG52" s="20"/>
      <c r="AJ52" s="70" t="str">
        <f t="shared" si="0"/>
        <v/>
      </c>
      <c r="AK52" s="70" t="str">
        <f t="shared" si="1"/>
        <v>7</v>
      </c>
      <c r="AL52" s="70" t="str">
        <f>IF(C52&lt;&gt;"Age",IF(M52&gt;='1967-AL'!H$23,"A",IF(U52&gt;'1967-AL'!H$25,"B","C")),"")</f>
        <v>C</v>
      </c>
      <c r="AM52" s="70" t="str">
        <f t="shared" si="2"/>
        <v>7</v>
      </c>
      <c r="AN52" s="70" t="str">
        <f t="shared" si="3"/>
        <v>7C</v>
      </c>
      <c r="AO52" s="70" t="str">
        <f t="shared" si="4"/>
        <v>R</v>
      </c>
      <c r="AP52" s="70" t="str">
        <f t="shared" si="5"/>
        <v>7C</v>
      </c>
      <c r="AQ52" s="71" t="str">
        <f t="shared" si="6"/>
        <v>George Brunet</v>
      </c>
      <c r="AR52" t="s">
        <v>285</v>
      </c>
      <c r="AS52" t="s">
        <v>1147</v>
      </c>
      <c r="AX52" s="71" t="str">
        <f t="shared" si="7"/>
        <v>Brunet</v>
      </c>
      <c r="AY52" s="70" t="str">
        <f t="shared" si="8"/>
        <v>7C</v>
      </c>
      <c r="AZ52" s="70" t="str">
        <f t="shared" si="9"/>
        <v>R</v>
      </c>
      <c r="BG52" t="s">
        <v>323</v>
      </c>
      <c r="BH52" t="s">
        <v>1281</v>
      </c>
      <c r="BN52" s="88" t="str">
        <f t="shared" si="10"/>
        <v>-</v>
      </c>
      <c r="BO52" s="95" t="str">
        <f t="shared" si="12"/>
        <v>Paul</v>
      </c>
      <c r="BP52" s="88" t="str">
        <f t="shared" si="13"/>
        <v>Blair</v>
      </c>
    </row>
    <row r="53" spans="1:68" x14ac:dyDescent="0.25">
      <c r="A53">
        <v>150</v>
      </c>
      <c r="B53" t="s">
        <v>512</v>
      </c>
      <c r="C53">
        <v>28</v>
      </c>
      <c r="D53" t="s">
        <v>402</v>
      </c>
      <c r="E53">
        <v>0.2</v>
      </c>
      <c r="F53">
        <v>16</v>
      </c>
      <c r="G53">
        <v>17</v>
      </c>
      <c r="H53">
        <v>12</v>
      </c>
      <c r="I53">
        <v>1</v>
      </c>
      <c r="J53">
        <v>2</v>
      </c>
      <c r="K53">
        <v>0</v>
      </c>
      <c r="L53">
        <v>0</v>
      </c>
      <c r="M53">
        <v>1</v>
      </c>
      <c r="N53">
        <v>2</v>
      </c>
      <c r="O53">
        <v>0</v>
      </c>
      <c r="P53">
        <v>0</v>
      </c>
      <c r="Q53">
        <v>5</v>
      </c>
      <c r="R53">
        <v>3</v>
      </c>
      <c r="S53">
        <v>0.16700000000000001</v>
      </c>
      <c r="T53">
        <v>0.41199999999999998</v>
      </c>
      <c r="U53">
        <v>0.41699999999999998</v>
      </c>
      <c r="V53">
        <v>0.82799999999999996</v>
      </c>
      <c r="W53">
        <v>152</v>
      </c>
      <c r="X53">
        <v>0.39100000000000001</v>
      </c>
      <c r="Y53">
        <v>158</v>
      </c>
      <c r="Z53">
        <v>5</v>
      </c>
      <c r="AA53">
        <v>0</v>
      </c>
      <c r="AB53">
        <v>0</v>
      </c>
      <c r="AC53">
        <v>0</v>
      </c>
      <c r="AD53">
        <v>0</v>
      </c>
      <c r="AE53">
        <v>0</v>
      </c>
      <c r="AF53" t="s">
        <v>259</v>
      </c>
      <c r="AG53" s="20"/>
      <c r="AJ53" s="70" t="str">
        <f t="shared" si="0"/>
        <v/>
      </c>
      <c r="AK53" s="70" t="str">
        <f t="shared" si="1"/>
        <v>6</v>
      </c>
      <c r="AL53" s="70" t="str">
        <f>IF(C53&lt;&gt;"Age",IF(M53&gt;='1967-AL'!H$23,"A",IF(U53&gt;'1967-AL'!H$25,"B","C")),"")</f>
        <v>B</v>
      </c>
      <c r="AM53" s="70" t="str">
        <f t="shared" si="2"/>
        <v>6</v>
      </c>
      <c r="AN53" s="70" t="str">
        <f t="shared" si="3"/>
        <v>6B</v>
      </c>
      <c r="AO53" s="70" t="str">
        <f t="shared" si="4"/>
        <v>L</v>
      </c>
      <c r="AP53" s="70" t="str">
        <f t="shared" si="5"/>
        <v>6B</v>
      </c>
      <c r="AQ53" s="71" t="str">
        <f t="shared" si="6"/>
        <v>Billy Bryan</v>
      </c>
      <c r="AR53" t="s">
        <v>1026</v>
      </c>
      <c r="AS53" t="s">
        <v>259</v>
      </c>
      <c r="AX53" s="71" t="str">
        <f t="shared" si="7"/>
        <v>Bryan</v>
      </c>
      <c r="AY53" s="70" t="str">
        <f t="shared" si="8"/>
        <v>6B</v>
      </c>
      <c r="AZ53" s="70" t="str">
        <f t="shared" si="9"/>
        <v>L</v>
      </c>
      <c r="BG53" t="s">
        <v>1071</v>
      </c>
      <c r="BH53" t="s">
        <v>1072</v>
      </c>
      <c r="BN53" s="88" t="str">
        <f t="shared" si="10"/>
        <v>-</v>
      </c>
      <c r="BO53" s="95" t="str">
        <f t="shared" si="12"/>
        <v>Curt</v>
      </c>
      <c r="BP53" s="88" t="str">
        <f t="shared" si="13"/>
        <v>Blefary</v>
      </c>
    </row>
    <row r="54" spans="1:68" x14ac:dyDescent="0.25">
      <c r="A54">
        <v>97</v>
      </c>
      <c r="B54" t="s">
        <v>474</v>
      </c>
      <c r="C54">
        <v>30</v>
      </c>
      <c r="D54" t="s">
        <v>412</v>
      </c>
      <c r="E54">
        <v>2.8</v>
      </c>
      <c r="F54">
        <v>156</v>
      </c>
      <c r="G54">
        <v>609</v>
      </c>
      <c r="H54">
        <v>535</v>
      </c>
      <c r="I54">
        <v>61</v>
      </c>
      <c r="J54">
        <v>129</v>
      </c>
      <c r="K54">
        <v>10</v>
      </c>
      <c r="L54">
        <v>9</v>
      </c>
      <c r="M54">
        <v>4</v>
      </c>
      <c r="N54">
        <v>32</v>
      </c>
      <c r="O54">
        <v>34</v>
      </c>
      <c r="P54">
        <v>21</v>
      </c>
      <c r="Q54">
        <v>65</v>
      </c>
      <c r="R54">
        <v>51</v>
      </c>
      <c r="S54">
        <v>0.24099999999999999</v>
      </c>
      <c r="T54">
        <v>0.32200000000000001</v>
      </c>
      <c r="U54">
        <v>0.316</v>
      </c>
      <c r="V54">
        <v>0.63800000000000001</v>
      </c>
      <c r="W54">
        <v>95</v>
      </c>
      <c r="X54">
        <v>0.30099999999999999</v>
      </c>
      <c r="Y54">
        <v>93</v>
      </c>
      <c r="Z54">
        <v>169</v>
      </c>
      <c r="AA54">
        <v>3</v>
      </c>
      <c r="AB54">
        <v>1</v>
      </c>
      <c r="AC54">
        <v>4</v>
      </c>
      <c r="AD54">
        <v>4</v>
      </c>
      <c r="AE54">
        <v>3</v>
      </c>
      <c r="AF54" t="s">
        <v>1104</v>
      </c>
      <c r="AG54" s="20"/>
      <c r="AJ54" s="70" t="str">
        <f t="shared" si="0"/>
        <v/>
      </c>
      <c r="AK54" s="70" t="str">
        <f t="shared" si="1"/>
        <v>4</v>
      </c>
      <c r="AL54" s="70" t="str">
        <f>IF(C54&lt;&gt;"Age",IF(M54&gt;='1967-AL'!H$23,"A",IF(U54&gt;'1967-AL'!H$25,"B","C")),"")</f>
        <v>C</v>
      </c>
      <c r="AM54" s="70" t="str">
        <f t="shared" si="2"/>
        <v>4</v>
      </c>
      <c r="AN54" s="70" t="str">
        <f t="shared" si="3"/>
        <v>4C</v>
      </c>
      <c r="AO54" s="70" t="str">
        <f t="shared" si="4"/>
        <v>B</v>
      </c>
      <c r="AP54" s="70" t="str">
        <f t="shared" si="5"/>
        <v>4C</v>
      </c>
      <c r="AQ54" s="71" t="str">
        <f t="shared" si="6"/>
        <v>Don Buford</v>
      </c>
      <c r="AR54" t="s">
        <v>140</v>
      </c>
      <c r="AS54" t="s">
        <v>1104</v>
      </c>
      <c r="AX54" s="71" t="str">
        <f t="shared" si="7"/>
        <v>Buford</v>
      </c>
      <c r="AY54" s="70" t="str">
        <f t="shared" si="8"/>
        <v>4C</v>
      </c>
      <c r="AZ54" s="70" t="str">
        <f t="shared" si="9"/>
        <v>B</v>
      </c>
      <c r="BG54" t="s">
        <v>348</v>
      </c>
      <c r="BH54" t="s">
        <v>1362</v>
      </c>
      <c r="BN54" s="96" t="str">
        <f t="shared" si="10"/>
        <v>-</v>
      </c>
      <c r="BO54" s="95" t="str">
        <f t="shared" si="12"/>
        <v>Walt</v>
      </c>
      <c r="BP54" s="88" t="str">
        <f t="shared" si="13"/>
        <v>Bond</v>
      </c>
    </row>
    <row r="55" spans="1:68" x14ac:dyDescent="0.25">
      <c r="A55">
        <v>224</v>
      </c>
      <c r="B55" t="s">
        <v>570</v>
      </c>
      <c r="C55">
        <v>22</v>
      </c>
      <c r="D55" t="s">
        <v>393</v>
      </c>
      <c r="E55">
        <v>-0.3</v>
      </c>
      <c r="F55">
        <v>29</v>
      </c>
      <c r="G55">
        <v>27</v>
      </c>
      <c r="H55">
        <v>26</v>
      </c>
      <c r="I55">
        <v>1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13</v>
      </c>
      <c r="S55">
        <v>7.6999999999999999E-2</v>
      </c>
      <c r="T55">
        <v>7.6999999999999999E-2</v>
      </c>
      <c r="U55">
        <v>7.6999999999999999E-2</v>
      </c>
      <c r="V55">
        <v>0.154</v>
      </c>
      <c r="W55">
        <v>-54</v>
      </c>
      <c r="X55">
        <v>7.0000000000000007E-2</v>
      </c>
      <c r="Y55">
        <v>-93</v>
      </c>
      <c r="Z55">
        <v>2</v>
      </c>
      <c r="AA55">
        <v>0</v>
      </c>
      <c r="AB55">
        <v>0</v>
      </c>
      <c r="AC55">
        <v>1</v>
      </c>
      <c r="AD55">
        <v>0</v>
      </c>
      <c r="AE55">
        <v>0</v>
      </c>
      <c r="AF55" t="s">
        <v>1361</v>
      </c>
      <c r="AG55" s="20"/>
      <c r="AJ55" s="70" t="str">
        <f t="shared" si="0"/>
        <v/>
      </c>
      <c r="AK55" s="70" t="str">
        <f t="shared" si="1"/>
        <v>7</v>
      </c>
      <c r="AL55" s="70" t="str">
        <f>IF(C55&lt;&gt;"Age",IF(M55&gt;='1967-AL'!H$23,"A",IF(U55&gt;'1967-AL'!H$25,"B","C")),"")</f>
        <v>C</v>
      </c>
      <c r="AM55" s="70" t="str">
        <f t="shared" si="2"/>
        <v>7</v>
      </c>
      <c r="AN55" s="70" t="str">
        <f t="shared" si="3"/>
        <v>7C</v>
      </c>
      <c r="AO55" s="70" t="str">
        <f t="shared" si="4"/>
        <v>R</v>
      </c>
      <c r="AP55" s="70" t="str">
        <f t="shared" si="5"/>
        <v>7C</v>
      </c>
      <c r="AQ55" s="71" t="str">
        <f t="shared" si="6"/>
        <v>Wally Bunker</v>
      </c>
      <c r="AR55" t="s">
        <v>347</v>
      </c>
      <c r="AS55" t="s">
        <v>1361</v>
      </c>
      <c r="AX55" s="71" t="str">
        <f t="shared" si="7"/>
        <v>Bunker</v>
      </c>
      <c r="AY55" s="70" t="str">
        <f t="shared" si="8"/>
        <v>7C</v>
      </c>
      <c r="AZ55" s="70" t="str">
        <f t="shared" si="9"/>
        <v>R</v>
      </c>
      <c r="BG55" t="s">
        <v>160</v>
      </c>
      <c r="BH55" t="s">
        <v>1093</v>
      </c>
      <c r="BN55" s="88" t="str">
        <f t="shared" si="10"/>
        <v>-</v>
      </c>
      <c r="BO55" s="95" t="str">
        <f t="shared" si="12"/>
        <v>Dick</v>
      </c>
      <c r="BP55" s="88" t="str">
        <f t="shared" si="13"/>
        <v>Bosman</v>
      </c>
    </row>
    <row r="56" spans="1:68" x14ac:dyDescent="0.25">
      <c r="A56">
        <v>225</v>
      </c>
      <c r="B56" t="s">
        <v>571</v>
      </c>
      <c r="C56">
        <v>40</v>
      </c>
      <c r="D56" t="s">
        <v>397</v>
      </c>
      <c r="E56">
        <v>0</v>
      </c>
      <c r="F56">
        <v>19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 t="s">
        <v>1243</v>
      </c>
      <c r="AG56" s="20"/>
      <c r="AJ56" s="70" t="str">
        <f t="shared" si="0"/>
        <v/>
      </c>
      <c r="AK56" s="70">
        <f t="shared" si="1"/>
        <v>6</v>
      </c>
      <c r="AL56" s="70" t="str">
        <f>IF(C56&lt;&gt;"Age",IF(M56&gt;='1967-AL'!H$23,"A",IF(U56&gt;'1967-AL'!H$25,"B","C")),"")</f>
        <v>C</v>
      </c>
      <c r="AM56" s="70">
        <f t="shared" si="2"/>
        <v>6</v>
      </c>
      <c r="AN56" s="70" t="str">
        <f t="shared" si="3"/>
        <v>6C</v>
      </c>
      <c r="AO56" s="70" t="str">
        <f t="shared" si="4"/>
        <v>R</v>
      </c>
      <c r="AP56" s="70" t="str">
        <f t="shared" si="5"/>
        <v>6C</v>
      </c>
      <c r="AQ56" s="71" t="str">
        <f t="shared" si="6"/>
        <v>Lew Burdette</v>
      </c>
      <c r="AR56" t="s">
        <v>1242</v>
      </c>
      <c r="AS56" t="s">
        <v>1243</v>
      </c>
      <c r="AX56" s="71" t="str">
        <f t="shared" si="7"/>
        <v>Burdette</v>
      </c>
      <c r="AY56" s="70" t="str">
        <f t="shared" si="8"/>
        <v>6C</v>
      </c>
      <c r="AZ56" s="70" t="str">
        <f t="shared" si="9"/>
        <v>R</v>
      </c>
      <c r="BG56" t="s">
        <v>160</v>
      </c>
      <c r="BH56" t="s">
        <v>1093</v>
      </c>
      <c r="BN56" s="88" t="str">
        <f t="shared" si="10"/>
        <v>-</v>
      </c>
      <c r="BO56" s="95" t="str">
        <f t="shared" si="12"/>
        <v>Dick</v>
      </c>
      <c r="BP56" s="88" t="str">
        <f t="shared" si="13"/>
        <v>Bosman</v>
      </c>
    </row>
    <row r="57" spans="1:68" x14ac:dyDescent="0.25">
      <c r="A57">
        <v>129</v>
      </c>
      <c r="B57" t="s">
        <v>493</v>
      </c>
      <c r="C57">
        <v>40</v>
      </c>
      <c r="D57" t="s">
        <v>412</v>
      </c>
      <c r="F57">
        <v>77</v>
      </c>
      <c r="G57">
        <v>76</v>
      </c>
      <c r="H57">
        <v>60</v>
      </c>
      <c r="I57">
        <v>2</v>
      </c>
      <c r="J57">
        <v>8</v>
      </c>
      <c r="K57">
        <v>1</v>
      </c>
      <c r="L57">
        <v>0</v>
      </c>
      <c r="M57">
        <v>2</v>
      </c>
      <c r="N57">
        <v>11</v>
      </c>
      <c r="O57">
        <v>0</v>
      </c>
      <c r="P57">
        <v>0</v>
      </c>
      <c r="Q57">
        <v>14</v>
      </c>
      <c r="R57">
        <v>8</v>
      </c>
      <c r="S57">
        <v>0.13300000000000001</v>
      </c>
      <c r="T57">
        <v>0.30299999999999999</v>
      </c>
      <c r="U57">
        <v>0.25</v>
      </c>
      <c r="V57">
        <v>0.55300000000000005</v>
      </c>
      <c r="W57">
        <v>70</v>
      </c>
      <c r="X57">
        <v>0.23799999999999999</v>
      </c>
      <c r="Y57">
        <v>41</v>
      </c>
      <c r="Z57">
        <v>15</v>
      </c>
      <c r="AA57">
        <v>2</v>
      </c>
      <c r="AB57">
        <v>1</v>
      </c>
      <c r="AC57">
        <v>0</v>
      </c>
      <c r="AD57">
        <v>1</v>
      </c>
      <c r="AE57">
        <v>6</v>
      </c>
      <c r="AF57" t="s">
        <v>1328</v>
      </c>
      <c r="AG57" s="20"/>
      <c r="AJ57" s="70" t="str">
        <f t="shared" si="0"/>
        <v/>
      </c>
      <c r="AK57" s="70" t="str">
        <f t="shared" si="1"/>
        <v>7</v>
      </c>
      <c r="AL57" s="70" t="str">
        <f>IF(C57&lt;&gt;"Age",IF(M57&gt;='1967-AL'!H$23,"A",IF(U57&gt;'1967-AL'!H$25,"B","C")),"")</f>
        <v>C</v>
      </c>
      <c r="AM57" s="70" t="str">
        <f t="shared" si="2"/>
        <v>7</v>
      </c>
      <c r="AN57" s="70" t="str">
        <f t="shared" si="3"/>
        <v>7C</v>
      </c>
      <c r="AO57" s="70" t="str">
        <f t="shared" si="4"/>
        <v>L</v>
      </c>
      <c r="AP57" s="70" t="str">
        <f t="shared" si="5"/>
        <v>7C</v>
      </c>
      <c r="AQ57" s="71" t="str">
        <f t="shared" si="6"/>
        <v>Smoky Burgess</v>
      </c>
      <c r="AR57" t="s">
        <v>1327</v>
      </c>
      <c r="AS57" t="s">
        <v>1328</v>
      </c>
      <c r="AX57" s="71" t="str">
        <f t="shared" si="7"/>
        <v>Burgess</v>
      </c>
      <c r="AY57" s="70" t="str">
        <f t="shared" si="8"/>
        <v>7C</v>
      </c>
      <c r="AZ57" s="70" t="str">
        <f t="shared" si="9"/>
        <v>L</v>
      </c>
      <c r="BG57" t="s">
        <v>273</v>
      </c>
      <c r="BH57" t="s">
        <v>1082</v>
      </c>
      <c r="BN57" s="88" t="str">
        <f t="shared" si="10"/>
        <v>-</v>
      </c>
      <c r="BO57" s="95" t="str">
        <f t="shared" si="12"/>
        <v>Dave</v>
      </c>
      <c r="BP57" s="88" t="str">
        <f t="shared" si="13"/>
        <v>Boswell</v>
      </c>
    </row>
    <row r="58" spans="1:68" x14ac:dyDescent="0.25">
      <c r="A58">
        <v>226</v>
      </c>
      <c r="B58" t="s">
        <v>572</v>
      </c>
      <c r="C58">
        <v>30</v>
      </c>
      <c r="D58" t="s">
        <v>242</v>
      </c>
      <c r="E58">
        <v>0</v>
      </c>
      <c r="F58">
        <v>35</v>
      </c>
      <c r="G58">
        <v>23</v>
      </c>
      <c r="H58">
        <v>21</v>
      </c>
      <c r="I58">
        <v>0</v>
      </c>
      <c r="J58">
        <v>4</v>
      </c>
      <c r="K58">
        <v>0</v>
      </c>
      <c r="L58">
        <v>0</v>
      </c>
      <c r="M58">
        <v>0</v>
      </c>
      <c r="N58">
        <v>2</v>
      </c>
      <c r="O58">
        <v>0</v>
      </c>
      <c r="P58">
        <v>0</v>
      </c>
      <c r="Q58">
        <v>0</v>
      </c>
      <c r="R58">
        <v>7</v>
      </c>
      <c r="S58">
        <v>0.19</v>
      </c>
      <c r="T58">
        <v>0.19</v>
      </c>
      <c r="U58">
        <v>0.19</v>
      </c>
      <c r="V58">
        <v>0.38100000000000001</v>
      </c>
      <c r="W58">
        <v>16</v>
      </c>
      <c r="X58">
        <v>0.17299999999999999</v>
      </c>
      <c r="Y58">
        <v>-12</v>
      </c>
      <c r="Z58">
        <v>4</v>
      </c>
      <c r="AA58">
        <v>0</v>
      </c>
      <c r="AB58">
        <v>0</v>
      </c>
      <c r="AC58">
        <v>2</v>
      </c>
      <c r="AD58">
        <v>0</v>
      </c>
      <c r="AE58">
        <v>0</v>
      </c>
      <c r="AF58" t="s">
        <v>1214</v>
      </c>
      <c r="AG58" s="20"/>
      <c r="AJ58" s="70" t="str">
        <f t="shared" si="0"/>
        <v>CHECK</v>
      </c>
      <c r="AK58" s="70" t="str">
        <f t="shared" si="1"/>
        <v>6</v>
      </c>
      <c r="AL58" s="70" t="str">
        <f>IF(C58&lt;&gt;"Age",IF(M58&gt;='1967-AL'!H$23,"A",IF(U58&gt;'1967-AL'!H$25,"B","C")),"")</f>
        <v>C</v>
      </c>
      <c r="AM58" s="70" t="str">
        <f t="shared" si="2"/>
        <v>6</v>
      </c>
      <c r="AN58" s="70" t="str">
        <f t="shared" si="3"/>
        <v>6C</v>
      </c>
      <c r="AO58" s="70" t="str">
        <f t="shared" si="4"/>
        <v>R</v>
      </c>
      <c r="AP58" s="70" t="str">
        <f t="shared" si="5"/>
        <v>6C</v>
      </c>
      <c r="AQ58" s="71" t="str">
        <f t="shared" si="6"/>
        <v>John Buzhardt</v>
      </c>
      <c r="AR58" t="s">
        <v>143</v>
      </c>
      <c r="AS58" t="s">
        <v>1214</v>
      </c>
      <c r="AX58" s="71" t="str">
        <f t="shared" si="7"/>
        <v>Buzhardt</v>
      </c>
      <c r="AY58" s="70" t="str">
        <f t="shared" si="8"/>
        <v>6C</v>
      </c>
      <c r="AZ58" s="70" t="str">
        <f t="shared" si="9"/>
        <v>R</v>
      </c>
      <c r="BG58" t="s">
        <v>273</v>
      </c>
      <c r="BH58" t="s">
        <v>1082</v>
      </c>
      <c r="BN58" s="88" t="str">
        <f t="shared" si="10"/>
        <v>-</v>
      </c>
      <c r="BO58" s="95" t="str">
        <f t="shared" si="12"/>
        <v>Dave</v>
      </c>
      <c r="BP58" s="88" t="str">
        <f t="shared" si="13"/>
        <v>Boswell</v>
      </c>
    </row>
    <row r="59" spans="1:68" x14ac:dyDescent="0.25">
      <c r="A59">
        <v>227</v>
      </c>
      <c r="B59" t="s">
        <v>572</v>
      </c>
      <c r="C59">
        <v>30</v>
      </c>
      <c r="D59" t="s">
        <v>412</v>
      </c>
      <c r="E59">
        <v>0.1</v>
      </c>
      <c r="F59">
        <v>28</v>
      </c>
      <c r="G59">
        <v>22</v>
      </c>
      <c r="H59">
        <v>20</v>
      </c>
      <c r="I59">
        <v>0</v>
      </c>
      <c r="J59">
        <v>4</v>
      </c>
      <c r="K59">
        <v>0</v>
      </c>
      <c r="L59">
        <v>0</v>
      </c>
      <c r="M59">
        <v>0</v>
      </c>
      <c r="N59">
        <v>2</v>
      </c>
      <c r="O59">
        <v>0</v>
      </c>
      <c r="P59">
        <v>0</v>
      </c>
      <c r="Q59">
        <v>0</v>
      </c>
      <c r="R59">
        <v>7</v>
      </c>
      <c r="S59">
        <v>0.2</v>
      </c>
      <c r="T59">
        <v>0.2</v>
      </c>
      <c r="U59">
        <v>0.2</v>
      </c>
      <c r="V59">
        <v>0.4</v>
      </c>
      <c r="W59">
        <v>22</v>
      </c>
      <c r="X59">
        <v>0.182</v>
      </c>
      <c r="Y59">
        <v>-6</v>
      </c>
      <c r="Z59">
        <v>4</v>
      </c>
      <c r="AA59">
        <v>0</v>
      </c>
      <c r="AB59">
        <v>0</v>
      </c>
      <c r="AC59">
        <v>2</v>
      </c>
      <c r="AD59">
        <v>0</v>
      </c>
      <c r="AE59">
        <v>0</v>
      </c>
      <c r="AF59" t="s">
        <v>1214</v>
      </c>
      <c r="AG59" s="20"/>
      <c r="AJ59" s="70" t="str">
        <f t="shared" si="0"/>
        <v>CHECK</v>
      </c>
      <c r="AK59" s="70" t="str">
        <f t="shared" si="1"/>
        <v>6</v>
      </c>
      <c r="AL59" s="70" t="str">
        <f>IF(C59&lt;&gt;"Age",IF(M59&gt;='1967-AL'!H$23,"A",IF(U59&gt;'1967-AL'!H$25,"B","C")),"")</f>
        <v>C</v>
      </c>
      <c r="AM59" s="70" t="str">
        <f t="shared" si="2"/>
        <v>6</v>
      </c>
      <c r="AN59" s="70" t="str">
        <f t="shared" si="3"/>
        <v>6C</v>
      </c>
      <c r="AO59" s="70" t="str">
        <f t="shared" si="4"/>
        <v>R</v>
      </c>
      <c r="AP59" s="70" t="str">
        <f t="shared" si="5"/>
        <v>6C</v>
      </c>
      <c r="AQ59" s="71" t="str">
        <f t="shared" si="6"/>
        <v>John Buzhardt</v>
      </c>
      <c r="AR59" t="s">
        <v>143</v>
      </c>
      <c r="AS59" t="s">
        <v>1214</v>
      </c>
      <c r="AX59" s="71" t="str">
        <f t="shared" si="7"/>
        <v>Buzhardt</v>
      </c>
      <c r="AY59" s="70" t="str">
        <f t="shared" si="8"/>
        <v>6C</v>
      </c>
      <c r="AZ59" s="70" t="str">
        <f t="shared" si="9"/>
        <v>R</v>
      </c>
      <c r="BG59" t="s">
        <v>296</v>
      </c>
      <c r="BH59" t="s">
        <v>1185</v>
      </c>
      <c r="BN59" s="88" t="str">
        <f t="shared" si="10"/>
        <v>-</v>
      </c>
      <c r="BO59" s="95" t="str">
        <f t="shared" si="12"/>
        <v>Jim</v>
      </c>
      <c r="BP59" s="88" t="str">
        <f t="shared" si="13"/>
        <v>Bouton</v>
      </c>
    </row>
    <row r="60" spans="1:68" x14ac:dyDescent="0.25">
      <c r="A60">
        <v>228</v>
      </c>
      <c r="B60" t="s">
        <v>572</v>
      </c>
      <c r="C60">
        <v>30</v>
      </c>
      <c r="D60" t="s">
        <v>393</v>
      </c>
      <c r="E60">
        <v>0</v>
      </c>
      <c r="F60">
        <v>7</v>
      </c>
      <c r="G60">
        <v>1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-100</v>
      </c>
      <c r="X60">
        <v>0</v>
      </c>
      <c r="Y60">
        <v>-130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 t="s">
        <v>1214</v>
      </c>
      <c r="AG60" s="20"/>
      <c r="AJ60" s="70" t="str">
        <f t="shared" si="0"/>
        <v/>
      </c>
      <c r="AK60" s="70">
        <f t="shared" si="1"/>
        <v>6</v>
      </c>
      <c r="AL60" s="70" t="str">
        <f>IF(C60&lt;&gt;"Age",IF(M60&gt;='1967-AL'!H$23,"A",IF(U60&gt;'1967-AL'!H$25,"B","C")),"")</f>
        <v>C</v>
      </c>
      <c r="AM60" s="70">
        <f t="shared" si="2"/>
        <v>6</v>
      </c>
      <c r="AN60" s="70" t="str">
        <f t="shared" si="3"/>
        <v>6C</v>
      </c>
      <c r="AO60" s="70" t="str">
        <f t="shared" si="4"/>
        <v>R</v>
      </c>
      <c r="AP60" s="70" t="str">
        <f t="shared" si="5"/>
        <v>6C</v>
      </c>
      <c r="AQ60" s="71" t="str">
        <f t="shared" si="6"/>
        <v>John Buzhardt</v>
      </c>
      <c r="AR60" t="s">
        <v>143</v>
      </c>
      <c r="AS60" t="s">
        <v>1214</v>
      </c>
      <c r="AX60" s="71" t="str">
        <f t="shared" si="7"/>
        <v>Buzhardt</v>
      </c>
      <c r="AY60" s="70" t="str">
        <f t="shared" si="8"/>
        <v>6C</v>
      </c>
      <c r="AZ60" s="70" t="str">
        <f t="shared" si="9"/>
        <v>R</v>
      </c>
      <c r="BG60" t="s">
        <v>296</v>
      </c>
      <c r="BH60" t="s">
        <v>1185</v>
      </c>
      <c r="BN60" s="96" t="str">
        <f t="shared" si="10"/>
        <v>-</v>
      </c>
      <c r="BO60" s="95" t="str">
        <f t="shared" si="12"/>
        <v>Jim</v>
      </c>
      <c r="BP60" s="88" t="str">
        <f t="shared" si="13"/>
        <v>Bouton</v>
      </c>
    </row>
    <row r="61" spans="1:68" x14ac:dyDescent="0.25">
      <c r="A61">
        <v>130</v>
      </c>
      <c r="B61" t="s">
        <v>494</v>
      </c>
      <c r="C61">
        <v>30</v>
      </c>
      <c r="D61" t="s">
        <v>391</v>
      </c>
      <c r="E61">
        <v>-0.1</v>
      </c>
      <c r="F61">
        <v>30</v>
      </c>
      <c r="G61">
        <v>87</v>
      </c>
      <c r="H61">
        <v>82</v>
      </c>
      <c r="I61">
        <v>5</v>
      </c>
      <c r="J61">
        <v>15</v>
      </c>
      <c r="K61">
        <v>1</v>
      </c>
      <c r="L61">
        <v>0</v>
      </c>
      <c r="M61">
        <v>2</v>
      </c>
      <c r="N61">
        <v>5</v>
      </c>
      <c r="O61">
        <v>0</v>
      </c>
      <c r="P61">
        <v>0</v>
      </c>
      <c r="Q61">
        <v>4</v>
      </c>
      <c r="R61">
        <v>16</v>
      </c>
      <c r="S61">
        <v>0.183</v>
      </c>
      <c r="T61">
        <v>0.221</v>
      </c>
      <c r="U61">
        <v>0.26800000000000002</v>
      </c>
      <c r="V61">
        <v>0.48899999999999999</v>
      </c>
      <c r="W61">
        <v>47</v>
      </c>
      <c r="X61">
        <v>0.249</v>
      </c>
      <c r="Y61">
        <v>50</v>
      </c>
      <c r="Z61">
        <v>22</v>
      </c>
      <c r="AA61">
        <v>1</v>
      </c>
      <c r="AB61">
        <v>0</v>
      </c>
      <c r="AC61">
        <v>1</v>
      </c>
      <c r="AD61">
        <v>0</v>
      </c>
      <c r="AE61">
        <v>0</v>
      </c>
      <c r="AF61" t="s">
        <v>1111</v>
      </c>
      <c r="AG61" s="20"/>
      <c r="AJ61" s="70" t="str">
        <f t="shared" si="0"/>
        <v/>
      </c>
      <c r="AK61" s="70" t="str">
        <f t="shared" si="1"/>
        <v>6</v>
      </c>
      <c r="AL61" s="70" t="str">
        <f>IF(C61&lt;&gt;"Age",IF(M61&gt;='1967-AL'!H$23,"A",IF(U61&gt;'1967-AL'!H$25,"B","C")),"")</f>
        <v>C</v>
      </c>
      <c r="AM61" s="70" t="str">
        <f t="shared" si="2"/>
        <v>6</v>
      </c>
      <c r="AN61" s="70" t="str">
        <f t="shared" si="3"/>
        <v>6C</v>
      </c>
      <c r="AO61" s="70" t="str">
        <f t="shared" si="4"/>
        <v>R</v>
      </c>
      <c r="AP61" s="70" t="str">
        <f t="shared" si="5"/>
        <v>6C</v>
      </c>
      <c r="AQ61" s="71" t="str">
        <f t="shared" si="6"/>
        <v>Doug Camilli</v>
      </c>
      <c r="AR61" t="s">
        <v>277</v>
      </c>
      <c r="AS61" t="s">
        <v>1111</v>
      </c>
      <c r="AX61" s="71" t="str">
        <f t="shared" si="7"/>
        <v>Camilli</v>
      </c>
      <c r="AY61" s="70" t="str">
        <f t="shared" si="8"/>
        <v>6C</v>
      </c>
      <c r="AZ61" s="70" t="str">
        <f t="shared" si="9"/>
        <v>R</v>
      </c>
      <c r="BG61" t="s">
        <v>1322</v>
      </c>
      <c r="BH61" t="s">
        <v>1323</v>
      </c>
      <c r="BN61" s="88" t="str">
        <f t="shared" si="10"/>
        <v>-</v>
      </c>
      <c r="BO61" s="95" t="str">
        <f t="shared" si="12"/>
        <v>Sam</v>
      </c>
      <c r="BP61" s="88" t="str">
        <f t="shared" si="13"/>
        <v>Bowens</v>
      </c>
    </row>
    <row r="62" spans="1:68" x14ac:dyDescent="0.25">
      <c r="A62">
        <v>115</v>
      </c>
      <c r="B62" t="s">
        <v>486</v>
      </c>
      <c r="C62">
        <v>25</v>
      </c>
      <c r="D62" t="s">
        <v>422</v>
      </c>
      <c r="E62">
        <v>1.8</v>
      </c>
      <c r="F62">
        <v>147</v>
      </c>
      <c r="G62">
        <v>649</v>
      </c>
      <c r="H62">
        <v>601</v>
      </c>
      <c r="I62">
        <v>85</v>
      </c>
      <c r="J62">
        <v>149</v>
      </c>
      <c r="K62">
        <v>29</v>
      </c>
      <c r="L62">
        <v>6</v>
      </c>
      <c r="M62">
        <v>3</v>
      </c>
      <c r="N62">
        <v>32</v>
      </c>
      <c r="O62">
        <v>55</v>
      </c>
      <c r="P62">
        <v>16</v>
      </c>
      <c r="Q62">
        <v>36</v>
      </c>
      <c r="R62">
        <v>82</v>
      </c>
      <c r="S62">
        <v>0.248</v>
      </c>
      <c r="T62">
        <v>0.29699999999999999</v>
      </c>
      <c r="U62">
        <v>0.33100000000000002</v>
      </c>
      <c r="V62">
        <v>0.628</v>
      </c>
      <c r="W62">
        <v>88</v>
      </c>
      <c r="X62">
        <v>0.317</v>
      </c>
      <c r="Y62">
        <v>90</v>
      </c>
      <c r="Z62">
        <v>199</v>
      </c>
      <c r="AA62">
        <v>3</v>
      </c>
      <c r="AB62">
        <v>7</v>
      </c>
      <c r="AC62">
        <v>3</v>
      </c>
      <c r="AD62">
        <v>2</v>
      </c>
      <c r="AE62">
        <v>2</v>
      </c>
      <c r="AF62" t="s">
        <v>1015</v>
      </c>
      <c r="AG62" s="20"/>
      <c r="AJ62" s="70" t="str">
        <f t="shared" si="0"/>
        <v/>
      </c>
      <c r="AK62" s="70" t="str">
        <f t="shared" si="1"/>
        <v>4</v>
      </c>
      <c r="AL62" s="70" t="str">
        <f>IF(C62&lt;&gt;"Age",IF(M62&gt;='1967-AL'!H$23,"A",IF(U62&gt;'1967-AL'!H$25,"B","C")),"")</f>
        <v>C</v>
      </c>
      <c r="AM62" s="70" t="str">
        <f t="shared" si="2"/>
        <v>4</v>
      </c>
      <c r="AN62" s="70" t="str">
        <f t="shared" si="3"/>
        <v>4C</v>
      </c>
      <c r="AO62" s="70" t="str">
        <f t="shared" si="4"/>
        <v>R</v>
      </c>
      <c r="AP62" s="70" t="str">
        <f t="shared" si="5"/>
        <v>4C</v>
      </c>
      <c r="AQ62" s="71" t="str">
        <f t="shared" si="6"/>
        <v>Bert Campaneris</v>
      </c>
      <c r="AR62" t="s">
        <v>246</v>
      </c>
      <c r="AS62" t="s">
        <v>1015</v>
      </c>
      <c r="AX62" s="71" t="str">
        <f t="shared" si="7"/>
        <v>Campaneris</v>
      </c>
      <c r="AY62" s="70" t="str">
        <f t="shared" si="8"/>
        <v>4C</v>
      </c>
      <c r="AZ62" s="70" t="str">
        <f t="shared" si="9"/>
        <v>R</v>
      </c>
      <c r="BG62" t="s">
        <v>1364</v>
      </c>
      <c r="BH62" t="s">
        <v>1365</v>
      </c>
      <c r="BN62" s="88" t="str">
        <f t="shared" si="10"/>
        <v>-</v>
      </c>
      <c r="BO62" s="95" t="str">
        <f t="shared" si="12"/>
        <v>Weldon</v>
      </c>
      <c r="BP62" s="88" t="str">
        <f t="shared" si="13"/>
        <v>Bowlin</v>
      </c>
    </row>
    <row r="63" spans="1:68" x14ac:dyDescent="0.25">
      <c r="A63">
        <v>229</v>
      </c>
      <c r="B63" t="s">
        <v>573</v>
      </c>
      <c r="C63">
        <v>25</v>
      </c>
      <c r="D63" t="s">
        <v>395</v>
      </c>
      <c r="E63">
        <v>-0.1</v>
      </c>
      <c r="F63">
        <v>2</v>
      </c>
      <c r="G63">
        <v>2</v>
      </c>
      <c r="H63">
        <v>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0</v>
      </c>
      <c r="T63">
        <v>0</v>
      </c>
      <c r="U63">
        <v>0</v>
      </c>
      <c r="V63">
        <v>0</v>
      </c>
      <c r="W63">
        <v>-100</v>
      </c>
      <c r="X63">
        <v>0</v>
      </c>
      <c r="Y63">
        <v>-147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 t="s">
        <v>247</v>
      </c>
      <c r="AG63" s="20"/>
      <c r="AJ63" s="70" t="str">
        <f t="shared" si="0"/>
        <v/>
      </c>
      <c r="AK63" s="70">
        <f t="shared" si="1"/>
        <v>6</v>
      </c>
      <c r="AL63" s="70" t="str">
        <f>IF(C63&lt;&gt;"Age",IF(M63&gt;='1967-AL'!H$23,"A",IF(U63&gt;'1967-AL'!H$25,"B","C")),"")</f>
        <v>C</v>
      </c>
      <c r="AM63" s="70">
        <f t="shared" si="2"/>
        <v>6</v>
      </c>
      <c r="AN63" s="70" t="str">
        <f t="shared" si="3"/>
        <v>6C</v>
      </c>
      <c r="AO63" s="70" t="str">
        <f t="shared" si="4"/>
        <v>R</v>
      </c>
      <c r="AP63" s="70" t="str">
        <f t="shared" si="5"/>
        <v>6C</v>
      </c>
      <c r="AQ63" s="71" t="str">
        <f t="shared" si="6"/>
        <v>Dave Campbell</v>
      </c>
      <c r="AR63" t="s">
        <v>273</v>
      </c>
      <c r="AS63" t="s">
        <v>247</v>
      </c>
      <c r="AX63" s="71" t="str">
        <f t="shared" si="7"/>
        <v>Campbell</v>
      </c>
      <c r="AY63" s="70" t="str">
        <f t="shared" si="8"/>
        <v>6C</v>
      </c>
      <c r="AZ63" s="70" t="str">
        <f t="shared" si="9"/>
        <v>R</v>
      </c>
      <c r="BG63" t="s">
        <v>303</v>
      </c>
      <c r="BH63" t="s">
        <v>1231</v>
      </c>
      <c r="BN63" s="96" t="str">
        <f t="shared" si="10"/>
        <v>-</v>
      </c>
      <c r="BO63" s="95" t="str">
        <f t="shared" si="12"/>
        <v>Ken</v>
      </c>
      <c r="BP63" s="88" t="str">
        <f t="shared" si="13"/>
        <v>Boyer</v>
      </c>
    </row>
    <row r="64" spans="1:68" x14ac:dyDescent="0.25">
      <c r="A64">
        <v>74</v>
      </c>
      <c r="B64" t="s">
        <v>456</v>
      </c>
      <c r="C64">
        <v>23</v>
      </c>
      <c r="D64" t="s">
        <v>397</v>
      </c>
      <c r="E64">
        <v>1</v>
      </c>
      <c r="F64">
        <v>108</v>
      </c>
      <c r="G64">
        <v>405</v>
      </c>
      <c r="H64">
        <v>381</v>
      </c>
      <c r="I64">
        <v>40</v>
      </c>
      <c r="J64">
        <v>90</v>
      </c>
      <c r="K64">
        <v>13</v>
      </c>
      <c r="L64">
        <v>5</v>
      </c>
      <c r="M64">
        <v>6</v>
      </c>
      <c r="N64">
        <v>27</v>
      </c>
      <c r="O64">
        <v>10</v>
      </c>
      <c r="P64">
        <v>5</v>
      </c>
      <c r="Q64">
        <v>15</v>
      </c>
      <c r="R64">
        <v>63</v>
      </c>
      <c r="S64">
        <v>0.23599999999999999</v>
      </c>
      <c r="T64">
        <v>0.26800000000000002</v>
      </c>
      <c r="U64">
        <v>0.34399999999999997</v>
      </c>
      <c r="V64">
        <v>0.61199999999999999</v>
      </c>
      <c r="W64">
        <v>84</v>
      </c>
      <c r="X64">
        <v>0.29399999999999998</v>
      </c>
      <c r="Y64">
        <v>84</v>
      </c>
      <c r="Z64">
        <v>131</v>
      </c>
      <c r="AA64">
        <v>4</v>
      </c>
      <c r="AB64">
        <v>2</v>
      </c>
      <c r="AC64">
        <v>6</v>
      </c>
      <c r="AD64">
        <v>1</v>
      </c>
      <c r="AE64">
        <v>0</v>
      </c>
      <c r="AF64" t="s">
        <v>1226</v>
      </c>
      <c r="AG64" s="20"/>
      <c r="AJ64" s="70" t="str">
        <f t="shared" si="0"/>
        <v/>
      </c>
      <c r="AK64" s="70" t="str">
        <f t="shared" si="1"/>
        <v>5</v>
      </c>
      <c r="AL64" s="70" t="str">
        <f>IF(C64&lt;&gt;"Age",IF(M64&gt;='1967-AL'!H$23,"A",IF(U64&gt;'1967-AL'!H$25,"B","C")),"")</f>
        <v>C</v>
      </c>
      <c r="AM64" s="70" t="str">
        <f t="shared" si="2"/>
        <v>5</v>
      </c>
      <c r="AN64" s="70" t="str">
        <f t="shared" si="3"/>
        <v>5C</v>
      </c>
      <c r="AO64" s="70" t="str">
        <f t="shared" si="4"/>
        <v>R</v>
      </c>
      <c r="AP64" s="70" t="str">
        <f t="shared" si="5"/>
        <v>5C</v>
      </c>
      <c r="AQ64" s="71" t="str">
        <f t="shared" si="6"/>
        <v>José Cardenal</v>
      </c>
      <c r="AR64" t="s">
        <v>300</v>
      </c>
      <c r="AS64" t="s">
        <v>1226</v>
      </c>
      <c r="AX64" s="71" t="str">
        <f t="shared" si="7"/>
        <v>Cardenal</v>
      </c>
      <c r="AY64" s="70" t="str">
        <f t="shared" si="8"/>
        <v>5C</v>
      </c>
      <c r="AZ64" s="70" t="str">
        <f t="shared" si="9"/>
        <v>R</v>
      </c>
      <c r="BG64" t="s">
        <v>283</v>
      </c>
      <c r="BH64" t="s">
        <v>1146</v>
      </c>
      <c r="BN64" s="88" t="str">
        <f t="shared" si="10"/>
        <v>-</v>
      </c>
      <c r="BO64" s="95" t="str">
        <f t="shared" si="12"/>
        <v>Gene</v>
      </c>
      <c r="BP64" s="88" t="str">
        <f t="shared" si="13"/>
        <v>Brabender</v>
      </c>
    </row>
    <row r="65" spans="1:68" x14ac:dyDescent="0.25">
      <c r="A65">
        <v>59</v>
      </c>
      <c r="B65" t="s">
        <v>447</v>
      </c>
      <c r="C65">
        <v>21</v>
      </c>
      <c r="D65" t="s">
        <v>388</v>
      </c>
      <c r="E65">
        <v>2.8</v>
      </c>
      <c r="F65">
        <v>137</v>
      </c>
      <c r="G65">
        <v>561</v>
      </c>
      <c r="H65">
        <v>514</v>
      </c>
      <c r="I65">
        <v>66</v>
      </c>
      <c r="J65">
        <v>150</v>
      </c>
      <c r="K65">
        <v>22</v>
      </c>
      <c r="L65">
        <v>7</v>
      </c>
      <c r="M65">
        <v>8</v>
      </c>
      <c r="N65">
        <v>51</v>
      </c>
      <c r="O65">
        <v>5</v>
      </c>
      <c r="P65">
        <v>9</v>
      </c>
      <c r="Q65">
        <v>37</v>
      </c>
      <c r="R65">
        <v>91</v>
      </c>
      <c r="S65">
        <v>0.29199999999999998</v>
      </c>
      <c r="T65">
        <v>0.34100000000000003</v>
      </c>
      <c r="U65">
        <v>0.40899999999999997</v>
      </c>
      <c r="V65">
        <v>0.75</v>
      </c>
      <c r="W65">
        <v>113</v>
      </c>
      <c r="X65">
        <v>0.34499999999999997</v>
      </c>
      <c r="Y65">
        <v>115</v>
      </c>
      <c r="Z65">
        <v>210</v>
      </c>
      <c r="AA65">
        <v>12</v>
      </c>
      <c r="AB65">
        <v>2</v>
      </c>
      <c r="AC65">
        <v>7</v>
      </c>
      <c r="AD65">
        <v>1</v>
      </c>
      <c r="AE65">
        <v>4</v>
      </c>
      <c r="AF65" t="s">
        <v>1306</v>
      </c>
      <c r="AG65" s="20"/>
      <c r="AJ65" s="70" t="str">
        <f t="shared" si="0"/>
        <v/>
      </c>
      <c r="AK65" s="70" t="str">
        <f t="shared" si="1"/>
        <v>3</v>
      </c>
      <c r="AL65" s="70" t="str">
        <f>IF(C65&lt;&gt;"Age",IF(M65&gt;='1967-AL'!H$23,"A",IF(U65&gt;'1967-AL'!H$25,"B","C")),"")</f>
        <v>C</v>
      </c>
      <c r="AM65" s="70" t="str">
        <f t="shared" si="2"/>
        <v>3</v>
      </c>
      <c r="AN65" s="70" t="str">
        <f t="shared" si="3"/>
        <v>3C</v>
      </c>
      <c r="AO65" s="70" t="str">
        <f t="shared" si="4"/>
        <v>L</v>
      </c>
      <c r="AP65" s="70" t="str">
        <f t="shared" si="5"/>
        <v>3C</v>
      </c>
      <c r="AQ65" s="71" t="str">
        <f t="shared" si="6"/>
        <v>Rod Carew</v>
      </c>
      <c r="AR65" t="s">
        <v>337</v>
      </c>
      <c r="AS65" t="s">
        <v>1306</v>
      </c>
      <c r="AX65" s="71" t="str">
        <f t="shared" si="7"/>
        <v>Carew</v>
      </c>
      <c r="AY65" s="70" t="str">
        <f t="shared" si="8"/>
        <v>3C</v>
      </c>
      <c r="AZ65" s="70" t="str">
        <f t="shared" si="9"/>
        <v>L</v>
      </c>
      <c r="BG65" t="s">
        <v>283</v>
      </c>
      <c r="BH65" t="s">
        <v>1146</v>
      </c>
      <c r="BN65" s="88" t="str">
        <f t="shared" si="10"/>
        <v>-</v>
      </c>
      <c r="BO65" s="95" t="str">
        <f t="shared" si="12"/>
        <v>Gene</v>
      </c>
      <c r="BP65" s="88" t="str">
        <f t="shared" si="13"/>
        <v>Brabender</v>
      </c>
    </row>
    <row r="66" spans="1:68" x14ac:dyDescent="0.25">
      <c r="A66">
        <v>230</v>
      </c>
      <c r="B66" t="s">
        <v>574</v>
      </c>
      <c r="C66">
        <v>26</v>
      </c>
      <c r="D66" t="s">
        <v>412</v>
      </c>
      <c r="E66">
        <v>-0.1</v>
      </c>
      <c r="F66">
        <v>8</v>
      </c>
      <c r="G66">
        <v>16</v>
      </c>
      <c r="H66">
        <v>16</v>
      </c>
      <c r="I66">
        <v>0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7</v>
      </c>
      <c r="S66">
        <v>6.3E-2</v>
      </c>
      <c r="T66">
        <v>6.3E-2</v>
      </c>
      <c r="U66">
        <v>6.3E-2</v>
      </c>
      <c r="V66">
        <v>0.125</v>
      </c>
      <c r="W66">
        <v>-62</v>
      </c>
      <c r="X66">
        <v>5.7000000000000002E-2</v>
      </c>
      <c r="Y66">
        <v>-90</v>
      </c>
      <c r="Z66">
        <v>1</v>
      </c>
      <c r="AA66">
        <v>0</v>
      </c>
      <c r="AB66">
        <v>0</v>
      </c>
      <c r="AC66">
        <v>0</v>
      </c>
      <c r="AD66">
        <v>0</v>
      </c>
      <c r="AE66">
        <v>0</v>
      </c>
      <c r="AF66" t="s">
        <v>261</v>
      </c>
      <c r="AG66" s="20"/>
      <c r="AJ66" s="70" t="str">
        <f t="shared" ref="AJ66:AJ129" si="14">IF(AQ66=AQ67,"CHECK","")</f>
        <v/>
      </c>
      <c r="AK66" s="70" t="str">
        <f t="shared" ref="AK66:AK129" si="15">IF(C66&lt;&gt;"Age",IF(G66&lt;maxPA,6, IF(S66&gt;batLimit1,"1",IF(S66&gt;batLimit2,"2",IF(S66&gt;batLimit3,"3",IF(S66&gt;batLimit4,"4",IF(S66&gt;batLimit5,"5",IF(S66&gt;batLimit6,"6","7"))))))),"")</f>
        <v>7</v>
      </c>
      <c r="AL66" s="70" t="str">
        <f>IF(C66&lt;&gt;"Age",IF(M66&gt;='1967-AL'!H$23,"A",IF(U66&gt;'1967-AL'!H$25,"B","C")),"")</f>
        <v>C</v>
      </c>
      <c r="AM66" s="70" t="str">
        <f t="shared" ref="AM66:AM129" si="16">IF(C66&lt;&gt;"Age",IF(G66&lt;maxPA,6, IF(S66&gt;batLimit1,"1",IF(S66&gt;batLimit2,"2",IF(S66&gt;batLimit3,"3",IF(S66&gt;batLimit4,"4",IF(S66&gt;batLimit5,"5",IF(S66&gt;batLimit6,"6","7"))))))),"")</f>
        <v>7</v>
      </c>
      <c r="AN66" s="70" t="str">
        <f t="shared" ref="AN66:AN129" si="17">AM66&amp;AL66</f>
        <v>7C</v>
      </c>
      <c r="AO66" s="70" t="str">
        <f t="shared" ref="AO66:AO129" si="18">IF(C66&lt;&gt;"Age",IF(RIGHT(B66,1)="*","L",IF(RIGHT(B66,1)="#","B","R")),"")</f>
        <v>R</v>
      </c>
      <c r="AP66" s="70" t="str">
        <f t="shared" ref="AP66:AP129" si="19">AN66</f>
        <v>7C</v>
      </c>
      <c r="AQ66" s="71" t="str">
        <f t="shared" ref="AQ66:AQ129" si="20">IF(RIGHT(B66,1)="#",SUBSTITUTE(B66,"#",""),IF(RIGHT(B66,1)="*",SUBSTITUTE(B66,"*",""),B66))</f>
        <v>Cisco Carlos</v>
      </c>
      <c r="AR66" t="s">
        <v>1067</v>
      </c>
      <c r="AS66" t="s">
        <v>261</v>
      </c>
      <c r="AX66" s="71" t="str">
        <f t="shared" ref="AX66:AX129" si="21">AS66</f>
        <v>Carlos</v>
      </c>
      <c r="AY66" s="70" t="str">
        <f t="shared" ref="AY66:AY129" si="22">AP66</f>
        <v>7C</v>
      </c>
      <c r="AZ66" s="70" t="str">
        <f t="shared" ref="AZ66:AZ129" si="23">AO66</f>
        <v>R</v>
      </c>
      <c r="BG66" t="s">
        <v>1045</v>
      </c>
      <c r="BH66" t="s">
        <v>1046</v>
      </c>
      <c r="BN66" s="88" t="str">
        <f t="shared" ref="BN66:BN129" si="24">IF(AND(BP66=BP67,BO66&lt;&gt;BO67),"check","-")</f>
        <v>-</v>
      </c>
      <c r="BO66" s="95" t="str">
        <f t="shared" si="12"/>
        <v>Buddy</v>
      </c>
      <c r="BP66" s="88" t="str">
        <f t="shared" si="13"/>
        <v>Bradford</v>
      </c>
    </row>
    <row r="67" spans="1:68" x14ac:dyDescent="0.25">
      <c r="A67">
        <v>49</v>
      </c>
      <c r="B67" t="s">
        <v>439</v>
      </c>
      <c r="C67">
        <v>25</v>
      </c>
      <c r="D67" t="s">
        <v>391</v>
      </c>
      <c r="E67">
        <v>2.1</v>
      </c>
      <c r="F67">
        <v>141</v>
      </c>
      <c r="G67">
        <v>551</v>
      </c>
      <c r="H67">
        <v>528</v>
      </c>
      <c r="I67">
        <v>47</v>
      </c>
      <c r="J67">
        <v>131</v>
      </c>
      <c r="K67">
        <v>19</v>
      </c>
      <c r="L67">
        <v>1</v>
      </c>
      <c r="M67">
        <v>9</v>
      </c>
      <c r="N67">
        <v>53</v>
      </c>
      <c r="O67">
        <v>1</v>
      </c>
      <c r="P67">
        <v>1</v>
      </c>
      <c r="Q67">
        <v>17</v>
      </c>
      <c r="R67">
        <v>65</v>
      </c>
      <c r="S67">
        <v>0.248</v>
      </c>
      <c r="T67">
        <v>0.27300000000000002</v>
      </c>
      <c r="U67">
        <v>0.33900000000000002</v>
      </c>
      <c r="V67">
        <v>0.61199999999999999</v>
      </c>
      <c r="W67">
        <v>84</v>
      </c>
      <c r="X67">
        <v>0.29399999999999998</v>
      </c>
      <c r="Y67">
        <v>85</v>
      </c>
      <c r="Z67">
        <v>179</v>
      </c>
      <c r="AA67">
        <v>19</v>
      </c>
      <c r="AB67">
        <v>2</v>
      </c>
      <c r="AC67">
        <v>2</v>
      </c>
      <c r="AD67">
        <v>2</v>
      </c>
      <c r="AE67">
        <v>5</v>
      </c>
      <c r="AF67" t="s">
        <v>1282</v>
      </c>
      <c r="AG67" s="20"/>
      <c r="AJ67" s="70" t="str">
        <f t="shared" si="14"/>
        <v/>
      </c>
      <c r="AK67" s="70" t="str">
        <f t="shared" si="15"/>
        <v>4</v>
      </c>
      <c r="AL67" s="70" t="str">
        <f>IF(C67&lt;&gt;"Age",IF(M67&gt;='1967-AL'!H$23,"A",IF(U67&gt;'1967-AL'!H$25,"B","C")),"")</f>
        <v>C</v>
      </c>
      <c r="AM67" s="70" t="str">
        <f t="shared" si="16"/>
        <v>4</v>
      </c>
      <c r="AN67" s="70" t="str">
        <f t="shared" si="17"/>
        <v>4C</v>
      </c>
      <c r="AO67" s="70" t="str">
        <f t="shared" si="18"/>
        <v>R</v>
      </c>
      <c r="AP67" s="70" t="str">
        <f t="shared" si="19"/>
        <v>4C</v>
      </c>
      <c r="AQ67" s="71" t="str">
        <f t="shared" si="20"/>
        <v>Paul Casanova</v>
      </c>
      <c r="AR67" t="s">
        <v>323</v>
      </c>
      <c r="AS67" t="s">
        <v>1282</v>
      </c>
      <c r="AX67" s="71" t="str">
        <f t="shared" si="21"/>
        <v>Casanova</v>
      </c>
      <c r="AY67" s="70" t="str">
        <f t="shared" si="22"/>
        <v>4C</v>
      </c>
      <c r="AZ67" s="70" t="str">
        <f t="shared" si="23"/>
        <v>R</v>
      </c>
      <c r="BG67" t="s">
        <v>272</v>
      </c>
      <c r="BH67" t="s">
        <v>1080</v>
      </c>
      <c r="BN67" s="88" t="str">
        <f t="shared" si="24"/>
        <v>-</v>
      </c>
      <c r="BO67" s="95" t="str">
        <f t="shared" ref="BO67:BO130" si="25">BG67</f>
        <v>Darrell</v>
      </c>
      <c r="BP67" s="88" t="str">
        <f t="shared" ref="BP67:BP130" si="26">BH67</f>
        <v>Brandon</v>
      </c>
    </row>
    <row r="68" spans="1:68" x14ac:dyDescent="0.25">
      <c r="A68">
        <v>9</v>
      </c>
      <c r="B68" t="s">
        <v>400</v>
      </c>
      <c r="C68">
        <v>33</v>
      </c>
      <c r="D68" t="s">
        <v>395</v>
      </c>
      <c r="E68">
        <v>4</v>
      </c>
      <c r="F68">
        <v>152</v>
      </c>
      <c r="G68">
        <v>577</v>
      </c>
      <c r="H68">
        <v>488</v>
      </c>
      <c r="I68">
        <v>64</v>
      </c>
      <c r="J68">
        <v>118</v>
      </c>
      <c r="K68">
        <v>16</v>
      </c>
      <c r="L68">
        <v>5</v>
      </c>
      <c r="M68">
        <v>22</v>
      </c>
      <c r="N68">
        <v>72</v>
      </c>
      <c r="O68">
        <v>3</v>
      </c>
      <c r="P68">
        <v>2</v>
      </c>
      <c r="Q68">
        <v>81</v>
      </c>
      <c r="R68">
        <v>100</v>
      </c>
      <c r="S68">
        <v>0.24199999999999999</v>
      </c>
      <c r="T68">
        <v>0.35199999999999998</v>
      </c>
      <c r="U68">
        <v>0.43</v>
      </c>
      <c r="V68">
        <v>0.78300000000000003</v>
      </c>
      <c r="W68">
        <v>128</v>
      </c>
      <c r="X68">
        <v>0.36299999999999999</v>
      </c>
      <c r="Y68">
        <v>130</v>
      </c>
      <c r="Z68">
        <v>210</v>
      </c>
      <c r="AA68">
        <v>7</v>
      </c>
      <c r="AB68">
        <v>4</v>
      </c>
      <c r="AC68">
        <v>1</v>
      </c>
      <c r="AD68">
        <v>3</v>
      </c>
      <c r="AE68">
        <v>9</v>
      </c>
      <c r="AF68" t="s">
        <v>1276</v>
      </c>
      <c r="AG68" s="20"/>
      <c r="AJ68" s="70" t="str">
        <f t="shared" si="14"/>
        <v/>
      </c>
      <c r="AK68" s="70" t="str">
        <f t="shared" si="15"/>
        <v>4</v>
      </c>
      <c r="AL68" s="70" t="str">
        <f>IF(C68&lt;&gt;"Age",IF(M68&gt;='1967-AL'!H$23,"A",IF(U68&gt;'1967-AL'!H$25,"B","C")),"")</f>
        <v>B</v>
      </c>
      <c r="AM68" s="70" t="str">
        <f t="shared" si="16"/>
        <v>4</v>
      </c>
      <c r="AN68" s="70" t="str">
        <f t="shared" si="17"/>
        <v>4B</v>
      </c>
      <c r="AO68" s="70" t="str">
        <f t="shared" si="18"/>
        <v>L</v>
      </c>
      <c r="AP68" s="70" t="str">
        <f t="shared" si="19"/>
        <v>4B</v>
      </c>
      <c r="AQ68" s="71" t="str">
        <f t="shared" si="20"/>
        <v>Norm Cash</v>
      </c>
      <c r="AR68" t="s">
        <v>1275</v>
      </c>
      <c r="AS68" t="s">
        <v>1276</v>
      </c>
      <c r="AX68" s="71" t="str">
        <f t="shared" si="21"/>
        <v>Cash</v>
      </c>
      <c r="AY68" s="70" t="str">
        <f t="shared" si="22"/>
        <v>4B</v>
      </c>
      <c r="AZ68" s="70" t="str">
        <f t="shared" si="23"/>
        <v>L</v>
      </c>
      <c r="BG68" t="s">
        <v>272</v>
      </c>
      <c r="BH68" t="s">
        <v>1080</v>
      </c>
      <c r="BN68" s="88" t="str">
        <f t="shared" si="24"/>
        <v>-</v>
      </c>
      <c r="BO68" s="95" t="str">
        <f t="shared" si="25"/>
        <v>Darrell</v>
      </c>
      <c r="BP68" s="88" t="str">
        <f t="shared" si="26"/>
        <v>Brandon</v>
      </c>
    </row>
    <row r="69" spans="1:68" x14ac:dyDescent="0.25">
      <c r="A69">
        <v>98</v>
      </c>
      <c r="B69" t="s">
        <v>475</v>
      </c>
      <c r="C69">
        <v>27</v>
      </c>
      <c r="D69" t="s">
        <v>422</v>
      </c>
      <c r="E69">
        <v>0.6</v>
      </c>
      <c r="F69">
        <v>142</v>
      </c>
      <c r="G69">
        <v>573</v>
      </c>
      <c r="H69">
        <v>529</v>
      </c>
      <c r="I69">
        <v>55</v>
      </c>
      <c r="J69">
        <v>143</v>
      </c>
      <c r="K69">
        <v>17</v>
      </c>
      <c r="L69">
        <v>4</v>
      </c>
      <c r="M69">
        <v>4</v>
      </c>
      <c r="N69">
        <v>46</v>
      </c>
      <c r="O69">
        <v>4</v>
      </c>
      <c r="P69">
        <v>5</v>
      </c>
      <c r="Q69">
        <v>34</v>
      </c>
      <c r="R69">
        <v>56</v>
      </c>
      <c r="S69">
        <v>0.27</v>
      </c>
      <c r="T69">
        <v>0.317</v>
      </c>
      <c r="U69">
        <v>0.34</v>
      </c>
      <c r="V69">
        <v>0.65700000000000003</v>
      </c>
      <c r="W69">
        <v>96</v>
      </c>
      <c r="X69">
        <v>0.30299999999999999</v>
      </c>
      <c r="Y69">
        <v>91</v>
      </c>
      <c r="Z69">
        <v>180</v>
      </c>
      <c r="AA69">
        <v>14</v>
      </c>
      <c r="AB69">
        <v>4</v>
      </c>
      <c r="AC69">
        <v>2</v>
      </c>
      <c r="AD69">
        <v>4</v>
      </c>
      <c r="AE69">
        <v>9</v>
      </c>
      <c r="AF69" t="s">
        <v>1077</v>
      </c>
      <c r="AG69" s="20"/>
      <c r="AJ69" s="70" t="str">
        <f t="shared" si="14"/>
        <v/>
      </c>
      <c r="AK69" s="70" t="str">
        <f t="shared" si="15"/>
        <v>4</v>
      </c>
      <c r="AL69" s="70" t="str">
        <f>IF(C69&lt;&gt;"Age",IF(M69&gt;='1967-AL'!H$23,"A",IF(U69&gt;'1967-AL'!H$25,"B","C")),"")</f>
        <v>C</v>
      </c>
      <c r="AM69" s="70" t="str">
        <f t="shared" si="16"/>
        <v>4</v>
      </c>
      <c r="AN69" s="70" t="str">
        <f t="shared" si="17"/>
        <v>4C</v>
      </c>
      <c r="AO69" s="70" t="str">
        <f t="shared" si="18"/>
        <v>R</v>
      </c>
      <c r="AP69" s="70" t="str">
        <f t="shared" si="19"/>
        <v>4C</v>
      </c>
      <c r="AQ69" s="71" t="str">
        <f t="shared" si="20"/>
        <v>Danny Cater</v>
      </c>
      <c r="AR69" t="s">
        <v>270</v>
      </c>
      <c r="AS69" t="s">
        <v>1077</v>
      </c>
      <c r="AX69" s="71" t="str">
        <f t="shared" si="21"/>
        <v>Cater</v>
      </c>
      <c r="AY69" s="70" t="str">
        <f t="shared" si="22"/>
        <v>4C</v>
      </c>
      <c r="AZ69" s="70" t="str">
        <f t="shared" si="23"/>
        <v>R</v>
      </c>
      <c r="BG69" t="s">
        <v>303</v>
      </c>
      <c r="BH69" t="s">
        <v>254</v>
      </c>
      <c r="BN69" s="96" t="str">
        <f t="shared" si="24"/>
        <v>-</v>
      </c>
      <c r="BO69" s="95" t="str">
        <f t="shared" si="25"/>
        <v>Ken</v>
      </c>
      <c r="BP69" s="88" t="str">
        <f t="shared" si="26"/>
        <v>Brett</v>
      </c>
    </row>
    <row r="70" spans="1:68" x14ac:dyDescent="0.25">
      <c r="A70">
        <v>151</v>
      </c>
      <c r="B70" t="s">
        <v>513</v>
      </c>
      <c r="C70">
        <v>30</v>
      </c>
      <c r="D70" t="s">
        <v>412</v>
      </c>
      <c r="E70">
        <v>1.1000000000000001</v>
      </c>
      <c r="F70">
        <v>124</v>
      </c>
      <c r="G70">
        <v>333</v>
      </c>
      <c r="H70">
        <v>292</v>
      </c>
      <c r="I70">
        <v>21</v>
      </c>
      <c r="J70">
        <v>66</v>
      </c>
      <c r="K70">
        <v>10</v>
      </c>
      <c r="L70">
        <v>3</v>
      </c>
      <c r="M70">
        <v>1</v>
      </c>
      <c r="N70">
        <v>28</v>
      </c>
      <c r="O70">
        <v>2</v>
      </c>
      <c r="P70">
        <v>5</v>
      </c>
      <c r="Q70">
        <v>32</v>
      </c>
      <c r="R70">
        <v>35</v>
      </c>
      <c r="S70">
        <v>0.22600000000000001</v>
      </c>
      <c r="T70">
        <v>0.30199999999999999</v>
      </c>
      <c r="U70">
        <v>0.29099999999999998</v>
      </c>
      <c r="V70">
        <v>0.59299999999999997</v>
      </c>
      <c r="W70">
        <v>81</v>
      </c>
      <c r="X70">
        <v>0.27500000000000002</v>
      </c>
      <c r="Y70">
        <v>74</v>
      </c>
      <c r="Z70">
        <v>85</v>
      </c>
      <c r="AA70">
        <v>2</v>
      </c>
      <c r="AB70">
        <v>1</v>
      </c>
      <c r="AC70">
        <v>5</v>
      </c>
      <c r="AD70">
        <v>3</v>
      </c>
      <c r="AE70">
        <v>4</v>
      </c>
      <c r="AF70" t="s">
        <v>1363</v>
      </c>
      <c r="AG70" s="20"/>
      <c r="AJ70" s="70" t="str">
        <f t="shared" si="14"/>
        <v/>
      </c>
      <c r="AK70" s="70" t="str">
        <f t="shared" si="15"/>
        <v>5</v>
      </c>
      <c r="AL70" s="70" t="str">
        <f>IF(C70&lt;&gt;"Age",IF(M70&gt;='1967-AL'!H$23,"A",IF(U70&gt;'1967-AL'!H$25,"B","C")),"")</f>
        <v>C</v>
      </c>
      <c r="AM70" s="70" t="str">
        <f t="shared" si="16"/>
        <v>5</v>
      </c>
      <c r="AN70" s="70" t="str">
        <f t="shared" si="17"/>
        <v>5C</v>
      </c>
      <c r="AO70" s="70" t="str">
        <f t="shared" si="18"/>
        <v>L</v>
      </c>
      <c r="AP70" s="70" t="str">
        <f t="shared" si="19"/>
        <v>5C</v>
      </c>
      <c r="AQ70" s="71" t="str">
        <f t="shared" si="20"/>
        <v>Wayne Causey</v>
      </c>
      <c r="AR70" t="s">
        <v>349</v>
      </c>
      <c r="AS70" t="s">
        <v>1363</v>
      </c>
      <c r="AX70" s="71" t="str">
        <f t="shared" si="21"/>
        <v>Causey</v>
      </c>
      <c r="AY70" s="70" t="str">
        <f t="shared" si="22"/>
        <v>5C</v>
      </c>
      <c r="AZ70" s="70" t="str">
        <f t="shared" si="23"/>
        <v>L</v>
      </c>
      <c r="BG70" t="s">
        <v>303</v>
      </c>
      <c r="BH70" t="s">
        <v>254</v>
      </c>
      <c r="BN70" s="88" t="str">
        <f t="shared" si="24"/>
        <v>-</v>
      </c>
      <c r="BO70" s="95" t="str">
        <f t="shared" si="25"/>
        <v>Ken</v>
      </c>
      <c r="BP70" s="88" t="str">
        <f t="shared" si="26"/>
        <v>Brett</v>
      </c>
    </row>
    <row r="71" spans="1:68" x14ac:dyDescent="0.25">
      <c r="A71">
        <v>116</v>
      </c>
      <c r="B71" t="s">
        <v>1449</v>
      </c>
      <c r="C71">
        <v>26</v>
      </c>
      <c r="D71" t="s">
        <v>391</v>
      </c>
      <c r="E71">
        <v>0.5</v>
      </c>
      <c r="F71">
        <v>27</v>
      </c>
      <c r="G71">
        <v>50</v>
      </c>
      <c r="H71">
        <v>42</v>
      </c>
      <c r="I71">
        <v>5</v>
      </c>
      <c r="J71">
        <v>9</v>
      </c>
      <c r="K71">
        <v>2</v>
      </c>
      <c r="L71">
        <v>0</v>
      </c>
      <c r="M71">
        <v>3</v>
      </c>
      <c r="N71">
        <v>7</v>
      </c>
      <c r="O71">
        <v>0</v>
      </c>
      <c r="P71">
        <v>0</v>
      </c>
      <c r="Q71">
        <v>7</v>
      </c>
      <c r="R71">
        <v>13</v>
      </c>
      <c r="S71">
        <v>0.214</v>
      </c>
      <c r="T71">
        <v>0.34</v>
      </c>
      <c r="U71">
        <v>0.47599999999999998</v>
      </c>
      <c r="V71">
        <v>0.81599999999999995</v>
      </c>
      <c r="W71">
        <v>144</v>
      </c>
      <c r="X71">
        <v>0.373</v>
      </c>
      <c r="Y71">
        <v>143</v>
      </c>
      <c r="Z71">
        <v>20</v>
      </c>
      <c r="AA71">
        <v>0</v>
      </c>
      <c r="AB71">
        <v>1</v>
      </c>
      <c r="AC71">
        <v>0</v>
      </c>
      <c r="AD71">
        <v>0</v>
      </c>
      <c r="AE71">
        <v>0</v>
      </c>
      <c r="AF71" t="s">
        <v>1030</v>
      </c>
      <c r="AG71" s="20"/>
      <c r="AJ71" s="70" t="str">
        <f t="shared" si="14"/>
        <v/>
      </c>
      <c r="AK71" s="70" t="str">
        <f t="shared" si="15"/>
        <v>5</v>
      </c>
      <c r="AL71" s="70" t="str">
        <f>IF(C71&lt;&gt;"Age",IF(M71&gt;='1967-AL'!H$23,"A",IF(U71&gt;'1967-AL'!H$25,"B","C")),"")</f>
        <v>B</v>
      </c>
      <c r="AM71" s="70" t="str">
        <f t="shared" si="16"/>
        <v>5</v>
      </c>
      <c r="AN71" s="70" t="str">
        <f t="shared" si="17"/>
        <v>5B</v>
      </c>
      <c r="AO71" s="70" t="str">
        <f t="shared" si="18"/>
        <v>L</v>
      </c>
      <c r="AP71" s="70" t="str">
        <f t="shared" si="19"/>
        <v>5B</v>
      </c>
      <c r="AQ71" s="71" t="str">
        <f t="shared" si="20"/>
        <v>Bob ChanceB</v>
      </c>
      <c r="AR71" t="s">
        <v>145</v>
      </c>
      <c r="AS71" t="s">
        <v>1455</v>
      </c>
      <c r="AX71" s="71" t="str">
        <f t="shared" si="21"/>
        <v>ChanceB</v>
      </c>
      <c r="AY71" s="70" t="str">
        <f t="shared" si="22"/>
        <v>5B</v>
      </c>
      <c r="AZ71" s="70" t="str">
        <f t="shared" si="23"/>
        <v>L</v>
      </c>
      <c r="BG71" t="s">
        <v>146</v>
      </c>
      <c r="BH71" t="s">
        <v>1119</v>
      </c>
      <c r="BN71" s="88" t="str">
        <f t="shared" si="24"/>
        <v>-</v>
      </c>
      <c r="BO71" s="95" t="str">
        <f t="shared" si="25"/>
        <v>Ed</v>
      </c>
      <c r="BP71" s="88" t="str">
        <f t="shared" si="26"/>
        <v>Brinkman</v>
      </c>
    </row>
    <row r="72" spans="1:68" x14ac:dyDescent="0.25">
      <c r="A72">
        <v>231</v>
      </c>
      <c r="B72" t="s">
        <v>1448</v>
      </c>
      <c r="C72">
        <v>26</v>
      </c>
      <c r="D72" t="s">
        <v>388</v>
      </c>
      <c r="E72">
        <v>-0.9</v>
      </c>
      <c r="F72">
        <v>41</v>
      </c>
      <c r="G72">
        <v>108</v>
      </c>
      <c r="H72">
        <v>92</v>
      </c>
      <c r="I72">
        <v>2</v>
      </c>
      <c r="J72">
        <v>3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7</v>
      </c>
      <c r="R72">
        <v>58</v>
      </c>
      <c r="S72">
        <v>3.3000000000000002E-2</v>
      </c>
      <c r="T72">
        <v>0.11899999999999999</v>
      </c>
      <c r="U72">
        <v>3.3000000000000002E-2</v>
      </c>
      <c r="V72">
        <v>0.151</v>
      </c>
      <c r="W72">
        <v>-55</v>
      </c>
      <c r="X72">
        <v>9.9000000000000005E-2</v>
      </c>
      <c r="Y72">
        <v>-85</v>
      </c>
      <c r="Z72">
        <v>3</v>
      </c>
      <c r="AA72">
        <v>1</v>
      </c>
      <c r="AB72">
        <v>2</v>
      </c>
      <c r="AC72">
        <v>7</v>
      </c>
      <c r="AD72">
        <v>0</v>
      </c>
      <c r="AE72">
        <v>0</v>
      </c>
      <c r="AF72" t="s">
        <v>1030</v>
      </c>
      <c r="AG72" s="20"/>
      <c r="AJ72" s="70" t="str">
        <f t="shared" si="14"/>
        <v/>
      </c>
      <c r="AK72" s="70" t="str">
        <f t="shared" si="15"/>
        <v>7</v>
      </c>
      <c r="AL72" s="70" t="str">
        <f>IF(C72&lt;&gt;"Age",IF(M72&gt;='1967-AL'!H$23,"A",IF(U72&gt;'1967-AL'!H$25,"B","C")),"")</f>
        <v>C</v>
      </c>
      <c r="AM72" s="70" t="str">
        <f t="shared" si="16"/>
        <v>7</v>
      </c>
      <c r="AN72" s="70" t="str">
        <f t="shared" si="17"/>
        <v>7C</v>
      </c>
      <c r="AO72" s="70" t="str">
        <f t="shared" si="18"/>
        <v>R</v>
      </c>
      <c r="AP72" s="70" t="str">
        <f t="shared" si="19"/>
        <v>7C</v>
      </c>
      <c r="AQ72" s="71" t="str">
        <f t="shared" si="20"/>
        <v>Dean ChanceD</v>
      </c>
      <c r="AR72" t="s">
        <v>1089</v>
      </c>
      <c r="AS72" t="s">
        <v>1456</v>
      </c>
      <c r="AX72" s="71" t="str">
        <f t="shared" si="21"/>
        <v>ChanceD</v>
      </c>
      <c r="AY72" s="70" t="str">
        <f t="shared" si="22"/>
        <v>7C</v>
      </c>
      <c r="AZ72" s="70" t="str">
        <f t="shared" si="23"/>
        <v>R</v>
      </c>
      <c r="BG72" t="s">
        <v>138</v>
      </c>
      <c r="BH72" t="s">
        <v>363</v>
      </c>
      <c r="BN72" s="96" t="str">
        <f t="shared" si="24"/>
        <v>check</v>
      </c>
      <c r="BO72" s="95" t="str">
        <f t="shared" si="25"/>
        <v>Larry</v>
      </c>
      <c r="BP72" s="88" t="str">
        <f t="shared" si="26"/>
        <v>Brown</v>
      </c>
    </row>
    <row r="73" spans="1:68" x14ac:dyDescent="0.25">
      <c r="A73">
        <v>232</v>
      </c>
      <c r="B73" t="s">
        <v>576</v>
      </c>
      <c r="C73">
        <v>34</v>
      </c>
      <c r="D73" t="s">
        <v>422</v>
      </c>
      <c r="E73">
        <v>0.4</v>
      </c>
      <c r="F73">
        <v>19</v>
      </c>
      <c r="G73">
        <v>74</v>
      </c>
      <c r="H73">
        <v>61</v>
      </c>
      <c r="I73">
        <v>5</v>
      </c>
      <c r="J73">
        <v>15</v>
      </c>
      <c r="K73">
        <v>1</v>
      </c>
      <c r="L73">
        <v>0</v>
      </c>
      <c r="M73">
        <v>0</v>
      </c>
      <c r="N73">
        <v>5</v>
      </c>
      <c r="O73">
        <v>1</v>
      </c>
      <c r="P73">
        <v>0</v>
      </c>
      <c r="Q73">
        <v>12</v>
      </c>
      <c r="R73">
        <v>13</v>
      </c>
      <c r="S73">
        <v>0.246</v>
      </c>
      <c r="T73">
        <v>0.378</v>
      </c>
      <c r="U73">
        <v>0.26200000000000001</v>
      </c>
      <c r="V73">
        <v>0.64100000000000001</v>
      </c>
      <c r="W73">
        <v>95</v>
      </c>
      <c r="X73">
        <v>0.33700000000000002</v>
      </c>
      <c r="Y73">
        <v>111</v>
      </c>
      <c r="Z73">
        <v>16</v>
      </c>
      <c r="AA73">
        <v>2</v>
      </c>
      <c r="AB73">
        <v>1</v>
      </c>
      <c r="AC73">
        <v>0</v>
      </c>
      <c r="AD73">
        <v>0</v>
      </c>
      <c r="AE73">
        <v>1</v>
      </c>
      <c r="AF73" t="s">
        <v>151</v>
      </c>
      <c r="AG73" s="20"/>
      <c r="AJ73" s="70" t="str">
        <f t="shared" si="14"/>
        <v/>
      </c>
      <c r="AK73" s="70" t="str">
        <f t="shared" si="15"/>
        <v>4</v>
      </c>
      <c r="AL73" s="70" t="str">
        <f>IF(C73&lt;&gt;"Age",IF(M73&gt;='1967-AL'!H$23,"A",IF(U73&gt;'1967-AL'!H$25,"B","C")),"")</f>
        <v>C</v>
      </c>
      <c r="AM73" s="70" t="str">
        <f t="shared" si="16"/>
        <v>4</v>
      </c>
      <c r="AN73" s="70" t="str">
        <f t="shared" si="17"/>
        <v>4C</v>
      </c>
      <c r="AO73" s="70" t="str">
        <f t="shared" si="18"/>
        <v>R</v>
      </c>
      <c r="AP73" s="70" t="str">
        <f t="shared" si="19"/>
        <v>4C</v>
      </c>
      <c r="AQ73" s="71" t="str">
        <f t="shared" si="20"/>
        <v>Ed Charles</v>
      </c>
      <c r="AR73" t="s">
        <v>146</v>
      </c>
      <c r="AS73" t="s">
        <v>151</v>
      </c>
      <c r="AX73" s="71" t="str">
        <f t="shared" si="21"/>
        <v>Charles</v>
      </c>
      <c r="AY73" s="70" t="str">
        <f t="shared" si="22"/>
        <v>4C</v>
      </c>
      <c r="AZ73" s="70" t="str">
        <f t="shared" si="23"/>
        <v>R</v>
      </c>
      <c r="BG73" t="s">
        <v>1145</v>
      </c>
      <c r="BH73" t="s">
        <v>363</v>
      </c>
      <c r="BN73" s="96" t="str">
        <f t="shared" si="24"/>
        <v>-</v>
      </c>
      <c r="BO73" s="95" t="str">
        <f t="shared" si="25"/>
        <v>Gates</v>
      </c>
      <c r="BP73" s="88" t="str">
        <f t="shared" si="26"/>
        <v>Brown</v>
      </c>
    </row>
    <row r="74" spans="1:68" x14ac:dyDescent="0.25">
      <c r="A74">
        <v>233</v>
      </c>
      <c r="B74" t="s">
        <v>577</v>
      </c>
      <c r="C74">
        <v>29</v>
      </c>
      <c r="D74" t="s">
        <v>422</v>
      </c>
      <c r="E74">
        <v>-0.3</v>
      </c>
      <c r="F74">
        <v>38</v>
      </c>
      <c r="G74">
        <v>67</v>
      </c>
      <c r="H74">
        <v>59</v>
      </c>
      <c r="I74">
        <v>2</v>
      </c>
      <c r="J74">
        <v>6</v>
      </c>
      <c r="K74">
        <v>2</v>
      </c>
      <c r="L74">
        <v>0</v>
      </c>
      <c r="M74">
        <v>0</v>
      </c>
      <c r="N74">
        <v>4</v>
      </c>
      <c r="O74">
        <v>1</v>
      </c>
      <c r="P74">
        <v>0</v>
      </c>
      <c r="Q74">
        <v>7</v>
      </c>
      <c r="R74">
        <v>16</v>
      </c>
      <c r="S74">
        <v>0.10199999999999999</v>
      </c>
      <c r="T74">
        <v>0.20899999999999999</v>
      </c>
      <c r="U74">
        <v>0.13600000000000001</v>
      </c>
      <c r="V74">
        <v>0.34499999999999997</v>
      </c>
      <c r="W74">
        <v>5</v>
      </c>
      <c r="X74">
        <v>0.182</v>
      </c>
      <c r="Y74">
        <v>-4</v>
      </c>
      <c r="Z74">
        <v>8</v>
      </c>
      <c r="AA74">
        <v>0</v>
      </c>
      <c r="AB74">
        <v>1</v>
      </c>
      <c r="AC74">
        <v>0</v>
      </c>
      <c r="AD74">
        <v>0</v>
      </c>
      <c r="AE74">
        <v>0</v>
      </c>
      <c r="AF74" t="s">
        <v>1280</v>
      </c>
      <c r="AG74" s="20"/>
      <c r="AJ74" s="70" t="str">
        <f t="shared" si="14"/>
        <v/>
      </c>
      <c r="AK74" s="70" t="str">
        <f t="shared" si="15"/>
        <v>7</v>
      </c>
      <c r="AL74" s="70" t="str">
        <f>IF(C74&lt;&gt;"Age",IF(M74&gt;='1967-AL'!H$23,"A",IF(U74&gt;'1967-AL'!H$25,"B","C")),"")</f>
        <v>C</v>
      </c>
      <c r="AM74" s="70" t="str">
        <f t="shared" si="16"/>
        <v>7</v>
      </c>
      <c r="AN74" s="70" t="str">
        <f t="shared" si="17"/>
        <v>7C</v>
      </c>
      <c r="AO74" s="70" t="str">
        <f t="shared" si="18"/>
        <v>R</v>
      </c>
      <c r="AP74" s="70" t="str">
        <f t="shared" si="19"/>
        <v>7C</v>
      </c>
      <c r="AQ74" s="71" t="str">
        <f t="shared" si="20"/>
        <v>Ossie Chavarria</v>
      </c>
      <c r="AR74" t="s">
        <v>1279</v>
      </c>
      <c r="AS74" t="s">
        <v>1280</v>
      </c>
      <c r="AX74" s="71" t="str">
        <f t="shared" si="21"/>
        <v>Chavarria</v>
      </c>
      <c r="AY74" s="70" t="str">
        <f t="shared" si="22"/>
        <v>7C</v>
      </c>
      <c r="AZ74" s="70" t="str">
        <f t="shared" si="23"/>
        <v>R</v>
      </c>
      <c r="BG74" t="s">
        <v>285</v>
      </c>
      <c r="BH74" t="s">
        <v>1147</v>
      </c>
      <c r="BN74" s="96" t="str">
        <f t="shared" si="24"/>
        <v>-</v>
      </c>
      <c r="BO74" s="95" t="str">
        <f t="shared" si="25"/>
        <v>George</v>
      </c>
      <c r="BP74" s="88" t="str">
        <f t="shared" si="26"/>
        <v>Brunet</v>
      </c>
    </row>
    <row r="75" spans="1:68" x14ac:dyDescent="0.25">
      <c r="A75">
        <v>234</v>
      </c>
      <c r="B75" t="s">
        <v>578</v>
      </c>
      <c r="C75">
        <v>24</v>
      </c>
      <c r="D75" t="s">
        <v>397</v>
      </c>
      <c r="E75">
        <v>0.2</v>
      </c>
      <c r="F75">
        <v>46</v>
      </c>
      <c r="G75">
        <v>12</v>
      </c>
      <c r="H75">
        <v>12</v>
      </c>
      <c r="I75">
        <v>1</v>
      </c>
      <c r="J75">
        <v>5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4</v>
      </c>
      <c r="S75">
        <v>0.41699999999999998</v>
      </c>
      <c r="T75">
        <v>0.41699999999999998</v>
      </c>
      <c r="U75">
        <v>0.41699999999999998</v>
      </c>
      <c r="V75">
        <v>0.83299999999999996</v>
      </c>
      <c r="W75">
        <v>153</v>
      </c>
      <c r="X75">
        <v>0.379</v>
      </c>
      <c r="Y75">
        <v>149</v>
      </c>
      <c r="Z75">
        <v>5</v>
      </c>
      <c r="AA75">
        <v>0</v>
      </c>
      <c r="AB75">
        <v>0</v>
      </c>
      <c r="AC75">
        <v>0</v>
      </c>
      <c r="AD75">
        <v>0</v>
      </c>
      <c r="AE75">
        <v>0</v>
      </c>
      <c r="AF75" t="s">
        <v>1287</v>
      </c>
      <c r="AG75" s="20"/>
      <c r="AJ75" s="70" t="str">
        <f t="shared" si="14"/>
        <v/>
      </c>
      <c r="AK75" s="70">
        <f t="shared" si="15"/>
        <v>6</v>
      </c>
      <c r="AL75" s="70" t="str">
        <f>IF(C75&lt;&gt;"Age",IF(M75&gt;='1967-AL'!H$23,"A",IF(U75&gt;'1967-AL'!H$25,"B","C")),"")</f>
        <v>B</v>
      </c>
      <c r="AM75" s="70">
        <f t="shared" si="16"/>
        <v>6</v>
      </c>
      <c r="AN75" s="70" t="str">
        <f t="shared" si="17"/>
        <v>6B</v>
      </c>
      <c r="AO75" s="70" t="str">
        <f t="shared" si="18"/>
        <v>R</v>
      </c>
      <c r="AP75" s="70" t="str">
        <f t="shared" si="19"/>
        <v>6B</v>
      </c>
      <c r="AQ75" s="71" t="str">
        <f t="shared" si="20"/>
        <v>Pete Cimino</v>
      </c>
      <c r="AR75" t="s">
        <v>159</v>
      </c>
      <c r="AS75" t="s">
        <v>1287</v>
      </c>
      <c r="AX75" s="71" t="str">
        <f t="shared" si="21"/>
        <v>Cimino</v>
      </c>
      <c r="AY75" s="70" t="str">
        <f t="shared" si="22"/>
        <v>6B</v>
      </c>
      <c r="AZ75" s="70" t="str">
        <f t="shared" si="23"/>
        <v>R</v>
      </c>
      <c r="BG75" t="s">
        <v>285</v>
      </c>
      <c r="BH75" t="s">
        <v>1147</v>
      </c>
      <c r="BN75" s="88" t="str">
        <f t="shared" si="24"/>
        <v>-</v>
      </c>
      <c r="BO75" s="95" t="str">
        <f t="shared" si="25"/>
        <v>George</v>
      </c>
      <c r="BP75" s="88" t="str">
        <f t="shared" si="26"/>
        <v>Brunet</v>
      </c>
    </row>
    <row r="76" spans="1:68" x14ac:dyDescent="0.25">
      <c r="A76">
        <v>235</v>
      </c>
      <c r="B76" t="s">
        <v>579</v>
      </c>
      <c r="C76">
        <v>31</v>
      </c>
      <c r="D76" t="s">
        <v>390</v>
      </c>
      <c r="E76">
        <v>-0.1</v>
      </c>
      <c r="F76">
        <v>11</v>
      </c>
      <c r="G76">
        <v>3</v>
      </c>
      <c r="H76">
        <v>3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  <c r="V76">
        <v>0</v>
      </c>
      <c r="W76">
        <v>-100</v>
      </c>
      <c r="X76">
        <v>0</v>
      </c>
      <c r="Y76">
        <v>-148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 t="s">
        <v>1067</v>
      </c>
      <c r="AG76" s="20"/>
      <c r="AJ76" s="70" t="str">
        <f t="shared" si="14"/>
        <v/>
      </c>
      <c r="AK76" s="70">
        <f t="shared" si="15"/>
        <v>6</v>
      </c>
      <c r="AL76" s="70" t="str">
        <f>IF(C76&lt;&gt;"Age",IF(M76&gt;='1967-AL'!H$23,"A",IF(U76&gt;'1967-AL'!H$25,"B","C")),"")</f>
        <v>C</v>
      </c>
      <c r="AM76" s="70">
        <f t="shared" si="16"/>
        <v>6</v>
      </c>
      <c r="AN76" s="70" t="str">
        <f t="shared" si="17"/>
        <v>6C</v>
      </c>
      <c r="AO76" s="70" t="str">
        <f t="shared" si="18"/>
        <v>R</v>
      </c>
      <c r="AP76" s="70" t="str">
        <f t="shared" si="19"/>
        <v>6C</v>
      </c>
      <c r="AQ76" s="71" t="str">
        <f t="shared" si="20"/>
        <v>Galen Cisco</v>
      </c>
      <c r="AR76" t="s">
        <v>1141</v>
      </c>
      <c r="AS76" t="s">
        <v>1067</v>
      </c>
      <c r="AX76" s="71" t="str">
        <f t="shared" si="21"/>
        <v>Cisco</v>
      </c>
      <c r="AY76" s="70" t="str">
        <f t="shared" si="22"/>
        <v>6C</v>
      </c>
      <c r="AZ76" s="70" t="str">
        <f t="shared" si="23"/>
        <v>R</v>
      </c>
      <c r="BG76" t="s">
        <v>1026</v>
      </c>
      <c r="BH76" t="s">
        <v>259</v>
      </c>
      <c r="BN76" s="88" t="str">
        <f t="shared" si="24"/>
        <v>-</v>
      </c>
      <c r="BO76" s="95" t="str">
        <f t="shared" si="25"/>
        <v>Billy</v>
      </c>
      <c r="BP76" s="88" t="str">
        <f t="shared" si="26"/>
        <v>Bryan</v>
      </c>
    </row>
    <row r="77" spans="1:68" x14ac:dyDescent="0.25">
      <c r="A77">
        <v>131</v>
      </c>
      <c r="B77" t="s">
        <v>495</v>
      </c>
      <c r="C77">
        <v>24</v>
      </c>
      <c r="D77" t="s">
        <v>388</v>
      </c>
      <c r="E77">
        <v>0</v>
      </c>
      <c r="F77">
        <v>20</v>
      </c>
      <c r="G77">
        <v>65</v>
      </c>
      <c r="H77">
        <v>60</v>
      </c>
      <c r="I77">
        <v>7</v>
      </c>
      <c r="J77">
        <v>10</v>
      </c>
      <c r="K77">
        <v>3</v>
      </c>
      <c r="L77">
        <v>1</v>
      </c>
      <c r="M77">
        <v>2</v>
      </c>
      <c r="N77">
        <v>11</v>
      </c>
      <c r="O77">
        <v>0</v>
      </c>
      <c r="P77">
        <v>0</v>
      </c>
      <c r="Q77">
        <v>4</v>
      </c>
      <c r="R77">
        <v>9</v>
      </c>
      <c r="S77">
        <v>0.16700000000000001</v>
      </c>
      <c r="T77">
        <v>0.215</v>
      </c>
      <c r="U77">
        <v>0.35</v>
      </c>
      <c r="V77">
        <v>0.56499999999999995</v>
      </c>
      <c r="W77">
        <v>59</v>
      </c>
      <c r="X77">
        <v>0.313</v>
      </c>
      <c r="Y77">
        <v>86</v>
      </c>
      <c r="Z77">
        <v>21</v>
      </c>
      <c r="AA77">
        <v>3</v>
      </c>
      <c r="AB77">
        <v>0</v>
      </c>
      <c r="AC77">
        <v>0</v>
      </c>
      <c r="AD77">
        <v>1</v>
      </c>
      <c r="AE77">
        <v>0</v>
      </c>
      <c r="AF77" t="s">
        <v>290</v>
      </c>
      <c r="AG77" s="20"/>
      <c r="AJ77" s="70" t="str">
        <f t="shared" si="14"/>
        <v/>
      </c>
      <c r="AK77" s="70" t="str">
        <f t="shared" si="15"/>
        <v>6</v>
      </c>
      <c r="AL77" s="70" t="str">
        <f>IF(C77&lt;&gt;"Age",IF(M77&gt;='1967-AL'!H$23,"A",IF(U77&gt;'1967-AL'!H$25,"B","C")),"")</f>
        <v>C</v>
      </c>
      <c r="AM77" s="70" t="str">
        <f t="shared" si="16"/>
        <v>6</v>
      </c>
      <c r="AN77" s="70" t="str">
        <f t="shared" si="17"/>
        <v>6C</v>
      </c>
      <c r="AO77" s="70" t="str">
        <f t="shared" si="18"/>
        <v>R</v>
      </c>
      <c r="AP77" s="70" t="str">
        <f t="shared" si="19"/>
        <v>6C</v>
      </c>
      <c r="AQ77" s="71" t="str">
        <f t="shared" si="20"/>
        <v>Ron Clark</v>
      </c>
      <c r="AR77" t="s">
        <v>156</v>
      </c>
      <c r="AS77" t="s">
        <v>290</v>
      </c>
      <c r="AX77" s="71" t="str">
        <f t="shared" si="21"/>
        <v>Clark</v>
      </c>
      <c r="AY77" s="70" t="str">
        <f t="shared" si="22"/>
        <v>6C</v>
      </c>
      <c r="AZ77" s="70" t="str">
        <f t="shared" si="23"/>
        <v>R</v>
      </c>
      <c r="BG77" t="s">
        <v>140</v>
      </c>
      <c r="BH77" t="s">
        <v>1104</v>
      </c>
      <c r="BN77" s="96" t="str">
        <f t="shared" si="24"/>
        <v>-</v>
      </c>
      <c r="BO77" s="95" t="str">
        <f t="shared" si="25"/>
        <v>Don</v>
      </c>
      <c r="BP77" s="88" t="str">
        <f t="shared" si="26"/>
        <v>Buford</v>
      </c>
    </row>
    <row r="78" spans="1:68" x14ac:dyDescent="0.25">
      <c r="A78">
        <v>236</v>
      </c>
      <c r="B78" t="s">
        <v>580</v>
      </c>
      <c r="C78">
        <v>21</v>
      </c>
      <c r="D78" t="s">
        <v>397</v>
      </c>
      <c r="E78">
        <v>-0.4</v>
      </c>
      <c r="F78">
        <v>32</v>
      </c>
      <c r="G78">
        <v>60</v>
      </c>
      <c r="H78">
        <v>50</v>
      </c>
      <c r="I78">
        <v>0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23</v>
      </c>
      <c r="S78">
        <v>0.04</v>
      </c>
      <c r="T78">
        <v>5.8999999999999997E-2</v>
      </c>
      <c r="U78">
        <v>0.04</v>
      </c>
      <c r="V78">
        <v>9.9000000000000005E-2</v>
      </c>
      <c r="W78">
        <v>-70</v>
      </c>
      <c r="X78">
        <v>8.5999999999999993E-2</v>
      </c>
      <c r="Y78">
        <v>-99</v>
      </c>
      <c r="Z78">
        <v>2</v>
      </c>
      <c r="AA78">
        <v>0</v>
      </c>
      <c r="AB78">
        <v>0</v>
      </c>
      <c r="AC78">
        <v>9</v>
      </c>
      <c r="AD78">
        <v>0</v>
      </c>
      <c r="AE78">
        <v>0</v>
      </c>
      <c r="AF78" t="s">
        <v>290</v>
      </c>
      <c r="AG78" s="20"/>
      <c r="AJ78" s="70" t="str">
        <f t="shared" si="14"/>
        <v/>
      </c>
      <c r="AK78" s="70" t="str">
        <f t="shared" si="15"/>
        <v>7</v>
      </c>
      <c r="AL78" s="70" t="str">
        <f>IF(C78&lt;&gt;"Age",IF(M78&gt;='1967-AL'!H$23,"A",IF(U78&gt;'1967-AL'!H$25,"B","C")),"")</f>
        <v>C</v>
      </c>
      <c r="AM78" s="70" t="str">
        <f t="shared" si="16"/>
        <v>7</v>
      </c>
      <c r="AN78" s="70" t="str">
        <f t="shared" si="17"/>
        <v>7C</v>
      </c>
      <c r="AO78" s="70" t="str">
        <f t="shared" si="18"/>
        <v>R</v>
      </c>
      <c r="AP78" s="70" t="str">
        <f t="shared" si="19"/>
        <v>7C</v>
      </c>
      <c r="AQ78" s="71" t="str">
        <f t="shared" si="20"/>
        <v>Rickey Clark</v>
      </c>
      <c r="AR78" t="s">
        <v>1300</v>
      </c>
      <c r="AS78" t="s">
        <v>290</v>
      </c>
      <c r="AX78" s="71" t="str">
        <f t="shared" si="21"/>
        <v>Clark</v>
      </c>
      <c r="AY78" s="70" t="str">
        <f t="shared" si="22"/>
        <v>7C</v>
      </c>
      <c r="AZ78" s="70" t="str">
        <f t="shared" si="23"/>
        <v>R</v>
      </c>
      <c r="BG78" t="s">
        <v>347</v>
      </c>
      <c r="BH78" t="s">
        <v>1361</v>
      </c>
      <c r="BN78" s="88" t="str">
        <f t="shared" si="24"/>
        <v>-</v>
      </c>
      <c r="BO78" s="95" t="str">
        <f t="shared" si="25"/>
        <v>Wally</v>
      </c>
      <c r="BP78" s="88" t="str">
        <f t="shared" si="26"/>
        <v>Bunker</v>
      </c>
    </row>
    <row r="79" spans="1:68" x14ac:dyDescent="0.25">
      <c r="A79">
        <v>117</v>
      </c>
      <c r="B79" t="s">
        <v>487</v>
      </c>
      <c r="C79">
        <v>28</v>
      </c>
      <c r="D79" t="s">
        <v>402</v>
      </c>
      <c r="E79">
        <v>3.7</v>
      </c>
      <c r="F79">
        <v>143</v>
      </c>
      <c r="G79">
        <v>633</v>
      </c>
      <c r="H79">
        <v>588</v>
      </c>
      <c r="I79">
        <v>74</v>
      </c>
      <c r="J79">
        <v>160</v>
      </c>
      <c r="K79">
        <v>17</v>
      </c>
      <c r="L79">
        <v>0</v>
      </c>
      <c r="M79">
        <v>3</v>
      </c>
      <c r="N79">
        <v>29</v>
      </c>
      <c r="O79">
        <v>21</v>
      </c>
      <c r="P79">
        <v>4</v>
      </c>
      <c r="Q79">
        <v>42</v>
      </c>
      <c r="R79">
        <v>64</v>
      </c>
      <c r="S79">
        <v>0.27200000000000002</v>
      </c>
      <c r="T79">
        <v>0.32100000000000001</v>
      </c>
      <c r="U79">
        <v>0.316</v>
      </c>
      <c r="V79">
        <v>0.63700000000000001</v>
      </c>
      <c r="W79">
        <v>94</v>
      </c>
      <c r="X79">
        <v>0.313</v>
      </c>
      <c r="Y79">
        <v>94</v>
      </c>
      <c r="Z79">
        <v>186</v>
      </c>
      <c r="AA79">
        <v>5</v>
      </c>
      <c r="AB79">
        <v>0</v>
      </c>
      <c r="AC79">
        <v>3</v>
      </c>
      <c r="AD79">
        <v>0</v>
      </c>
      <c r="AE79">
        <v>2</v>
      </c>
      <c r="AF79" t="s">
        <v>1166</v>
      </c>
      <c r="AG79" s="20"/>
      <c r="AJ79" s="70" t="str">
        <f t="shared" si="14"/>
        <v/>
      </c>
      <c r="AK79" s="70" t="str">
        <f t="shared" si="15"/>
        <v>4</v>
      </c>
      <c r="AL79" s="70" t="str">
        <f>IF(C79&lt;&gt;"Age",IF(M79&gt;='1967-AL'!H$23,"A",IF(U79&gt;'1967-AL'!H$25,"B","C")),"")</f>
        <v>C</v>
      </c>
      <c r="AM79" s="70" t="str">
        <f t="shared" si="16"/>
        <v>4</v>
      </c>
      <c r="AN79" s="70" t="str">
        <f t="shared" si="17"/>
        <v>4C</v>
      </c>
      <c r="AO79" s="70" t="str">
        <f t="shared" si="18"/>
        <v>B</v>
      </c>
      <c r="AP79" s="70" t="str">
        <f t="shared" si="19"/>
        <v>4C</v>
      </c>
      <c r="AQ79" s="71" t="str">
        <f t="shared" si="20"/>
        <v>Horace Clarke</v>
      </c>
      <c r="AR79" t="s">
        <v>1165</v>
      </c>
      <c r="AS79" t="s">
        <v>1166</v>
      </c>
      <c r="AX79" s="71" t="str">
        <f t="shared" si="21"/>
        <v>Clarke</v>
      </c>
      <c r="AY79" s="70" t="str">
        <f t="shared" si="22"/>
        <v>4C</v>
      </c>
      <c r="AZ79" s="70" t="str">
        <f t="shared" si="23"/>
        <v>B</v>
      </c>
      <c r="BG79" t="s">
        <v>347</v>
      </c>
      <c r="BH79" t="s">
        <v>1361</v>
      </c>
      <c r="BN79" s="88" t="str">
        <f t="shared" si="24"/>
        <v>-</v>
      </c>
      <c r="BO79" s="95" t="str">
        <f t="shared" si="25"/>
        <v>Wally</v>
      </c>
      <c r="BP79" s="88" t="str">
        <f t="shared" si="26"/>
        <v>Bunker</v>
      </c>
    </row>
    <row r="80" spans="1:68" x14ac:dyDescent="0.25">
      <c r="A80">
        <v>237</v>
      </c>
      <c r="B80" t="s">
        <v>581</v>
      </c>
      <c r="C80">
        <v>29</v>
      </c>
      <c r="D80" t="s">
        <v>402</v>
      </c>
      <c r="E80">
        <v>0.2</v>
      </c>
      <c r="F80">
        <v>6</v>
      </c>
      <c r="G80">
        <v>5</v>
      </c>
      <c r="H80">
        <v>4</v>
      </c>
      <c r="I80">
        <v>1</v>
      </c>
      <c r="J80">
        <v>2</v>
      </c>
      <c r="K80">
        <v>1</v>
      </c>
      <c r="L80">
        <v>0</v>
      </c>
      <c r="M80">
        <v>0</v>
      </c>
      <c r="N80">
        <v>2</v>
      </c>
      <c r="O80">
        <v>0</v>
      </c>
      <c r="P80">
        <v>0</v>
      </c>
      <c r="Q80">
        <v>1</v>
      </c>
      <c r="R80">
        <v>1</v>
      </c>
      <c r="S80">
        <v>0.5</v>
      </c>
      <c r="T80">
        <v>0.6</v>
      </c>
      <c r="U80">
        <v>0.75</v>
      </c>
      <c r="V80">
        <v>1.35</v>
      </c>
      <c r="W80">
        <v>307</v>
      </c>
      <c r="X80">
        <v>0.79200000000000004</v>
      </c>
      <c r="Y80">
        <v>541</v>
      </c>
      <c r="Z80">
        <v>3</v>
      </c>
      <c r="AA80">
        <v>0</v>
      </c>
      <c r="AB80">
        <v>0</v>
      </c>
      <c r="AC80">
        <v>0</v>
      </c>
      <c r="AD80">
        <v>0</v>
      </c>
      <c r="AE80">
        <v>1</v>
      </c>
      <c r="AF80" t="s">
        <v>1246</v>
      </c>
      <c r="AG80" s="20"/>
      <c r="AJ80" s="70" t="str">
        <f t="shared" si="14"/>
        <v/>
      </c>
      <c r="AK80" s="70">
        <f t="shared" si="15"/>
        <v>6</v>
      </c>
      <c r="AL80" s="70" t="str">
        <f>IF(C80&lt;&gt;"Age",IF(M80&gt;='1967-AL'!H$23,"A",IF(U80&gt;'1967-AL'!H$25,"B","C")),"")</f>
        <v>B</v>
      </c>
      <c r="AM80" s="70">
        <f t="shared" si="16"/>
        <v>6</v>
      </c>
      <c r="AN80" s="70" t="str">
        <f t="shared" si="17"/>
        <v>6B</v>
      </c>
      <c r="AO80" s="70" t="str">
        <f t="shared" si="18"/>
        <v>R</v>
      </c>
      <c r="AP80" s="70" t="str">
        <f t="shared" si="19"/>
        <v>6B</v>
      </c>
      <c r="AQ80" s="71" t="str">
        <f t="shared" si="20"/>
        <v>Lou Clinton</v>
      </c>
      <c r="AR80" t="s">
        <v>1245</v>
      </c>
      <c r="AS80" t="s">
        <v>1246</v>
      </c>
      <c r="AX80" s="71" t="str">
        <f t="shared" si="21"/>
        <v>Clinton</v>
      </c>
      <c r="AY80" s="70" t="str">
        <f t="shared" si="22"/>
        <v>6B</v>
      </c>
      <c r="AZ80" s="70" t="str">
        <f t="shared" si="23"/>
        <v>R</v>
      </c>
      <c r="BG80" t="s">
        <v>1242</v>
      </c>
      <c r="BH80" t="s">
        <v>1243</v>
      </c>
      <c r="BN80" s="88" t="str">
        <f t="shared" si="24"/>
        <v>-</v>
      </c>
      <c r="BO80" s="95" t="str">
        <f t="shared" si="25"/>
        <v>Lew</v>
      </c>
      <c r="BP80" s="88" t="str">
        <f t="shared" si="26"/>
        <v>Burdette</v>
      </c>
    </row>
    <row r="81" spans="1:68" x14ac:dyDescent="0.25">
      <c r="A81">
        <v>238</v>
      </c>
      <c r="B81" t="s">
        <v>582</v>
      </c>
      <c r="C81">
        <v>34</v>
      </c>
      <c r="D81" t="s">
        <v>397</v>
      </c>
      <c r="E81">
        <v>0.1</v>
      </c>
      <c r="F81">
        <v>25</v>
      </c>
      <c r="G81">
        <v>3</v>
      </c>
      <c r="H81">
        <v>3</v>
      </c>
      <c r="I81">
        <v>0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0.33300000000000002</v>
      </c>
      <c r="T81">
        <v>0.33300000000000002</v>
      </c>
      <c r="U81">
        <v>0.66700000000000004</v>
      </c>
      <c r="V81">
        <v>1</v>
      </c>
      <c r="W81">
        <v>196</v>
      </c>
      <c r="X81">
        <v>0.442</v>
      </c>
      <c r="Y81">
        <v>197</v>
      </c>
      <c r="Z81">
        <v>2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1186</v>
      </c>
      <c r="AG81" s="20"/>
      <c r="AJ81" s="70" t="str">
        <f t="shared" si="14"/>
        <v/>
      </c>
      <c r="AK81" s="70">
        <f t="shared" si="15"/>
        <v>6</v>
      </c>
      <c r="AL81" s="70" t="str">
        <f>IF(C81&lt;&gt;"Age",IF(M81&gt;='1967-AL'!H$23,"A",IF(U81&gt;'1967-AL'!H$25,"B","C")),"")</f>
        <v>B</v>
      </c>
      <c r="AM81" s="70">
        <f t="shared" si="16"/>
        <v>6</v>
      </c>
      <c r="AN81" s="70" t="str">
        <f t="shared" si="17"/>
        <v>6B</v>
      </c>
      <c r="AO81" s="70" t="str">
        <f t="shared" si="18"/>
        <v>R</v>
      </c>
      <c r="AP81" s="70" t="str">
        <f t="shared" si="19"/>
        <v>6B</v>
      </c>
      <c r="AQ81" s="71" t="str">
        <f t="shared" si="20"/>
        <v>Jim Coates</v>
      </c>
      <c r="AR81" t="s">
        <v>296</v>
      </c>
      <c r="AS81" t="s">
        <v>1186</v>
      </c>
      <c r="AX81" s="71" t="str">
        <f t="shared" si="21"/>
        <v>Coates</v>
      </c>
      <c r="AY81" s="70" t="str">
        <f t="shared" si="22"/>
        <v>6B</v>
      </c>
      <c r="AZ81" s="70" t="str">
        <f t="shared" si="23"/>
        <v>R</v>
      </c>
      <c r="BG81" t="s">
        <v>1242</v>
      </c>
      <c r="BH81" t="s">
        <v>1243</v>
      </c>
      <c r="BN81" s="88" t="str">
        <f t="shared" si="24"/>
        <v>-</v>
      </c>
      <c r="BO81" s="95" t="str">
        <f t="shared" si="25"/>
        <v>Lew</v>
      </c>
      <c r="BP81" s="88" t="str">
        <f t="shared" si="26"/>
        <v>Burdette</v>
      </c>
    </row>
    <row r="82" spans="1:68" x14ac:dyDescent="0.25">
      <c r="A82">
        <v>152</v>
      </c>
      <c r="B82" t="s">
        <v>514</v>
      </c>
      <c r="C82">
        <v>23</v>
      </c>
      <c r="D82" t="s">
        <v>391</v>
      </c>
      <c r="E82">
        <v>0.4</v>
      </c>
      <c r="F82">
        <v>19</v>
      </c>
      <c r="G82">
        <v>78</v>
      </c>
      <c r="H82">
        <v>75</v>
      </c>
      <c r="I82">
        <v>9</v>
      </c>
      <c r="J82">
        <v>23</v>
      </c>
      <c r="K82">
        <v>3</v>
      </c>
      <c r="L82">
        <v>0</v>
      </c>
      <c r="M82">
        <v>1</v>
      </c>
      <c r="N82">
        <v>8</v>
      </c>
      <c r="O82">
        <v>1</v>
      </c>
      <c r="P82">
        <v>0</v>
      </c>
      <c r="Q82">
        <v>2</v>
      </c>
      <c r="R82">
        <v>17</v>
      </c>
      <c r="S82">
        <v>0.307</v>
      </c>
      <c r="T82">
        <v>0.32100000000000001</v>
      </c>
      <c r="U82">
        <v>0.38700000000000001</v>
      </c>
      <c r="V82">
        <v>0.70699999999999996</v>
      </c>
      <c r="W82">
        <v>112</v>
      </c>
      <c r="X82">
        <v>0.33500000000000002</v>
      </c>
      <c r="Y82">
        <v>112</v>
      </c>
      <c r="Z82">
        <v>29</v>
      </c>
      <c r="AA82">
        <v>3</v>
      </c>
      <c r="AB82">
        <v>0</v>
      </c>
      <c r="AC82">
        <v>0</v>
      </c>
      <c r="AD82">
        <v>1</v>
      </c>
      <c r="AE82">
        <v>0</v>
      </c>
      <c r="AF82" t="s">
        <v>1128</v>
      </c>
      <c r="AG82" s="20"/>
      <c r="AJ82" s="70" t="str">
        <f t="shared" si="14"/>
        <v/>
      </c>
      <c r="AK82" s="70" t="str">
        <f t="shared" si="15"/>
        <v>3</v>
      </c>
      <c r="AL82" s="70" t="str">
        <f>IF(C82&lt;&gt;"Age",IF(M82&gt;='1967-AL'!H$23,"A",IF(U82&gt;'1967-AL'!H$25,"B","C")),"")</f>
        <v>C</v>
      </c>
      <c r="AM82" s="70" t="str">
        <f t="shared" si="16"/>
        <v>3</v>
      </c>
      <c r="AN82" s="70" t="str">
        <f t="shared" si="17"/>
        <v>3C</v>
      </c>
      <c r="AO82" s="70" t="str">
        <f t="shared" si="18"/>
        <v>B</v>
      </c>
      <c r="AP82" s="70" t="str">
        <f t="shared" si="19"/>
        <v>3C</v>
      </c>
      <c r="AQ82" s="71" t="str">
        <f t="shared" si="20"/>
        <v>Frank Coggins</v>
      </c>
      <c r="AR82" t="s">
        <v>281</v>
      </c>
      <c r="AS82" t="s">
        <v>1128</v>
      </c>
      <c r="AX82" s="71" t="str">
        <f t="shared" si="21"/>
        <v>Coggins</v>
      </c>
      <c r="AY82" s="70" t="str">
        <f t="shared" si="22"/>
        <v>3C</v>
      </c>
      <c r="AZ82" s="70" t="str">
        <f t="shared" si="23"/>
        <v>B</v>
      </c>
      <c r="BG82" t="s">
        <v>1327</v>
      </c>
      <c r="BH82" t="s">
        <v>1328</v>
      </c>
      <c r="BN82" s="96" t="str">
        <f t="shared" si="24"/>
        <v>-</v>
      </c>
      <c r="BO82" s="95" t="str">
        <f t="shared" si="25"/>
        <v>Smoky</v>
      </c>
      <c r="BP82" s="88" t="str">
        <f t="shared" si="26"/>
        <v>Burgess</v>
      </c>
    </row>
    <row r="83" spans="1:68" x14ac:dyDescent="0.25">
      <c r="A83">
        <v>62</v>
      </c>
      <c r="B83" t="s">
        <v>449</v>
      </c>
      <c r="C83">
        <v>33</v>
      </c>
      <c r="D83" t="s">
        <v>242</v>
      </c>
      <c r="E83">
        <v>0.3</v>
      </c>
      <c r="F83">
        <v>123</v>
      </c>
      <c r="G83">
        <v>436</v>
      </c>
      <c r="H83">
        <v>381</v>
      </c>
      <c r="I83">
        <v>30</v>
      </c>
      <c r="J83">
        <v>88</v>
      </c>
      <c r="K83">
        <v>13</v>
      </c>
      <c r="L83">
        <v>1</v>
      </c>
      <c r="M83">
        <v>8</v>
      </c>
      <c r="N83">
        <v>50</v>
      </c>
      <c r="O83">
        <v>3</v>
      </c>
      <c r="P83">
        <v>3</v>
      </c>
      <c r="Q83">
        <v>49</v>
      </c>
      <c r="R83">
        <v>41</v>
      </c>
      <c r="S83">
        <v>0.23100000000000001</v>
      </c>
      <c r="T83">
        <v>0.317</v>
      </c>
      <c r="U83">
        <v>0.33300000000000002</v>
      </c>
      <c r="V83">
        <v>0.65100000000000002</v>
      </c>
      <c r="W83">
        <v>95</v>
      </c>
      <c r="X83">
        <v>0.313</v>
      </c>
      <c r="Y83">
        <v>97</v>
      </c>
      <c r="Z83">
        <v>127</v>
      </c>
      <c r="AA83">
        <v>8</v>
      </c>
      <c r="AB83">
        <v>1</v>
      </c>
      <c r="AC83">
        <v>1</v>
      </c>
      <c r="AD83">
        <v>4</v>
      </c>
      <c r="AE83">
        <v>2</v>
      </c>
      <c r="AF83" t="s">
        <v>1305</v>
      </c>
      <c r="AG83" s="20"/>
      <c r="AJ83" s="70" t="str">
        <f t="shared" si="14"/>
        <v>CHECK</v>
      </c>
      <c r="AK83" s="70" t="str">
        <f t="shared" si="15"/>
        <v>5</v>
      </c>
      <c r="AL83" s="70" t="str">
        <f>IF(C83&lt;&gt;"Age",IF(M83&gt;='1967-AL'!H$23,"A",IF(U83&gt;'1967-AL'!H$25,"B","C")),"")</f>
        <v>C</v>
      </c>
      <c r="AM83" s="70" t="str">
        <f t="shared" si="16"/>
        <v>5</v>
      </c>
      <c r="AN83" s="70" t="str">
        <f t="shared" si="17"/>
        <v>5C</v>
      </c>
      <c r="AO83" s="70" t="str">
        <f t="shared" si="18"/>
        <v>R</v>
      </c>
      <c r="AP83" s="70" t="str">
        <f t="shared" si="19"/>
        <v>5C</v>
      </c>
      <c r="AQ83" s="71" t="str">
        <f t="shared" si="20"/>
        <v>Rocky Colavito</v>
      </c>
      <c r="AR83" t="s">
        <v>1304</v>
      </c>
      <c r="AS83" t="s">
        <v>1305</v>
      </c>
      <c r="AX83" s="71" t="str">
        <f t="shared" si="21"/>
        <v>Colavito</v>
      </c>
      <c r="AY83" s="70" t="str">
        <f t="shared" si="22"/>
        <v>5C</v>
      </c>
      <c r="AZ83" s="70" t="str">
        <f t="shared" si="23"/>
        <v>R</v>
      </c>
      <c r="BG83" t="s">
        <v>143</v>
      </c>
      <c r="BH83" t="s">
        <v>1214</v>
      </c>
      <c r="BN83" s="88" t="str">
        <f t="shared" si="24"/>
        <v>-</v>
      </c>
      <c r="BO83" s="95" t="str">
        <f t="shared" si="25"/>
        <v>John</v>
      </c>
      <c r="BP83" s="88" t="str">
        <f t="shared" si="26"/>
        <v>Buzhardt</v>
      </c>
    </row>
    <row r="84" spans="1:68" x14ac:dyDescent="0.25">
      <c r="A84">
        <v>63</v>
      </c>
      <c r="B84" t="s">
        <v>449</v>
      </c>
      <c r="C84">
        <v>33</v>
      </c>
      <c r="D84" t="s">
        <v>406</v>
      </c>
      <c r="E84">
        <v>0.2</v>
      </c>
      <c r="F84">
        <v>63</v>
      </c>
      <c r="G84">
        <v>216</v>
      </c>
      <c r="H84">
        <v>191</v>
      </c>
      <c r="I84">
        <v>10</v>
      </c>
      <c r="J84">
        <v>46</v>
      </c>
      <c r="K84">
        <v>9</v>
      </c>
      <c r="L84">
        <v>0</v>
      </c>
      <c r="M84">
        <v>5</v>
      </c>
      <c r="N84">
        <v>21</v>
      </c>
      <c r="O84">
        <v>2</v>
      </c>
      <c r="P84">
        <v>2</v>
      </c>
      <c r="Q84">
        <v>24</v>
      </c>
      <c r="R84">
        <v>31</v>
      </c>
      <c r="S84">
        <v>0.24099999999999999</v>
      </c>
      <c r="T84">
        <v>0.32900000000000001</v>
      </c>
      <c r="U84">
        <v>0.36599999999999999</v>
      </c>
      <c r="V84">
        <v>0.69499999999999995</v>
      </c>
      <c r="W84">
        <v>104</v>
      </c>
      <c r="X84">
        <v>0.33400000000000002</v>
      </c>
      <c r="Y84">
        <v>109</v>
      </c>
      <c r="Z84">
        <v>70</v>
      </c>
      <c r="AA84">
        <v>6</v>
      </c>
      <c r="AB84">
        <v>1</v>
      </c>
      <c r="AC84">
        <v>0</v>
      </c>
      <c r="AD84">
        <v>0</v>
      </c>
      <c r="AE84">
        <v>0</v>
      </c>
      <c r="AF84" t="s">
        <v>1305</v>
      </c>
      <c r="AG84" s="20"/>
      <c r="AJ84" s="70" t="str">
        <f t="shared" si="14"/>
        <v>CHECK</v>
      </c>
      <c r="AK84" s="70" t="str">
        <f t="shared" si="15"/>
        <v>4</v>
      </c>
      <c r="AL84" s="70" t="str">
        <f>IF(C84&lt;&gt;"Age",IF(M84&gt;='1967-AL'!H$23,"A",IF(U84&gt;'1967-AL'!H$25,"B","C")),"")</f>
        <v>C</v>
      </c>
      <c r="AM84" s="70" t="str">
        <f t="shared" si="16"/>
        <v>4</v>
      </c>
      <c r="AN84" s="70" t="str">
        <f t="shared" si="17"/>
        <v>4C</v>
      </c>
      <c r="AO84" s="70" t="str">
        <f t="shared" si="18"/>
        <v>R</v>
      </c>
      <c r="AP84" s="70" t="str">
        <f t="shared" si="19"/>
        <v>4C</v>
      </c>
      <c r="AQ84" s="71" t="str">
        <f t="shared" si="20"/>
        <v>Rocky Colavito</v>
      </c>
      <c r="AR84" t="s">
        <v>1304</v>
      </c>
      <c r="AS84" t="s">
        <v>1305</v>
      </c>
      <c r="AX84" s="71" t="str">
        <f t="shared" si="21"/>
        <v>Colavito</v>
      </c>
      <c r="AY84" s="70" t="str">
        <f t="shared" si="22"/>
        <v>4C</v>
      </c>
      <c r="AZ84" s="70" t="str">
        <f t="shared" si="23"/>
        <v>R</v>
      </c>
      <c r="BG84" t="s">
        <v>143</v>
      </c>
      <c r="BH84" t="s">
        <v>1214</v>
      </c>
      <c r="BN84" s="88" t="str">
        <f t="shared" si="24"/>
        <v>-</v>
      </c>
      <c r="BO84" s="95" t="str">
        <f t="shared" si="25"/>
        <v>John</v>
      </c>
      <c r="BP84" s="88" t="str">
        <f t="shared" si="26"/>
        <v>Buzhardt</v>
      </c>
    </row>
    <row r="85" spans="1:68" x14ac:dyDescent="0.25">
      <c r="A85">
        <v>64</v>
      </c>
      <c r="B85" t="s">
        <v>449</v>
      </c>
      <c r="C85">
        <v>33</v>
      </c>
      <c r="D85" t="s">
        <v>412</v>
      </c>
      <c r="E85">
        <v>0.1</v>
      </c>
      <c r="F85">
        <v>60</v>
      </c>
      <c r="G85">
        <v>220</v>
      </c>
      <c r="H85">
        <v>190</v>
      </c>
      <c r="I85">
        <v>20</v>
      </c>
      <c r="J85">
        <v>42</v>
      </c>
      <c r="K85">
        <v>4</v>
      </c>
      <c r="L85">
        <v>1</v>
      </c>
      <c r="M85">
        <v>3</v>
      </c>
      <c r="N85">
        <v>29</v>
      </c>
      <c r="O85">
        <v>1</v>
      </c>
      <c r="P85">
        <v>1</v>
      </c>
      <c r="Q85">
        <v>25</v>
      </c>
      <c r="R85">
        <v>10</v>
      </c>
      <c r="S85">
        <v>0.221</v>
      </c>
      <c r="T85">
        <v>0.30599999999999999</v>
      </c>
      <c r="U85">
        <v>0.3</v>
      </c>
      <c r="V85">
        <v>0.60599999999999998</v>
      </c>
      <c r="W85">
        <v>85</v>
      </c>
      <c r="X85">
        <v>0.29199999999999998</v>
      </c>
      <c r="Y85">
        <v>85</v>
      </c>
      <c r="Z85">
        <v>57</v>
      </c>
      <c r="AA85">
        <v>2</v>
      </c>
      <c r="AB85">
        <v>0</v>
      </c>
      <c r="AC85">
        <v>1</v>
      </c>
      <c r="AD85">
        <v>4</v>
      </c>
      <c r="AE85">
        <v>2</v>
      </c>
      <c r="AF85" t="s">
        <v>1305</v>
      </c>
      <c r="AG85" s="20"/>
      <c r="AJ85" s="70" t="str">
        <f t="shared" si="14"/>
        <v/>
      </c>
      <c r="AK85" s="70" t="str">
        <f t="shared" si="15"/>
        <v>5</v>
      </c>
      <c r="AL85" s="70" t="str">
        <f>IF(C85&lt;&gt;"Age",IF(M85&gt;='1967-AL'!H$23,"A",IF(U85&gt;'1967-AL'!H$25,"B","C")),"")</f>
        <v>C</v>
      </c>
      <c r="AM85" s="70" t="str">
        <f t="shared" si="16"/>
        <v>5</v>
      </c>
      <c r="AN85" s="70" t="str">
        <f t="shared" si="17"/>
        <v>5C</v>
      </c>
      <c r="AO85" s="70" t="str">
        <f t="shared" si="18"/>
        <v>R</v>
      </c>
      <c r="AP85" s="70" t="str">
        <f t="shared" si="19"/>
        <v>5C</v>
      </c>
      <c r="AQ85" s="71" t="str">
        <f t="shared" si="20"/>
        <v>Rocky Colavito</v>
      </c>
      <c r="AR85" t="s">
        <v>1304</v>
      </c>
      <c r="AS85" t="s">
        <v>1305</v>
      </c>
      <c r="AX85" s="71" t="str">
        <f t="shared" si="21"/>
        <v>Colavito</v>
      </c>
      <c r="AY85" s="70" t="str">
        <f t="shared" si="22"/>
        <v>5C</v>
      </c>
      <c r="AZ85" s="70" t="str">
        <f t="shared" si="23"/>
        <v>R</v>
      </c>
      <c r="BG85" t="s">
        <v>143</v>
      </c>
      <c r="BH85" t="s">
        <v>1214</v>
      </c>
      <c r="BN85" s="88" t="str">
        <f t="shared" si="24"/>
        <v>-</v>
      </c>
      <c r="BO85" s="95" t="str">
        <f t="shared" si="25"/>
        <v>John</v>
      </c>
      <c r="BP85" s="88" t="str">
        <f t="shared" si="26"/>
        <v>Buzhardt</v>
      </c>
    </row>
    <row r="86" spans="1:68" x14ac:dyDescent="0.25">
      <c r="A86">
        <v>239</v>
      </c>
      <c r="B86" t="s">
        <v>583</v>
      </c>
      <c r="C86">
        <v>20</v>
      </c>
      <c r="D86" t="s">
        <v>391</v>
      </c>
      <c r="E86">
        <v>-0.1</v>
      </c>
      <c r="F86">
        <v>28</v>
      </c>
      <c r="G86">
        <v>44</v>
      </c>
      <c r="H86">
        <v>36</v>
      </c>
      <c r="I86">
        <v>3</v>
      </c>
      <c r="J86">
        <v>2</v>
      </c>
      <c r="K86">
        <v>1</v>
      </c>
      <c r="L86">
        <v>0</v>
      </c>
      <c r="M86">
        <v>0</v>
      </c>
      <c r="N86">
        <v>3</v>
      </c>
      <c r="O86">
        <v>0</v>
      </c>
      <c r="P86">
        <v>0</v>
      </c>
      <c r="Q86">
        <v>3</v>
      </c>
      <c r="R86">
        <v>22</v>
      </c>
      <c r="S86">
        <v>5.6000000000000001E-2</v>
      </c>
      <c r="T86">
        <v>0.128</v>
      </c>
      <c r="U86">
        <v>8.3000000000000004E-2</v>
      </c>
      <c r="V86">
        <v>0.21199999999999999</v>
      </c>
      <c r="W86">
        <v>-35</v>
      </c>
      <c r="X86">
        <v>0.13500000000000001</v>
      </c>
      <c r="Y86">
        <v>-51</v>
      </c>
      <c r="Z86">
        <v>3</v>
      </c>
      <c r="AA86">
        <v>1</v>
      </c>
      <c r="AB86">
        <v>0</v>
      </c>
      <c r="AC86">
        <v>5</v>
      </c>
      <c r="AD86">
        <v>0</v>
      </c>
      <c r="AE86">
        <v>0</v>
      </c>
      <c r="AF86" t="s">
        <v>1206</v>
      </c>
      <c r="AG86" s="20"/>
      <c r="AJ86" s="70" t="str">
        <f t="shared" si="14"/>
        <v/>
      </c>
      <c r="AK86" s="70" t="str">
        <f t="shared" si="15"/>
        <v>7</v>
      </c>
      <c r="AL86" s="70" t="str">
        <f>IF(C86&lt;&gt;"Age",IF(M86&gt;='1967-AL'!H$23,"A",IF(U86&gt;'1967-AL'!H$25,"B","C")),"")</f>
        <v>C</v>
      </c>
      <c r="AM86" s="70" t="str">
        <f t="shared" si="16"/>
        <v>7</v>
      </c>
      <c r="AN86" s="70" t="str">
        <f t="shared" si="17"/>
        <v>7C</v>
      </c>
      <c r="AO86" s="70" t="str">
        <f t="shared" si="18"/>
        <v>R</v>
      </c>
      <c r="AP86" s="70" t="str">
        <f t="shared" si="19"/>
        <v>7C</v>
      </c>
      <c r="AQ86" s="71" t="str">
        <f t="shared" si="20"/>
        <v>Joe Coleman</v>
      </c>
      <c r="AR86" t="s">
        <v>152</v>
      </c>
      <c r="AS86" t="s">
        <v>1206</v>
      </c>
      <c r="AX86" s="71" t="str">
        <f t="shared" si="21"/>
        <v>Coleman</v>
      </c>
      <c r="AY86" s="70" t="str">
        <f t="shared" si="22"/>
        <v>7C</v>
      </c>
      <c r="AZ86" s="70" t="str">
        <f t="shared" si="23"/>
        <v>R</v>
      </c>
      <c r="BG86" t="s">
        <v>143</v>
      </c>
      <c r="BH86" t="s">
        <v>1214</v>
      </c>
      <c r="BN86" s="88" t="str">
        <f t="shared" si="24"/>
        <v>-</v>
      </c>
      <c r="BO86" s="95" t="str">
        <f t="shared" si="25"/>
        <v>John</v>
      </c>
      <c r="BP86" s="88" t="str">
        <f t="shared" si="26"/>
        <v>Buzhardt</v>
      </c>
    </row>
    <row r="87" spans="1:68" x14ac:dyDescent="0.25">
      <c r="A87">
        <v>240</v>
      </c>
      <c r="B87" t="s">
        <v>584</v>
      </c>
      <c r="C87">
        <v>23</v>
      </c>
      <c r="D87" t="s">
        <v>395</v>
      </c>
      <c r="E87">
        <v>-0.1</v>
      </c>
      <c r="F87">
        <v>4</v>
      </c>
      <c r="G87">
        <v>3</v>
      </c>
      <c r="H87">
        <v>3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0.33300000000000002</v>
      </c>
      <c r="T87">
        <v>0.33300000000000002</v>
      </c>
      <c r="U87">
        <v>0.33300000000000002</v>
      </c>
      <c r="V87">
        <v>0.66700000000000004</v>
      </c>
      <c r="W87">
        <v>96</v>
      </c>
      <c r="X87">
        <v>0.30399999999999999</v>
      </c>
      <c r="Y87">
        <v>83</v>
      </c>
      <c r="Z87">
        <v>1</v>
      </c>
      <c r="AA87">
        <v>0</v>
      </c>
      <c r="AB87">
        <v>0</v>
      </c>
      <c r="AC87">
        <v>0</v>
      </c>
      <c r="AD87">
        <v>0</v>
      </c>
      <c r="AE87">
        <v>0</v>
      </c>
      <c r="AF87" t="s">
        <v>141</v>
      </c>
      <c r="AG87" s="20"/>
      <c r="AJ87" s="70" t="str">
        <f t="shared" si="14"/>
        <v/>
      </c>
      <c r="AK87" s="70">
        <f t="shared" si="15"/>
        <v>6</v>
      </c>
      <c r="AL87" s="70" t="str">
        <f>IF(C87&lt;&gt;"Age",IF(M87&gt;='1967-AL'!H$23,"A",IF(U87&gt;'1967-AL'!H$25,"B","C")),"")</f>
        <v>C</v>
      </c>
      <c r="AM87" s="70">
        <f t="shared" si="16"/>
        <v>6</v>
      </c>
      <c r="AN87" s="70" t="str">
        <f t="shared" si="17"/>
        <v>6C</v>
      </c>
      <c r="AO87" s="70" t="str">
        <f t="shared" si="18"/>
        <v>R</v>
      </c>
      <c r="AP87" s="70" t="str">
        <f t="shared" si="19"/>
        <v>6C</v>
      </c>
      <c r="AQ87" s="71" t="str">
        <f t="shared" si="20"/>
        <v>Wayne Comer</v>
      </c>
      <c r="AR87" t="s">
        <v>349</v>
      </c>
      <c r="AS87" t="s">
        <v>141</v>
      </c>
      <c r="AX87" s="71" t="str">
        <f t="shared" si="21"/>
        <v>Comer</v>
      </c>
      <c r="AY87" s="70" t="str">
        <f t="shared" si="22"/>
        <v>6C</v>
      </c>
      <c r="AZ87" s="70" t="str">
        <f t="shared" si="23"/>
        <v>R</v>
      </c>
      <c r="BG87" t="s">
        <v>143</v>
      </c>
      <c r="BH87" t="s">
        <v>1214</v>
      </c>
      <c r="BN87" s="88" t="str">
        <f t="shared" si="24"/>
        <v>-</v>
      </c>
      <c r="BO87" s="95" t="str">
        <f t="shared" si="25"/>
        <v>John</v>
      </c>
      <c r="BP87" s="88" t="str">
        <f t="shared" si="26"/>
        <v>Buzhardt</v>
      </c>
    </row>
    <row r="88" spans="1:68" x14ac:dyDescent="0.25">
      <c r="A88">
        <v>14</v>
      </c>
      <c r="B88" t="s">
        <v>407</v>
      </c>
      <c r="C88">
        <v>22</v>
      </c>
      <c r="D88" t="s">
        <v>390</v>
      </c>
      <c r="E88">
        <v>3.7</v>
      </c>
      <c r="F88">
        <v>95</v>
      </c>
      <c r="G88">
        <v>389</v>
      </c>
      <c r="H88">
        <v>349</v>
      </c>
      <c r="I88">
        <v>59</v>
      </c>
      <c r="J88">
        <v>100</v>
      </c>
      <c r="K88">
        <v>11</v>
      </c>
      <c r="L88">
        <v>5</v>
      </c>
      <c r="M88">
        <v>20</v>
      </c>
      <c r="N88">
        <v>67</v>
      </c>
      <c r="O88">
        <v>4</v>
      </c>
      <c r="P88">
        <v>6</v>
      </c>
      <c r="Q88">
        <v>27</v>
      </c>
      <c r="R88">
        <v>58</v>
      </c>
      <c r="S88">
        <v>0.28699999999999998</v>
      </c>
      <c r="T88">
        <v>0.34100000000000003</v>
      </c>
      <c r="U88">
        <v>0.51900000000000002</v>
      </c>
      <c r="V88">
        <v>0.86</v>
      </c>
      <c r="W88">
        <v>142</v>
      </c>
      <c r="X88">
        <v>0.39800000000000002</v>
      </c>
      <c r="Y88">
        <v>153</v>
      </c>
      <c r="Z88">
        <v>181</v>
      </c>
      <c r="AA88">
        <v>3</v>
      </c>
      <c r="AB88">
        <v>5</v>
      </c>
      <c r="AC88">
        <v>2</v>
      </c>
      <c r="AD88">
        <v>6</v>
      </c>
      <c r="AE88">
        <v>2</v>
      </c>
      <c r="AF88" s="1" t="s">
        <v>1353</v>
      </c>
      <c r="AG88" s="20"/>
      <c r="AJ88" s="70" t="str">
        <f t="shared" si="14"/>
        <v/>
      </c>
      <c r="AK88" s="70" t="str">
        <f t="shared" si="15"/>
        <v>4</v>
      </c>
      <c r="AL88" s="70" t="str">
        <f>IF(C88&lt;&gt;"Age",IF(M88&gt;='1967-AL'!H$23,"A",IF(U88&gt;'1967-AL'!H$25,"B","C")),"")</f>
        <v>B</v>
      </c>
      <c r="AM88" s="70" t="str">
        <f t="shared" si="16"/>
        <v>4</v>
      </c>
      <c r="AN88" s="70" t="str">
        <f t="shared" si="17"/>
        <v>4B</v>
      </c>
      <c r="AO88" s="70" t="str">
        <f t="shared" si="18"/>
        <v>R</v>
      </c>
      <c r="AP88" s="70" t="str">
        <f t="shared" si="19"/>
        <v>4B</v>
      </c>
      <c r="AQ88" s="71" t="str">
        <f t="shared" si="20"/>
        <v>Tony Conigliaro</v>
      </c>
      <c r="AR88" t="s">
        <v>147</v>
      </c>
      <c r="AS88" t="s">
        <v>1353</v>
      </c>
      <c r="AX88" s="71" t="str">
        <f t="shared" si="21"/>
        <v>Conigliaro</v>
      </c>
      <c r="AY88" s="70" t="str">
        <f t="shared" si="22"/>
        <v>4B</v>
      </c>
      <c r="AZ88" s="70" t="str">
        <f t="shared" si="23"/>
        <v>R</v>
      </c>
      <c r="BG88" t="s">
        <v>143</v>
      </c>
      <c r="BH88" t="s">
        <v>1214</v>
      </c>
      <c r="BN88" s="96" t="str">
        <f t="shared" si="24"/>
        <v>-</v>
      </c>
      <c r="BO88" s="95" t="str">
        <f t="shared" si="25"/>
        <v>John</v>
      </c>
      <c r="BP88" s="88" t="str">
        <f t="shared" si="26"/>
        <v>Buzhardt</v>
      </c>
    </row>
    <row r="89" spans="1:68" x14ac:dyDescent="0.25">
      <c r="A89">
        <v>241</v>
      </c>
      <c r="B89" t="s">
        <v>585</v>
      </c>
      <c r="C89">
        <v>27</v>
      </c>
      <c r="D89" t="s">
        <v>406</v>
      </c>
      <c r="E89">
        <v>0.1</v>
      </c>
      <c r="F89">
        <v>15</v>
      </c>
      <c r="G89">
        <v>12</v>
      </c>
      <c r="H89">
        <v>11</v>
      </c>
      <c r="I89">
        <v>1</v>
      </c>
      <c r="J89">
        <v>2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S89">
        <v>0.182</v>
      </c>
      <c r="T89">
        <v>0.182</v>
      </c>
      <c r="U89">
        <v>0.27300000000000002</v>
      </c>
      <c r="V89">
        <v>0.45500000000000002</v>
      </c>
      <c r="W89">
        <v>32</v>
      </c>
      <c r="X89">
        <v>0.20300000000000001</v>
      </c>
      <c r="Y89">
        <v>4</v>
      </c>
      <c r="Z89">
        <v>3</v>
      </c>
      <c r="AA89">
        <v>0</v>
      </c>
      <c r="AB89">
        <v>0</v>
      </c>
      <c r="AC89">
        <v>1</v>
      </c>
      <c r="AD89">
        <v>0</v>
      </c>
      <c r="AE89">
        <v>0</v>
      </c>
      <c r="AF89" t="s">
        <v>1120</v>
      </c>
      <c r="AG89" s="20"/>
      <c r="AJ89" s="70" t="str">
        <f t="shared" si="14"/>
        <v/>
      </c>
      <c r="AK89" s="70">
        <f t="shared" si="15"/>
        <v>6</v>
      </c>
      <c r="AL89" s="70" t="str">
        <f>IF(C89&lt;&gt;"Age",IF(M89&gt;='1967-AL'!H$23,"A",IF(U89&gt;'1967-AL'!H$25,"B","C")),"")</f>
        <v>C</v>
      </c>
      <c r="AM89" s="70">
        <f t="shared" si="16"/>
        <v>6</v>
      </c>
      <c r="AN89" s="70" t="str">
        <f t="shared" si="17"/>
        <v>6C</v>
      </c>
      <c r="AO89" s="70" t="str">
        <f t="shared" si="18"/>
        <v>L</v>
      </c>
      <c r="AP89" s="70" t="str">
        <f t="shared" si="19"/>
        <v>6C</v>
      </c>
      <c r="AQ89" s="71" t="str">
        <f t="shared" si="20"/>
        <v>Ed Connolly</v>
      </c>
      <c r="AR89" t="s">
        <v>146</v>
      </c>
      <c r="AS89" t="s">
        <v>1120</v>
      </c>
      <c r="AX89" s="71" t="str">
        <f t="shared" si="21"/>
        <v>Connolly</v>
      </c>
      <c r="AY89" s="70" t="str">
        <f t="shared" si="22"/>
        <v>6C</v>
      </c>
      <c r="AZ89" s="70" t="str">
        <f t="shared" si="23"/>
        <v>L</v>
      </c>
      <c r="BG89" t="s">
        <v>277</v>
      </c>
      <c r="BH89" t="s">
        <v>1111</v>
      </c>
      <c r="BN89" s="88" t="str">
        <f t="shared" si="24"/>
        <v>-</v>
      </c>
      <c r="BO89" s="95" t="str">
        <f t="shared" si="25"/>
        <v>Doug</v>
      </c>
      <c r="BP89" s="88" t="str">
        <f t="shared" si="26"/>
        <v>Camilli</v>
      </c>
    </row>
    <row r="90" spans="1:68" x14ac:dyDescent="0.25">
      <c r="A90">
        <v>242</v>
      </c>
      <c r="B90" t="s">
        <v>586</v>
      </c>
      <c r="C90">
        <v>25</v>
      </c>
      <c r="D90" t="s">
        <v>391</v>
      </c>
      <c r="E90">
        <v>0</v>
      </c>
      <c r="F90">
        <v>54</v>
      </c>
      <c r="G90">
        <v>3</v>
      </c>
      <c r="H90">
        <v>3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  <c r="S90">
        <v>0</v>
      </c>
      <c r="T90">
        <v>0</v>
      </c>
      <c r="U90">
        <v>0</v>
      </c>
      <c r="V90">
        <v>0</v>
      </c>
      <c r="W90">
        <v>-100</v>
      </c>
      <c r="X90">
        <v>0</v>
      </c>
      <c r="Y90">
        <v>-134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 t="s">
        <v>271</v>
      </c>
      <c r="AG90" s="20"/>
      <c r="AJ90" s="70" t="str">
        <f t="shared" si="14"/>
        <v/>
      </c>
      <c r="AK90" s="70">
        <f t="shared" si="15"/>
        <v>6</v>
      </c>
      <c r="AL90" s="70" t="str">
        <f>IF(C90&lt;&gt;"Age",IF(M90&gt;='1967-AL'!H$23,"A",IF(U90&gt;'1967-AL'!H$25,"B","C")),"")</f>
        <v>C</v>
      </c>
      <c r="AM90" s="70">
        <f t="shared" si="16"/>
        <v>6</v>
      </c>
      <c r="AN90" s="70" t="str">
        <f t="shared" si="17"/>
        <v>6C</v>
      </c>
      <c r="AO90" s="70" t="str">
        <f t="shared" si="18"/>
        <v>R</v>
      </c>
      <c r="AP90" s="70" t="str">
        <f t="shared" si="19"/>
        <v>6C</v>
      </c>
      <c r="AQ90" s="71" t="str">
        <f t="shared" si="20"/>
        <v>Casey Cox</v>
      </c>
      <c r="AR90" t="s">
        <v>1055</v>
      </c>
      <c r="AS90" t="s">
        <v>271</v>
      </c>
      <c r="AX90" s="71" t="str">
        <f t="shared" si="21"/>
        <v>Cox</v>
      </c>
      <c r="AY90" s="70" t="str">
        <f t="shared" si="22"/>
        <v>6C</v>
      </c>
      <c r="AZ90" s="70" t="str">
        <f t="shared" si="23"/>
        <v>R</v>
      </c>
      <c r="BG90" t="s">
        <v>246</v>
      </c>
      <c r="BH90" t="s">
        <v>1015</v>
      </c>
      <c r="BN90" s="88" t="str">
        <f t="shared" si="24"/>
        <v>-</v>
      </c>
      <c r="BO90" s="95" t="str">
        <f t="shared" si="25"/>
        <v>Bert</v>
      </c>
      <c r="BP90" s="88" t="str">
        <f t="shared" si="26"/>
        <v>Campaneris</v>
      </c>
    </row>
    <row r="91" spans="1:68" x14ac:dyDescent="0.25">
      <c r="A91">
        <v>132</v>
      </c>
      <c r="B91" t="s">
        <v>496</v>
      </c>
      <c r="C91">
        <v>25</v>
      </c>
      <c r="D91" t="s">
        <v>391</v>
      </c>
      <c r="E91">
        <v>1.5</v>
      </c>
      <c r="F91">
        <v>124</v>
      </c>
      <c r="G91">
        <v>452</v>
      </c>
      <c r="H91">
        <v>402</v>
      </c>
      <c r="I91">
        <v>35</v>
      </c>
      <c r="J91">
        <v>95</v>
      </c>
      <c r="K91">
        <v>7</v>
      </c>
      <c r="L91">
        <v>0</v>
      </c>
      <c r="M91">
        <v>2</v>
      </c>
      <c r="N91">
        <v>31</v>
      </c>
      <c r="O91">
        <v>4</v>
      </c>
      <c r="P91">
        <v>5</v>
      </c>
      <c r="Q91">
        <v>40</v>
      </c>
      <c r="R91">
        <v>47</v>
      </c>
      <c r="S91">
        <v>0.23599999999999999</v>
      </c>
      <c r="T91">
        <v>0.30599999999999999</v>
      </c>
      <c r="U91">
        <v>0.26900000000000002</v>
      </c>
      <c r="V91">
        <v>0.57399999999999995</v>
      </c>
      <c r="W91">
        <v>75</v>
      </c>
      <c r="X91">
        <v>0.27900000000000003</v>
      </c>
      <c r="Y91">
        <v>75</v>
      </c>
      <c r="Z91">
        <v>108</v>
      </c>
      <c r="AA91">
        <v>5</v>
      </c>
      <c r="AB91">
        <v>1</v>
      </c>
      <c r="AC91">
        <v>7</v>
      </c>
      <c r="AD91">
        <v>2</v>
      </c>
      <c r="AE91">
        <v>2</v>
      </c>
      <c r="AF91" t="s">
        <v>1342</v>
      </c>
      <c r="AG91" s="20"/>
      <c r="AJ91" s="70" t="str">
        <f t="shared" si="14"/>
        <v/>
      </c>
      <c r="AK91" s="70" t="str">
        <f t="shared" si="15"/>
        <v>5</v>
      </c>
      <c r="AL91" s="70" t="str">
        <f>IF(C91&lt;&gt;"Age",IF(M91&gt;='1967-AL'!H$23,"A",IF(U91&gt;'1967-AL'!H$25,"B","C")),"")</f>
        <v>C</v>
      </c>
      <c r="AM91" s="70" t="str">
        <f t="shared" si="16"/>
        <v>5</v>
      </c>
      <c r="AN91" s="70" t="str">
        <f t="shared" si="17"/>
        <v>5C</v>
      </c>
      <c r="AO91" s="70" t="str">
        <f t="shared" si="18"/>
        <v>R</v>
      </c>
      <c r="AP91" s="70" t="str">
        <f t="shared" si="19"/>
        <v>5C</v>
      </c>
      <c r="AQ91" s="71" t="str">
        <f t="shared" si="20"/>
        <v>Tim Cullen</v>
      </c>
      <c r="AR91" t="s">
        <v>142</v>
      </c>
      <c r="AS91" t="s">
        <v>1342</v>
      </c>
      <c r="AX91" s="71" t="str">
        <f t="shared" si="21"/>
        <v>Cullen</v>
      </c>
      <c r="AY91" s="70" t="str">
        <f t="shared" si="22"/>
        <v>5C</v>
      </c>
      <c r="AZ91" s="70" t="str">
        <f t="shared" si="23"/>
        <v>R</v>
      </c>
      <c r="BG91" t="s">
        <v>273</v>
      </c>
      <c r="BH91" t="s">
        <v>247</v>
      </c>
      <c r="BN91" s="96" t="str">
        <f t="shared" si="24"/>
        <v>-</v>
      </c>
      <c r="BO91" s="95" t="str">
        <f t="shared" si="25"/>
        <v>Dave</v>
      </c>
      <c r="BP91" s="88" t="str">
        <f t="shared" si="26"/>
        <v>Campbell</v>
      </c>
    </row>
    <row r="92" spans="1:68" x14ac:dyDescent="0.25">
      <c r="A92">
        <v>243</v>
      </c>
      <c r="B92" t="s">
        <v>587</v>
      </c>
      <c r="C92">
        <v>23</v>
      </c>
      <c r="D92" t="s">
        <v>406</v>
      </c>
      <c r="E92">
        <v>0</v>
      </c>
      <c r="F92">
        <v>53</v>
      </c>
      <c r="G92">
        <v>4</v>
      </c>
      <c r="H92">
        <v>4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S92">
        <v>0.25</v>
      </c>
      <c r="T92">
        <v>0.25</v>
      </c>
      <c r="U92">
        <v>0.25</v>
      </c>
      <c r="V92">
        <v>0.5</v>
      </c>
      <c r="W92">
        <v>47</v>
      </c>
      <c r="X92">
        <v>0.22800000000000001</v>
      </c>
      <c r="Y92">
        <v>28</v>
      </c>
      <c r="Z92">
        <v>1</v>
      </c>
      <c r="AA92">
        <v>0</v>
      </c>
      <c r="AB92">
        <v>0</v>
      </c>
      <c r="AC92">
        <v>0</v>
      </c>
      <c r="AD92">
        <v>0</v>
      </c>
      <c r="AE92">
        <v>0</v>
      </c>
      <c r="AF92" t="s">
        <v>1148</v>
      </c>
      <c r="AG92" s="20"/>
      <c r="AJ92" s="70" t="str">
        <f t="shared" si="14"/>
        <v/>
      </c>
      <c r="AK92" s="70">
        <f t="shared" si="15"/>
        <v>6</v>
      </c>
      <c r="AL92" s="70" t="str">
        <f>IF(C92&lt;&gt;"Age",IF(M92&gt;='1967-AL'!H$23,"A",IF(U92&gt;'1967-AL'!H$25,"B","C")),"")</f>
        <v>C</v>
      </c>
      <c r="AM92" s="70">
        <f t="shared" si="16"/>
        <v>6</v>
      </c>
      <c r="AN92" s="70" t="str">
        <f t="shared" si="17"/>
        <v>6C</v>
      </c>
      <c r="AO92" s="70" t="str">
        <f t="shared" si="18"/>
        <v>R</v>
      </c>
      <c r="AP92" s="70" t="str">
        <f t="shared" si="19"/>
        <v>6C</v>
      </c>
      <c r="AQ92" s="71" t="str">
        <f t="shared" si="20"/>
        <v>George Culver</v>
      </c>
      <c r="AR92" t="s">
        <v>285</v>
      </c>
      <c r="AS92" t="s">
        <v>1148</v>
      </c>
      <c r="AX92" s="71" t="str">
        <f t="shared" si="21"/>
        <v>Culver</v>
      </c>
      <c r="AY92" s="70" t="str">
        <f t="shared" si="22"/>
        <v>6C</v>
      </c>
      <c r="AZ92" s="70" t="str">
        <f t="shared" si="23"/>
        <v>R</v>
      </c>
      <c r="BG92" t="s">
        <v>300</v>
      </c>
      <c r="BH92" t="s">
        <v>1226</v>
      </c>
      <c r="BN92" s="88" t="str">
        <f t="shared" si="24"/>
        <v>-</v>
      </c>
      <c r="BO92" s="95" t="str">
        <f t="shared" si="25"/>
        <v>José</v>
      </c>
      <c r="BP92" s="88" t="str">
        <f t="shared" si="26"/>
        <v>Cardenal</v>
      </c>
    </row>
    <row r="93" spans="1:68" x14ac:dyDescent="0.25">
      <c r="A93">
        <v>133</v>
      </c>
      <c r="B93" t="s">
        <v>497</v>
      </c>
      <c r="C93">
        <v>27</v>
      </c>
      <c r="D93" t="s">
        <v>406</v>
      </c>
      <c r="E93">
        <v>1</v>
      </c>
      <c r="F93">
        <v>139</v>
      </c>
      <c r="G93">
        <v>375</v>
      </c>
      <c r="H93">
        <v>359</v>
      </c>
      <c r="I93">
        <v>47</v>
      </c>
      <c r="J93">
        <v>103</v>
      </c>
      <c r="K93">
        <v>17</v>
      </c>
      <c r="L93">
        <v>5</v>
      </c>
      <c r="M93">
        <v>2</v>
      </c>
      <c r="N93">
        <v>22</v>
      </c>
      <c r="O93">
        <v>6</v>
      </c>
      <c r="P93">
        <v>7</v>
      </c>
      <c r="Q93">
        <v>10</v>
      </c>
      <c r="R93">
        <v>30</v>
      </c>
      <c r="S93">
        <v>0.28699999999999998</v>
      </c>
      <c r="T93">
        <v>0.307</v>
      </c>
      <c r="U93">
        <v>0.379</v>
      </c>
      <c r="V93">
        <v>0.68600000000000005</v>
      </c>
      <c r="W93">
        <v>101</v>
      </c>
      <c r="X93">
        <v>0.318</v>
      </c>
      <c r="Y93">
        <v>100</v>
      </c>
      <c r="Z93">
        <v>136</v>
      </c>
      <c r="AA93">
        <v>5</v>
      </c>
      <c r="AB93">
        <v>1</v>
      </c>
      <c r="AC93">
        <v>4</v>
      </c>
      <c r="AD93">
        <v>1</v>
      </c>
      <c r="AE93">
        <v>0</v>
      </c>
      <c r="AF93" t="s">
        <v>1359</v>
      </c>
      <c r="AG93" s="20"/>
      <c r="AJ93" s="70" t="str">
        <f t="shared" si="14"/>
        <v/>
      </c>
      <c r="AK93" s="70" t="str">
        <f t="shared" si="15"/>
        <v>4</v>
      </c>
      <c r="AL93" s="70" t="str">
        <f>IF(C93&lt;&gt;"Age",IF(M93&gt;='1967-AL'!H$23,"A",IF(U93&gt;'1967-AL'!H$25,"B","C")),"")</f>
        <v>C</v>
      </c>
      <c r="AM93" s="70" t="str">
        <f t="shared" si="16"/>
        <v>4</v>
      </c>
      <c r="AN93" s="70" t="str">
        <f t="shared" si="17"/>
        <v>4C</v>
      </c>
      <c r="AO93" s="70" t="str">
        <f t="shared" si="18"/>
        <v>L</v>
      </c>
      <c r="AP93" s="70" t="str">
        <f t="shared" si="19"/>
        <v>4C</v>
      </c>
      <c r="AQ93" s="71" t="str">
        <f t="shared" si="20"/>
        <v>Vic Davalillo</v>
      </c>
      <c r="AR93" t="s">
        <v>1358</v>
      </c>
      <c r="AS93" t="s">
        <v>1359</v>
      </c>
      <c r="AX93" s="71" t="str">
        <f t="shared" si="21"/>
        <v>Davalillo</v>
      </c>
      <c r="AY93" s="70" t="str">
        <f t="shared" si="22"/>
        <v>4C</v>
      </c>
      <c r="AZ93" s="70" t="str">
        <f t="shared" si="23"/>
        <v>L</v>
      </c>
      <c r="BG93" t="s">
        <v>337</v>
      </c>
      <c r="BH93" t="s">
        <v>1306</v>
      </c>
      <c r="BN93" s="96" t="str">
        <f t="shared" si="24"/>
        <v>-</v>
      </c>
      <c r="BO93" s="95" t="str">
        <f t="shared" si="25"/>
        <v>Rod</v>
      </c>
      <c r="BP93" s="88" t="str">
        <f t="shared" si="26"/>
        <v>Carew</v>
      </c>
    </row>
    <row r="94" spans="1:68" x14ac:dyDescent="0.25">
      <c r="A94">
        <v>85</v>
      </c>
      <c r="B94" t="s">
        <v>467</v>
      </c>
      <c r="C94">
        <v>32</v>
      </c>
      <c r="D94" t="s">
        <v>242</v>
      </c>
      <c r="E94">
        <v>0.2</v>
      </c>
      <c r="F94">
        <v>71</v>
      </c>
      <c r="G94">
        <v>177</v>
      </c>
      <c r="H94">
        <v>164</v>
      </c>
      <c r="I94">
        <v>22</v>
      </c>
      <c r="J94">
        <v>37</v>
      </c>
      <c r="K94">
        <v>9</v>
      </c>
      <c r="L94">
        <v>0</v>
      </c>
      <c r="M94">
        <v>6</v>
      </c>
      <c r="N94">
        <v>16</v>
      </c>
      <c r="O94">
        <v>0</v>
      </c>
      <c r="P94">
        <v>0</v>
      </c>
      <c r="Q94">
        <v>9</v>
      </c>
      <c r="R94">
        <v>27</v>
      </c>
      <c r="S94">
        <v>0.22600000000000001</v>
      </c>
      <c r="T94">
        <v>0.27400000000000002</v>
      </c>
      <c r="U94">
        <v>0.39</v>
      </c>
      <c r="V94">
        <v>0.66500000000000004</v>
      </c>
      <c r="W94">
        <v>92</v>
      </c>
      <c r="X94">
        <v>0.30399999999999999</v>
      </c>
      <c r="Y94">
        <v>86</v>
      </c>
      <c r="Z94">
        <v>64</v>
      </c>
      <c r="AA94">
        <v>4</v>
      </c>
      <c r="AB94">
        <v>2</v>
      </c>
      <c r="AC94">
        <v>2</v>
      </c>
      <c r="AD94">
        <v>0</v>
      </c>
      <c r="AE94">
        <v>1</v>
      </c>
      <c r="AF94" t="s">
        <v>1105</v>
      </c>
      <c r="AG94" s="20"/>
      <c r="AJ94" s="70" t="str">
        <f t="shared" si="14"/>
        <v>CHECK</v>
      </c>
      <c r="AK94" s="70" t="str">
        <f t="shared" si="15"/>
        <v>5</v>
      </c>
      <c r="AL94" s="70" t="str">
        <f>IF(C94&lt;&gt;"Age",IF(M94&gt;='1967-AL'!H$23,"A",IF(U94&gt;'1967-AL'!H$25,"B","C")),"")</f>
        <v>C</v>
      </c>
      <c r="AM94" s="70" t="str">
        <f t="shared" si="16"/>
        <v>5</v>
      </c>
      <c r="AN94" s="70" t="str">
        <f t="shared" si="17"/>
        <v>5C</v>
      </c>
      <c r="AO94" s="70" t="str">
        <f t="shared" si="18"/>
        <v>R</v>
      </c>
      <c r="AP94" s="70" t="str">
        <f t="shared" si="19"/>
        <v>5C</v>
      </c>
      <c r="AQ94" s="71" t="str">
        <f t="shared" si="20"/>
        <v>Don Demeter</v>
      </c>
      <c r="AR94" t="s">
        <v>140</v>
      </c>
      <c r="AS94" t="s">
        <v>1105</v>
      </c>
      <c r="AX94" s="71" t="str">
        <f t="shared" si="21"/>
        <v>Demeter</v>
      </c>
      <c r="AY94" s="70" t="str">
        <f t="shared" si="22"/>
        <v>5C</v>
      </c>
      <c r="AZ94" s="70" t="str">
        <f t="shared" si="23"/>
        <v>R</v>
      </c>
      <c r="BG94" t="s">
        <v>1067</v>
      </c>
      <c r="BH94" t="s">
        <v>261</v>
      </c>
      <c r="BN94" s="88" t="str">
        <f t="shared" si="24"/>
        <v>-</v>
      </c>
      <c r="BO94" s="95" t="str">
        <f t="shared" si="25"/>
        <v>Cisco</v>
      </c>
      <c r="BP94" s="88" t="str">
        <f t="shared" si="26"/>
        <v>Carlos</v>
      </c>
    </row>
    <row r="95" spans="1:68" x14ac:dyDescent="0.25">
      <c r="A95">
        <v>86</v>
      </c>
      <c r="B95" t="s">
        <v>467</v>
      </c>
      <c r="C95">
        <v>32</v>
      </c>
      <c r="D95" t="s">
        <v>390</v>
      </c>
      <c r="E95">
        <v>0.5</v>
      </c>
      <c r="F95">
        <v>20</v>
      </c>
      <c r="G95">
        <v>47</v>
      </c>
      <c r="H95">
        <v>43</v>
      </c>
      <c r="I95">
        <v>7</v>
      </c>
      <c r="J95">
        <v>12</v>
      </c>
      <c r="K95">
        <v>5</v>
      </c>
      <c r="L95">
        <v>0</v>
      </c>
      <c r="M95">
        <v>1</v>
      </c>
      <c r="N95">
        <v>4</v>
      </c>
      <c r="O95">
        <v>0</v>
      </c>
      <c r="P95">
        <v>0</v>
      </c>
      <c r="Q95">
        <v>3</v>
      </c>
      <c r="R95">
        <v>11</v>
      </c>
      <c r="S95">
        <v>0.27900000000000003</v>
      </c>
      <c r="T95">
        <v>0.32600000000000001</v>
      </c>
      <c r="U95">
        <v>0.46500000000000002</v>
      </c>
      <c r="V95">
        <v>0.79100000000000004</v>
      </c>
      <c r="W95">
        <v>124</v>
      </c>
      <c r="X95">
        <v>0.378</v>
      </c>
      <c r="Y95">
        <v>134</v>
      </c>
      <c r="Z95">
        <v>20</v>
      </c>
      <c r="AA95">
        <v>0</v>
      </c>
      <c r="AB95">
        <v>0</v>
      </c>
      <c r="AC95">
        <v>1</v>
      </c>
      <c r="AD95">
        <v>0</v>
      </c>
      <c r="AE95">
        <v>0</v>
      </c>
      <c r="AF95" t="s">
        <v>1105</v>
      </c>
      <c r="AG95" s="20"/>
      <c r="AJ95" s="70" t="str">
        <f t="shared" si="14"/>
        <v>CHECK</v>
      </c>
      <c r="AK95" s="70" t="str">
        <f t="shared" si="15"/>
        <v>4</v>
      </c>
      <c r="AL95" s="70" t="str">
        <f>IF(C95&lt;&gt;"Age",IF(M95&gt;='1967-AL'!H$23,"A",IF(U95&gt;'1967-AL'!H$25,"B","C")),"")</f>
        <v>B</v>
      </c>
      <c r="AM95" s="70" t="str">
        <f t="shared" si="16"/>
        <v>4</v>
      </c>
      <c r="AN95" s="70" t="str">
        <f t="shared" si="17"/>
        <v>4B</v>
      </c>
      <c r="AO95" s="70" t="str">
        <f t="shared" si="18"/>
        <v>R</v>
      </c>
      <c r="AP95" s="70" t="str">
        <f t="shared" si="19"/>
        <v>4B</v>
      </c>
      <c r="AQ95" s="71" t="str">
        <f t="shared" si="20"/>
        <v>Don Demeter</v>
      </c>
      <c r="AR95" t="s">
        <v>140</v>
      </c>
      <c r="AS95" t="s">
        <v>1105</v>
      </c>
      <c r="AX95" s="71" t="str">
        <f t="shared" si="21"/>
        <v>Demeter</v>
      </c>
      <c r="AY95" s="70" t="str">
        <f t="shared" si="22"/>
        <v>4B</v>
      </c>
      <c r="AZ95" s="70" t="str">
        <f t="shared" si="23"/>
        <v>R</v>
      </c>
      <c r="BG95" t="s">
        <v>1067</v>
      </c>
      <c r="BH95" t="s">
        <v>261</v>
      </c>
      <c r="BN95" s="88" t="str">
        <f t="shared" si="24"/>
        <v>-</v>
      </c>
      <c r="BO95" s="95" t="str">
        <f t="shared" si="25"/>
        <v>Cisco</v>
      </c>
      <c r="BP95" s="88" t="str">
        <f t="shared" si="26"/>
        <v>Carlos</v>
      </c>
    </row>
    <row r="96" spans="1:68" x14ac:dyDescent="0.25">
      <c r="A96">
        <v>87</v>
      </c>
      <c r="B96" t="s">
        <v>467</v>
      </c>
      <c r="C96">
        <v>32</v>
      </c>
      <c r="D96" t="s">
        <v>406</v>
      </c>
      <c r="E96">
        <v>-0.3</v>
      </c>
      <c r="F96">
        <v>51</v>
      </c>
      <c r="G96">
        <v>130</v>
      </c>
      <c r="H96">
        <v>121</v>
      </c>
      <c r="I96">
        <v>15</v>
      </c>
      <c r="J96">
        <v>25</v>
      </c>
      <c r="K96">
        <v>4</v>
      </c>
      <c r="L96">
        <v>0</v>
      </c>
      <c r="M96">
        <v>5</v>
      </c>
      <c r="N96">
        <v>12</v>
      </c>
      <c r="O96">
        <v>0</v>
      </c>
      <c r="P96">
        <v>0</v>
      </c>
      <c r="Q96">
        <v>6</v>
      </c>
      <c r="R96">
        <v>16</v>
      </c>
      <c r="S96">
        <v>0.20699999999999999</v>
      </c>
      <c r="T96">
        <v>0.25600000000000001</v>
      </c>
      <c r="U96">
        <v>0.36399999999999999</v>
      </c>
      <c r="V96">
        <v>0.61899999999999999</v>
      </c>
      <c r="W96">
        <v>80</v>
      </c>
      <c r="X96">
        <v>0.27800000000000002</v>
      </c>
      <c r="Y96">
        <v>69</v>
      </c>
      <c r="Z96">
        <v>44</v>
      </c>
      <c r="AA96">
        <v>4</v>
      </c>
      <c r="AB96">
        <v>2</v>
      </c>
      <c r="AC96">
        <v>1</v>
      </c>
      <c r="AD96">
        <v>0</v>
      </c>
      <c r="AE96">
        <v>1</v>
      </c>
      <c r="AF96" t="s">
        <v>1105</v>
      </c>
      <c r="AG96" s="20"/>
      <c r="AJ96" s="70" t="str">
        <f t="shared" si="14"/>
        <v/>
      </c>
      <c r="AK96" s="70" t="str">
        <f t="shared" si="15"/>
        <v>5</v>
      </c>
      <c r="AL96" s="70" t="str">
        <f>IF(C96&lt;&gt;"Age",IF(M96&gt;='1967-AL'!H$23,"A",IF(U96&gt;'1967-AL'!H$25,"B","C")),"")</f>
        <v>C</v>
      </c>
      <c r="AM96" s="70" t="str">
        <f t="shared" si="16"/>
        <v>5</v>
      </c>
      <c r="AN96" s="70" t="str">
        <f t="shared" si="17"/>
        <v>5C</v>
      </c>
      <c r="AO96" s="70" t="str">
        <f t="shared" si="18"/>
        <v>R</v>
      </c>
      <c r="AP96" s="70" t="str">
        <f t="shared" si="19"/>
        <v>5C</v>
      </c>
      <c r="AQ96" s="71" t="str">
        <f t="shared" si="20"/>
        <v>Don Demeter</v>
      </c>
      <c r="AR96" t="s">
        <v>140</v>
      </c>
      <c r="AS96" t="s">
        <v>1105</v>
      </c>
      <c r="AX96" s="71" t="str">
        <f t="shared" si="21"/>
        <v>Demeter</v>
      </c>
      <c r="AY96" s="70" t="str">
        <f t="shared" si="22"/>
        <v>5C</v>
      </c>
      <c r="AZ96" s="70" t="str">
        <f t="shared" si="23"/>
        <v>R</v>
      </c>
      <c r="BG96" t="s">
        <v>323</v>
      </c>
      <c r="BH96" t="s">
        <v>1282</v>
      </c>
      <c r="BN96" s="88" t="str">
        <f t="shared" si="24"/>
        <v>-</v>
      </c>
      <c r="BO96" s="95" t="str">
        <f t="shared" si="25"/>
        <v>Paul</v>
      </c>
      <c r="BP96" s="88" t="str">
        <f t="shared" si="26"/>
        <v>Casanova</v>
      </c>
    </row>
    <row r="97" spans="1:68" x14ac:dyDescent="0.25">
      <c r="A97">
        <v>244</v>
      </c>
      <c r="B97" t="s">
        <v>588</v>
      </c>
      <c r="C97">
        <v>22</v>
      </c>
      <c r="D97" t="s">
        <v>393</v>
      </c>
      <c r="E97">
        <v>-0.1</v>
      </c>
      <c r="F97">
        <v>33</v>
      </c>
      <c r="G97">
        <v>35</v>
      </c>
      <c r="H97">
        <v>31</v>
      </c>
      <c r="I97">
        <v>1</v>
      </c>
      <c r="J97">
        <v>5</v>
      </c>
      <c r="K97">
        <v>0</v>
      </c>
      <c r="L97">
        <v>0</v>
      </c>
      <c r="M97">
        <v>0</v>
      </c>
      <c r="N97">
        <v>1</v>
      </c>
      <c r="O97">
        <v>0</v>
      </c>
      <c r="P97">
        <v>0</v>
      </c>
      <c r="Q97">
        <v>0</v>
      </c>
      <c r="R97">
        <v>16</v>
      </c>
      <c r="S97">
        <v>0.161</v>
      </c>
      <c r="T97">
        <v>0.161</v>
      </c>
      <c r="U97">
        <v>0.161</v>
      </c>
      <c r="V97">
        <v>0.32300000000000001</v>
      </c>
      <c r="W97">
        <v>-4</v>
      </c>
      <c r="X97">
        <v>0.14699999999999999</v>
      </c>
      <c r="Y97">
        <v>-46</v>
      </c>
      <c r="Z97">
        <v>5</v>
      </c>
      <c r="AA97">
        <v>0</v>
      </c>
      <c r="AB97">
        <v>0</v>
      </c>
      <c r="AC97">
        <v>4</v>
      </c>
      <c r="AD97">
        <v>0</v>
      </c>
      <c r="AE97">
        <v>0</v>
      </c>
      <c r="AF97" t="s">
        <v>1016</v>
      </c>
      <c r="AG97" s="20"/>
      <c r="AJ97" s="70" t="str">
        <f t="shared" si="14"/>
        <v/>
      </c>
      <c r="AK97" s="70" t="str">
        <f t="shared" si="15"/>
        <v>6</v>
      </c>
      <c r="AL97" s="70" t="str">
        <f>IF(C97&lt;&gt;"Age",IF(M97&gt;='1967-AL'!H$23,"A",IF(U97&gt;'1967-AL'!H$25,"B","C")),"")</f>
        <v>C</v>
      </c>
      <c r="AM97" s="70" t="str">
        <f t="shared" si="16"/>
        <v>6</v>
      </c>
      <c r="AN97" s="70" t="str">
        <f t="shared" si="17"/>
        <v>6C</v>
      </c>
      <c r="AO97" s="70" t="str">
        <f t="shared" si="18"/>
        <v>R</v>
      </c>
      <c r="AP97" s="70" t="str">
        <f t="shared" si="19"/>
        <v>6C</v>
      </c>
      <c r="AQ97" s="71" t="str">
        <f t="shared" si="20"/>
        <v>Bill Dillman</v>
      </c>
      <c r="AR97" t="s">
        <v>157</v>
      </c>
      <c r="AS97" t="s">
        <v>1016</v>
      </c>
      <c r="AX97" s="71" t="str">
        <f t="shared" si="21"/>
        <v>Dillman</v>
      </c>
      <c r="AY97" s="70" t="str">
        <f t="shared" si="22"/>
        <v>6C</v>
      </c>
      <c r="AZ97" s="70" t="str">
        <f t="shared" si="23"/>
        <v>R</v>
      </c>
      <c r="BG97" t="s">
        <v>1275</v>
      </c>
      <c r="BH97" t="s">
        <v>1276</v>
      </c>
      <c r="BN97" s="88" t="str">
        <f t="shared" si="24"/>
        <v>-</v>
      </c>
      <c r="BO97" s="95" t="str">
        <f t="shared" si="25"/>
        <v>Norm</v>
      </c>
      <c r="BP97" s="88" t="str">
        <f t="shared" si="26"/>
        <v>Cash</v>
      </c>
    </row>
    <row r="98" spans="1:68" x14ac:dyDescent="0.25">
      <c r="A98">
        <v>245</v>
      </c>
      <c r="B98" t="s">
        <v>1446</v>
      </c>
      <c r="C98">
        <v>23</v>
      </c>
      <c r="D98" t="s">
        <v>422</v>
      </c>
      <c r="E98">
        <v>0.1</v>
      </c>
      <c r="F98">
        <v>33</v>
      </c>
      <c r="G98">
        <v>76</v>
      </c>
      <c r="H98">
        <v>72</v>
      </c>
      <c r="I98">
        <v>6</v>
      </c>
      <c r="J98">
        <v>13</v>
      </c>
      <c r="K98">
        <v>0</v>
      </c>
      <c r="L98">
        <v>0</v>
      </c>
      <c r="M98">
        <v>0</v>
      </c>
      <c r="N98">
        <v>3</v>
      </c>
      <c r="O98">
        <v>0</v>
      </c>
      <c r="P98">
        <v>0</v>
      </c>
      <c r="Q98">
        <v>0</v>
      </c>
      <c r="R98">
        <v>17</v>
      </c>
      <c r="S98">
        <v>0.18099999999999999</v>
      </c>
      <c r="T98">
        <v>0.192</v>
      </c>
      <c r="U98">
        <v>0.18099999999999999</v>
      </c>
      <c r="V98">
        <v>0.372</v>
      </c>
      <c r="W98">
        <v>12</v>
      </c>
      <c r="X98">
        <v>0.185</v>
      </c>
      <c r="Y98">
        <v>-3</v>
      </c>
      <c r="Z98">
        <v>13</v>
      </c>
      <c r="AA98">
        <v>0</v>
      </c>
      <c r="AB98">
        <v>1</v>
      </c>
      <c r="AC98">
        <v>3</v>
      </c>
      <c r="AD98">
        <v>0</v>
      </c>
      <c r="AE98">
        <v>0</v>
      </c>
      <c r="AF98" t="s">
        <v>1065</v>
      </c>
      <c r="AG98" s="20"/>
      <c r="AJ98" s="70" t="str">
        <f t="shared" si="14"/>
        <v/>
      </c>
      <c r="AK98" s="70" t="str">
        <f t="shared" si="15"/>
        <v>6</v>
      </c>
      <c r="AL98" s="70" t="str">
        <f>IF(C98&lt;&gt;"Age",IF(M98&gt;='1967-AL'!H$23,"A",IF(U98&gt;'1967-AL'!H$25,"B","C")),"")</f>
        <v>C</v>
      </c>
      <c r="AM98" s="70" t="str">
        <f t="shared" si="16"/>
        <v>6</v>
      </c>
      <c r="AN98" s="70" t="str">
        <f t="shared" si="17"/>
        <v>6C</v>
      </c>
      <c r="AO98" s="70" t="str">
        <f t="shared" si="18"/>
        <v>R</v>
      </c>
      <c r="AP98" s="70" t="str">
        <f t="shared" si="19"/>
        <v>6C</v>
      </c>
      <c r="AQ98" s="71" t="str">
        <f t="shared" si="20"/>
        <v>Chuck DobsonC</v>
      </c>
      <c r="AR98" t="s">
        <v>265</v>
      </c>
      <c r="AS98" t="s">
        <v>1407</v>
      </c>
      <c r="AX98" s="71" t="str">
        <f t="shared" si="21"/>
        <v>DobsonC</v>
      </c>
      <c r="AY98" s="70" t="str">
        <f t="shared" si="22"/>
        <v>6C</v>
      </c>
      <c r="AZ98" s="70" t="str">
        <f t="shared" si="23"/>
        <v>R</v>
      </c>
      <c r="BG98" t="s">
        <v>270</v>
      </c>
      <c r="BH98" t="s">
        <v>1077</v>
      </c>
      <c r="BN98" s="88" t="str">
        <f t="shared" si="24"/>
        <v>-</v>
      </c>
      <c r="BO98" s="95" t="str">
        <f t="shared" si="25"/>
        <v>Danny</v>
      </c>
      <c r="BP98" s="88" t="str">
        <f t="shared" si="26"/>
        <v>Cater</v>
      </c>
    </row>
    <row r="99" spans="1:68" x14ac:dyDescent="0.25">
      <c r="A99">
        <v>246</v>
      </c>
      <c r="B99" t="s">
        <v>1447</v>
      </c>
      <c r="C99">
        <v>25</v>
      </c>
      <c r="D99" t="s">
        <v>395</v>
      </c>
      <c r="E99">
        <v>-0.1</v>
      </c>
      <c r="F99">
        <v>28</v>
      </c>
      <c r="G99">
        <v>5</v>
      </c>
      <c r="H99">
        <v>5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</v>
      </c>
      <c r="S99">
        <v>0</v>
      </c>
      <c r="T99">
        <v>0</v>
      </c>
      <c r="U99">
        <v>0</v>
      </c>
      <c r="V99">
        <v>0</v>
      </c>
      <c r="W99">
        <v>-100</v>
      </c>
      <c r="X99">
        <v>0</v>
      </c>
      <c r="Y99">
        <v>-144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 t="s">
        <v>1065</v>
      </c>
      <c r="AG99" s="20"/>
      <c r="AJ99" s="70" t="str">
        <f t="shared" si="14"/>
        <v/>
      </c>
      <c r="AK99" s="70">
        <f t="shared" si="15"/>
        <v>6</v>
      </c>
      <c r="AL99" s="70" t="str">
        <f>IF(C99&lt;&gt;"Age",IF(M99&gt;='1967-AL'!H$23,"A",IF(U99&gt;'1967-AL'!H$25,"B","C")),"")</f>
        <v>C</v>
      </c>
      <c r="AM99" s="70">
        <f t="shared" si="16"/>
        <v>6</v>
      </c>
      <c r="AN99" s="70" t="str">
        <f t="shared" si="17"/>
        <v>6C</v>
      </c>
      <c r="AO99" s="70" t="str">
        <f t="shared" si="18"/>
        <v>R</v>
      </c>
      <c r="AP99" s="70" t="str">
        <f t="shared" si="19"/>
        <v>6C</v>
      </c>
      <c r="AQ99" s="71" t="str">
        <f t="shared" si="20"/>
        <v>Pat DobsonP</v>
      </c>
      <c r="AR99" t="s">
        <v>322</v>
      </c>
      <c r="AS99" t="s">
        <v>1408</v>
      </c>
      <c r="AX99" s="71" t="str">
        <f t="shared" si="21"/>
        <v>DobsonP</v>
      </c>
      <c r="AY99" s="70" t="str">
        <f t="shared" si="22"/>
        <v>6C</v>
      </c>
      <c r="AZ99" s="70" t="str">
        <f t="shared" si="23"/>
        <v>R</v>
      </c>
      <c r="BG99" t="s">
        <v>349</v>
      </c>
      <c r="BH99" t="s">
        <v>1363</v>
      </c>
      <c r="BN99" s="88" t="str">
        <f t="shared" si="24"/>
        <v>-</v>
      </c>
      <c r="BO99" s="95" t="str">
        <f t="shared" si="25"/>
        <v>Wayne</v>
      </c>
      <c r="BP99" s="88" t="str">
        <f t="shared" si="26"/>
        <v>Causey</v>
      </c>
    </row>
    <row r="100" spans="1:68" x14ac:dyDescent="0.25">
      <c r="A100">
        <v>247</v>
      </c>
      <c r="B100" t="s">
        <v>591</v>
      </c>
      <c r="C100">
        <v>24</v>
      </c>
      <c r="D100" t="s">
        <v>422</v>
      </c>
      <c r="E100">
        <v>1.5</v>
      </c>
      <c r="F100">
        <v>105</v>
      </c>
      <c r="G100">
        <v>421</v>
      </c>
      <c r="H100">
        <v>377</v>
      </c>
      <c r="I100">
        <v>27</v>
      </c>
      <c r="J100">
        <v>104</v>
      </c>
      <c r="K100">
        <v>16</v>
      </c>
      <c r="L100">
        <v>5</v>
      </c>
      <c r="M100">
        <v>0</v>
      </c>
      <c r="N100">
        <v>28</v>
      </c>
      <c r="O100">
        <v>6</v>
      </c>
      <c r="P100">
        <v>3</v>
      </c>
      <c r="Q100">
        <v>37</v>
      </c>
      <c r="R100">
        <v>39</v>
      </c>
      <c r="S100">
        <v>0.27600000000000002</v>
      </c>
      <c r="T100">
        <v>0.34300000000000003</v>
      </c>
      <c r="U100">
        <v>0.34499999999999997</v>
      </c>
      <c r="V100">
        <v>0.68799999999999994</v>
      </c>
      <c r="W100">
        <v>106</v>
      </c>
      <c r="X100">
        <v>0.33100000000000002</v>
      </c>
      <c r="Y100">
        <v>110</v>
      </c>
      <c r="Z100">
        <v>130</v>
      </c>
      <c r="AA100">
        <v>4</v>
      </c>
      <c r="AB100">
        <v>2</v>
      </c>
      <c r="AC100">
        <v>4</v>
      </c>
      <c r="AD100">
        <v>1</v>
      </c>
      <c r="AE100">
        <v>3</v>
      </c>
      <c r="AF100" t="s">
        <v>1215</v>
      </c>
      <c r="AG100" s="20"/>
      <c r="AJ100" s="70" t="str">
        <f t="shared" si="14"/>
        <v/>
      </c>
      <c r="AK100" s="70" t="str">
        <f t="shared" si="15"/>
        <v>4</v>
      </c>
      <c r="AL100" s="70" t="str">
        <f>IF(C100&lt;&gt;"Age",IF(M100&gt;='1967-AL'!H$23,"A",IF(U100&gt;'1967-AL'!H$25,"B","C")),"")</f>
        <v>C</v>
      </c>
      <c r="AM100" s="70" t="str">
        <f t="shared" si="16"/>
        <v>4</v>
      </c>
      <c r="AN100" s="70" t="str">
        <f t="shared" si="17"/>
        <v>4C</v>
      </c>
      <c r="AO100" s="70" t="str">
        <f t="shared" si="18"/>
        <v>L</v>
      </c>
      <c r="AP100" s="70" t="str">
        <f t="shared" si="19"/>
        <v>4C</v>
      </c>
      <c r="AQ100" s="71" t="str">
        <f t="shared" si="20"/>
        <v>John Donaldson</v>
      </c>
      <c r="AR100" t="s">
        <v>143</v>
      </c>
      <c r="AS100" t="s">
        <v>1215</v>
      </c>
      <c r="AX100" s="71" t="str">
        <f t="shared" si="21"/>
        <v>Donaldson</v>
      </c>
      <c r="AY100" s="70" t="str">
        <f t="shared" si="22"/>
        <v>4C</v>
      </c>
      <c r="AZ100" s="70" t="str">
        <f t="shared" si="23"/>
        <v>L</v>
      </c>
      <c r="BG100" t="s">
        <v>145</v>
      </c>
      <c r="BH100" t="s">
        <v>1030</v>
      </c>
      <c r="BN100" s="88" t="str">
        <f t="shared" si="24"/>
        <v>check</v>
      </c>
      <c r="BO100" s="95" t="str">
        <f t="shared" si="25"/>
        <v>Bob</v>
      </c>
      <c r="BP100" s="88" t="str">
        <f t="shared" si="26"/>
        <v>Chance</v>
      </c>
    </row>
    <row r="101" spans="1:68" x14ac:dyDescent="0.25">
      <c r="A101">
        <v>153</v>
      </c>
      <c r="B101" t="s">
        <v>515</v>
      </c>
      <c r="C101">
        <v>26</v>
      </c>
      <c r="D101" t="s">
        <v>402</v>
      </c>
      <c r="E101">
        <v>0.1</v>
      </c>
      <c r="F101">
        <v>31</v>
      </c>
      <c r="G101">
        <v>72</v>
      </c>
      <c r="H101">
        <v>66</v>
      </c>
      <c r="I101">
        <v>5</v>
      </c>
      <c r="J101">
        <v>8</v>
      </c>
      <c r="K101">
        <v>1</v>
      </c>
      <c r="L101">
        <v>0</v>
      </c>
      <c r="M101">
        <v>1</v>
      </c>
      <c r="N101">
        <v>2</v>
      </c>
      <c r="O101">
        <v>0</v>
      </c>
      <c r="P101">
        <v>0</v>
      </c>
      <c r="Q101">
        <v>5</v>
      </c>
      <c r="R101">
        <v>29</v>
      </c>
      <c r="S101">
        <v>0.121</v>
      </c>
      <c r="T101">
        <v>0.183</v>
      </c>
      <c r="U101">
        <v>0.182</v>
      </c>
      <c r="V101">
        <v>0.36499999999999999</v>
      </c>
      <c r="W101">
        <v>11</v>
      </c>
      <c r="X101">
        <v>0.19</v>
      </c>
      <c r="Y101">
        <v>7</v>
      </c>
      <c r="Z101">
        <v>12</v>
      </c>
      <c r="AA101">
        <v>3</v>
      </c>
      <c r="AB101">
        <v>0</v>
      </c>
      <c r="AC101">
        <v>1</v>
      </c>
      <c r="AD101">
        <v>0</v>
      </c>
      <c r="AE101">
        <v>0</v>
      </c>
      <c r="AF101" t="s">
        <v>1003</v>
      </c>
      <c r="AG101" s="20"/>
      <c r="AJ101" s="70" t="str">
        <f t="shared" si="14"/>
        <v/>
      </c>
      <c r="AK101" s="70" t="str">
        <f t="shared" si="15"/>
        <v>7</v>
      </c>
      <c r="AL101" s="70" t="str">
        <f>IF(C101&lt;&gt;"Age",IF(M101&gt;='1967-AL'!H$23,"A",IF(U101&gt;'1967-AL'!H$25,"B","C")),"")</f>
        <v>C</v>
      </c>
      <c r="AM101" s="70" t="str">
        <f t="shared" si="16"/>
        <v>7</v>
      </c>
      <c r="AN101" s="70" t="str">
        <f t="shared" si="17"/>
        <v>7C</v>
      </c>
      <c r="AO101" s="70" t="str">
        <f t="shared" si="18"/>
        <v>R</v>
      </c>
      <c r="AP101" s="70" t="str">
        <f t="shared" si="19"/>
        <v>7C</v>
      </c>
      <c r="AQ101" s="71" t="str">
        <f t="shared" si="20"/>
        <v>Al Downing</v>
      </c>
      <c r="AR101" t="s">
        <v>150</v>
      </c>
      <c r="AS101" t="s">
        <v>1003</v>
      </c>
      <c r="AX101" s="71" t="str">
        <f t="shared" si="21"/>
        <v>Downing</v>
      </c>
      <c r="AY101" s="70" t="str">
        <f t="shared" si="22"/>
        <v>7C</v>
      </c>
      <c r="AZ101" s="70" t="str">
        <f t="shared" si="23"/>
        <v>R</v>
      </c>
      <c r="BG101" t="s">
        <v>1089</v>
      </c>
      <c r="BH101" t="s">
        <v>1030</v>
      </c>
      <c r="BN101" s="96" t="str">
        <f t="shared" si="24"/>
        <v>-</v>
      </c>
      <c r="BO101" s="95" t="str">
        <f t="shared" si="25"/>
        <v>Dean</v>
      </c>
      <c r="BP101" s="88" t="str">
        <f t="shared" si="26"/>
        <v>Chance</v>
      </c>
    </row>
    <row r="102" spans="1:68" x14ac:dyDescent="0.25">
      <c r="A102">
        <v>248</v>
      </c>
      <c r="B102" t="s">
        <v>592</v>
      </c>
      <c r="C102">
        <v>31</v>
      </c>
      <c r="D102" t="s">
        <v>393</v>
      </c>
      <c r="E102">
        <v>0.4</v>
      </c>
      <c r="F102">
        <v>43</v>
      </c>
      <c r="G102">
        <v>25</v>
      </c>
      <c r="H102">
        <v>20</v>
      </c>
      <c r="I102">
        <v>3</v>
      </c>
      <c r="J102">
        <v>7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1</v>
      </c>
      <c r="R102">
        <v>3</v>
      </c>
      <c r="S102">
        <v>0.35</v>
      </c>
      <c r="T102">
        <v>0.38100000000000001</v>
      </c>
      <c r="U102">
        <v>0.35</v>
      </c>
      <c r="V102">
        <v>0.73099999999999998</v>
      </c>
      <c r="W102">
        <v>118</v>
      </c>
      <c r="X102">
        <v>0.33700000000000002</v>
      </c>
      <c r="Y102">
        <v>114</v>
      </c>
      <c r="Z102">
        <v>7</v>
      </c>
      <c r="AA102">
        <v>0</v>
      </c>
      <c r="AB102">
        <v>0</v>
      </c>
      <c r="AC102">
        <v>3</v>
      </c>
      <c r="AD102">
        <v>0</v>
      </c>
      <c r="AE102">
        <v>0</v>
      </c>
      <c r="AF102" t="s">
        <v>1270</v>
      </c>
      <c r="AG102" s="20"/>
      <c r="AJ102" s="70" t="str">
        <f t="shared" si="14"/>
        <v/>
      </c>
      <c r="AK102" s="70" t="str">
        <f t="shared" si="15"/>
        <v>1</v>
      </c>
      <c r="AL102" s="70" t="str">
        <f>IF(C102&lt;&gt;"Age",IF(M102&gt;='1967-AL'!H$23,"A",IF(U102&gt;'1967-AL'!H$25,"B","C")),"")</f>
        <v>C</v>
      </c>
      <c r="AM102" s="70" t="str">
        <f t="shared" si="16"/>
        <v>1</v>
      </c>
      <c r="AN102" s="70" t="str">
        <f t="shared" si="17"/>
        <v>1C</v>
      </c>
      <c r="AO102" s="70" t="str">
        <f t="shared" si="18"/>
        <v>R</v>
      </c>
      <c r="AP102" s="70" t="str">
        <f t="shared" si="19"/>
        <v>1C</v>
      </c>
      <c r="AQ102" s="71" t="str">
        <f t="shared" si="20"/>
        <v>Moe Drabowsky</v>
      </c>
      <c r="AR102" t="s">
        <v>1269</v>
      </c>
      <c r="AS102" t="s">
        <v>1270</v>
      </c>
      <c r="AX102" s="71" t="str">
        <f t="shared" si="21"/>
        <v>Drabowsky</v>
      </c>
      <c r="AY102" s="70" t="str">
        <f t="shared" si="22"/>
        <v>1C</v>
      </c>
      <c r="AZ102" s="70" t="str">
        <f t="shared" si="23"/>
        <v>R</v>
      </c>
      <c r="BG102" t="s">
        <v>1089</v>
      </c>
      <c r="BH102" t="s">
        <v>1030</v>
      </c>
      <c r="BN102" s="88" t="str">
        <f t="shared" si="24"/>
        <v>-</v>
      </c>
      <c r="BO102" s="95" t="str">
        <f t="shared" si="25"/>
        <v>Dean</v>
      </c>
      <c r="BP102" s="88" t="str">
        <f t="shared" si="26"/>
        <v>Chance</v>
      </c>
    </row>
    <row r="103" spans="1:68" x14ac:dyDescent="0.25">
      <c r="A103">
        <v>249</v>
      </c>
      <c r="B103" t="s">
        <v>593</v>
      </c>
      <c r="C103">
        <v>32</v>
      </c>
      <c r="D103" t="s">
        <v>422</v>
      </c>
      <c r="E103">
        <v>0</v>
      </c>
      <c r="F103">
        <v>7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 t="s">
        <v>1031</v>
      </c>
      <c r="AG103" s="20"/>
      <c r="AJ103" s="70" t="str">
        <f t="shared" si="14"/>
        <v/>
      </c>
      <c r="AK103" s="70">
        <f t="shared" si="15"/>
        <v>6</v>
      </c>
      <c r="AL103" s="70" t="str">
        <f>IF(C103&lt;&gt;"Age",IF(M103&gt;='1967-AL'!H$23,"A",IF(U103&gt;'1967-AL'!H$25,"B","C")),"")</f>
        <v>C</v>
      </c>
      <c r="AM103" s="70">
        <f t="shared" si="16"/>
        <v>6</v>
      </c>
      <c r="AN103" s="70" t="str">
        <f t="shared" si="17"/>
        <v>6C</v>
      </c>
      <c r="AO103" s="70" t="str">
        <f t="shared" si="18"/>
        <v>R</v>
      </c>
      <c r="AP103" s="70" t="str">
        <f t="shared" si="19"/>
        <v>6C</v>
      </c>
      <c r="AQ103" s="71" t="str">
        <f t="shared" si="20"/>
        <v>Bob Duliba</v>
      </c>
      <c r="AR103" t="s">
        <v>145</v>
      </c>
      <c r="AS103" t="s">
        <v>1031</v>
      </c>
      <c r="AX103" s="71" t="str">
        <f t="shared" si="21"/>
        <v>Duliba</v>
      </c>
      <c r="AY103" s="70" t="str">
        <f t="shared" si="22"/>
        <v>6C</v>
      </c>
      <c r="AZ103" s="70" t="str">
        <f t="shared" si="23"/>
        <v>R</v>
      </c>
      <c r="BG103" t="s">
        <v>146</v>
      </c>
      <c r="BH103" t="s">
        <v>151</v>
      </c>
      <c r="BN103" s="88" t="str">
        <f t="shared" si="24"/>
        <v>-</v>
      </c>
      <c r="BO103" s="95" t="str">
        <f t="shared" si="25"/>
        <v>Ed</v>
      </c>
      <c r="BP103" s="88" t="str">
        <f t="shared" si="26"/>
        <v>Charles</v>
      </c>
    </row>
    <row r="104" spans="1:68" x14ac:dyDescent="0.25">
      <c r="A104">
        <v>89</v>
      </c>
      <c r="B104" t="s">
        <v>469</v>
      </c>
      <c r="C104">
        <v>21</v>
      </c>
      <c r="D104" t="s">
        <v>422</v>
      </c>
      <c r="E104">
        <v>-0.3</v>
      </c>
      <c r="F104">
        <v>34</v>
      </c>
      <c r="G104">
        <v>106</v>
      </c>
      <c r="H104">
        <v>101</v>
      </c>
      <c r="I104">
        <v>9</v>
      </c>
      <c r="J104">
        <v>19</v>
      </c>
      <c r="K104">
        <v>4</v>
      </c>
      <c r="L104">
        <v>0</v>
      </c>
      <c r="M104">
        <v>5</v>
      </c>
      <c r="N104">
        <v>11</v>
      </c>
      <c r="O104">
        <v>0</v>
      </c>
      <c r="P104">
        <v>1</v>
      </c>
      <c r="Q104">
        <v>4</v>
      </c>
      <c r="R104">
        <v>50</v>
      </c>
      <c r="S104">
        <v>0.188</v>
      </c>
      <c r="T104">
        <v>0.219</v>
      </c>
      <c r="U104">
        <v>0.376</v>
      </c>
      <c r="V104">
        <v>0.59499999999999997</v>
      </c>
      <c r="W104">
        <v>75</v>
      </c>
      <c r="X104">
        <v>0.29299999999999998</v>
      </c>
      <c r="Y104">
        <v>85</v>
      </c>
      <c r="Z104">
        <v>38</v>
      </c>
      <c r="AA104">
        <v>1</v>
      </c>
      <c r="AB104">
        <v>0</v>
      </c>
      <c r="AC104">
        <v>1</v>
      </c>
      <c r="AD104">
        <v>0</v>
      </c>
      <c r="AE104">
        <v>0</v>
      </c>
      <c r="AF104" t="s">
        <v>1083</v>
      </c>
      <c r="AG104" s="20"/>
      <c r="AJ104" s="70" t="str">
        <f t="shared" si="14"/>
        <v/>
      </c>
      <c r="AK104" s="70" t="str">
        <f t="shared" si="15"/>
        <v>6</v>
      </c>
      <c r="AL104" s="70" t="str">
        <f>IF(C104&lt;&gt;"Age",IF(M104&gt;='1967-AL'!H$23,"A",IF(U104&gt;'1967-AL'!H$25,"B","C")),"")</f>
        <v>C</v>
      </c>
      <c r="AM104" s="70" t="str">
        <f t="shared" si="16"/>
        <v>6</v>
      </c>
      <c r="AN104" s="70" t="str">
        <f t="shared" si="17"/>
        <v>6C</v>
      </c>
      <c r="AO104" s="70" t="str">
        <f t="shared" si="18"/>
        <v>R</v>
      </c>
      <c r="AP104" s="70" t="str">
        <f t="shared" si="19"/>
        <v>6C</v>
      </c>
      <c r="AQ104" s="71" t="str">
        <f t="shared" si="20"/>
        <v>Dave Duncan</v>
      </c>
      <c r="AR104" t="s">
        <v>273</v>
      </c>
      <c r="AS104" t="s">
        <v>1083</v>
      </c>
      <c r="AX104" s="71" t="str">
        <f t="shared" si="21"/>
        <v>Duncan</v>
      </c>
      <c r="AY104" s="70" t="str">
        <f t="shared" si="22"/>
        <v>6C</v>
      </c>
      <c r="AZ104" s="70" t="str">
        <f t="shared" si="23"/>
        <v>R</v>
      </c>
      <c r="BG104" t="s">
        <v>1279</v>
      </c>
      <c r="BH104" t="s">
        <v>1280</v>
      </c>
      <c r="BN104" s="88" t="str">
        <f t="shared" si="24"/>
        <v>-</v>
      </c>
      <c r="BO104" s="95" t="str">
        <f t="shared" si="25"/>
        <v>Ossie</v>
      </c>
      <c r="BP104" s="88" t="str">
        <f t="shared" si="26"/>
        <v>Chavarria</v>
      </c>
    </row>
    <row r="105" spans="1:68" x14ac:dyDescent="0.25">
      <c r="A105">
        <v>250</v>
      </c>
      <c r="B105" t="s">
        <v>594</v>
      </c>
      <c r="C105">
        <v>25</v>
      </c>
      <c r="D105" t="s">
        <v>422</v>
      </c>
      <c r="E105">
        <v>0</v>
      </c>
      <c r="F105">
        <v>7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 t="s">
        <v>1017</v>
      </c>
      <c r="AG105" s="20"/>
      <c r="AJ105" s="70" t="str">
        <f t="shared" si="14"/>
        <v/>
      </c>
      <c r="AK105" s="70">
        <f t="shared" si="15"/>
        <v>6</v>
      </c>
      <c r="AL105" s="70" t="str">
        <f>IF(C105&lt;&gt;"Age",IF(M105&gt;='1967-AL'!H$23,"A",IF(U105&gt;'1967-AL'!H$25,"B","C")),"")</f>
        <v>C</v>
      </c>
      <c r="AM105" s="70">
        <f t="shared" si="16"/>
        <v>6</v>
      </c>
      <c r="AN105" s="70" t="str">
        <f t="shared" si="17"/>
        <v>6C</v>
      </c>
      <c r="AO105" s="70" t="str">
        <f t="shared" si="18"/>
        <v>L</v>
      </c>
      <c r="AP105" s="70" t="str">
        <f t="shared" si="19"/>
        <v>6C</v>
      </c>
      <c r="AQ105" s="71" t="str">
        <f t="shared" si="20"/>
        <v>Bill Edgerton</v>
      </c>
      <c r="AR105" t="s">
        <v>157</v>
      </c>
      <c r="AS105" t="s">
        <v>1017</v>
      </c>
      <c r="AX105" s="71" t="str">
        <f t="shared" si="21"/>
        <v>Edgerton</v>
      </c>
      <c r="AY105" s="70" t="str">
        <f t="shared" si="22"/>
        <v>6C</v>
      </c>
      <c r="AZ105" s="70" t="str">
        <f t="shared" si="23"/>
        <v>L</v>
      </c>
      <c r="BG105" t="s">
        <v>159</v>
      </c>
      <c r="BH105" t="s">
        <v>1287</v>
      </c>
      <c r="BN105" s="88" t="str">
        <f t="shared" si="24"/>
        <v>-</v>
      </c>
      <c r="BO105" s="95" t="str">
        <f t="shared" si="25"/>
        <v>Pete</v>
      </c>
      <c r="BP105" s="88" t="str">
        <f t="shared" si="26"/>
        <v>Cimino</v>
      </c>
    </row>
    <row r="106" spans="1:68" x14ac:dyDescent="0.25">
      <c r="A106">
        <v>251</v>
      </c>
      <c r="B106" t="s">
        <v>595</v>
      </c>
      <c r="C106">
        <v>21</v>
      </c>
      <c r="D106" t="s">
        <v>397</v>
      </c>
      <c r="E106">
        <v>0</v>
      </c>
      <c r="F106">
        <v>1</v>
      </c>
      <c r="G106">
        <v>1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-100</v>
      </c>
      <c r="X106">
        <v>0</v>
      </c>
      <c r="Y106">
        <v>-130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 t="s">
        <v>1344</v>
      </c>
      <c r="AG106" s="20"/>
      <c r="AJ106" s="70" t="str">
        <f t="shared" si="14"/>
        <v/>
      </c>
      <c r="AK106" s="70">
        <f t="shared" si="15"/>
        <v>6</v>
      </c>
      <c r="AL106" s="70" t="str">
        <f>IF(C106&lt;&gt;"Age",IF(M106&gt;='1967-AL'!H$23,"A",IF(U106&gt;'1967-AL'!H$25,"B","C")),"")</f>
        <v>C</v>
      </c>
      <c r="AM106" s="70">
        <f t="shared" si="16"/>
        <v>6</v>
      </c>
      <c r="AN106" s="70" t="str">
        <f t="shared" si="17"/>
        <v>6C</v>
      </c>
      <c r="AO106" s="70" t="str">
        <f t="shared" si="18"/>
        <v>R</v>
      </c>
      <c r="AP106" s="70" t="str">
        <f t="shared" si="19"/>
        <v>6C</v>
      </c>
      <c r="AQ106" s="71" t="str">
        <f t="shared" si="20"/>
        <v>Tom Egan</v>
      </c>
      <c r="AR106" t="s">
        <v>341</v>
      </c>
      <c r="AS106" t="s">
        <v>1344</v>
      </c>
      <c r="AX106" s="71" t="str">
        <f t="shared" si="21"/>
        <v>Egan</v>
      </c>
      <c r="AY106" s="70" t="str">
        <f t="shared" si="22"/>
        <v>6C</v>
      </c>
      <c r="AZ106" s="70" t="str">
        <f t="shared" si="23"/>
        <v>R</v>
      </c>
      <c r="BG106" t="s">
        <v>159</v>
      </c>
      <c r="BH106" t="s">
        <v>1287</v>
      </c>
      <c r="BN106" s="88" t="str">
        <f t="shared" si="24"/>
        <v>-</v>
      </c>
      <c r="BO106" s="95" t="str">
        <f t="shared" si="25"/>
        <v>Pete</v>
      </c>
      <c r="BP106" s="88" t="str">
        <f t="shared" si="26"/>
        <v>Cimino</v>
      </c>
    </row>
    <row r="107" spans="1:68" x14ac:dyDescent="0.25">
      <c r="A107">
        <v>50</v>
      </c>
      <c r="B107" t="s">
        <v>440</v>
      </c>
      <c r="C107">
        <v>24</v>
      </c>
      <c r="D107" t="s">
        <v>242</v>
      </c>
      <c r="E107">
        <v>0.3</v>
      </c>
      <c r="F107">
        <v>105</v>
      </c>
      <c r="G107">
        <v>345</v>
      </c>
      <c r="H107">
        <v>297</v>
      </c>
      <c r="I107">
        <v>32</v>
      </c>
      <c r="J107">
        <v>67</v>
      </c>
      <c r="K107">
        <v>7</v>
      </c>
      <c r="L107">
        <v>4</v>
      </c>
      <c r="M107">
        <v>9</v>
      </c>
      <c r="N107">
        <v>29</v>
      </c>
      <c r="O107">
        <v>1</v>
      </c>
      <c r="P107">
        <v>4</v>
      </c>
      <c r="Q107">
        <v>41</v>
      </c>
      <c r="R107">
        <v>79</v>
      </c>
      <c r="S107">
        <v>0.22600000000000001</v>
      </c>
      <c r="T107">
        <v>0.33</v>
      </c>
      <c r="U107">
        <v>0.36699999999999999</v>
      </c>
      <c r="V107">
        <v>0.69699999999999995</v>
      </c>
      <c r="W107">
        <v>110</v>
      </c>
      <c r="X107">
        <v>0.32</v>
      </c>
      <c r="Y107">
        <v>107</v>
      </c>
      <c r="Z107">
        <v>109</v>
      </c>
      <c r="AA107">
        <v>4</v>
      </c>
      <c r="AB107">
        <v>6</v>
      </c>
      <c r="AC107">
        <v>0</v>
      </c>
      <c r="AD107">
        <v>1</v>
      </c>
      <c r="AE107">
        <v>5</v>
      </c>
      <c r="AF107" t="s">
        <v>1264</v>
      </c>
      <c r="AG107" s="20"/>
      <c r="AJ107" s="70" t="str">
        <f t="shared" si="14"/>
        <v>CHECK</v>
      </c>
      <c r="AK107" s="70" t="str">
        <f t="shared" si="15"/>
        <v>5</v>
      </c>
      <c r="AL107" s="70" t="str">
        <f>IF(C107&lt;&gt;"Age",IF(M107&gt;='1967-AL'!H$23,"A",IF(U107&gt;'1967-AL'!H$25,"B","C")),"")</f>
        <v>C</v>
      </c>
      <c r="AM107" s="70" t="str">
        <f t="shared" si="16"/>
        <v>5</v>
      </c>
      <c r="AN107" s="70" t="str">
        <f t="shared" si="17"/>
        <v>5C</v>
      </c>
      <c r="AO107" s="70" t="str">
        <f t="shared" si="18"/>
        <v>L</v>
      </c>
      <c r="AP107" s="70" t="str">
        <f t="shared" si="19"/>
        <v>5C</v>
      </c>
      <c r="AQ107" s="71" t="str">
        <f t="shared" si="20"/>
        <v>Mike Epstein</v>
      </c>
      <c r="AR107" t="s">
        <v>314</v>
      </c>
      <c r="AS107" t="s">
        <v>1264</v>
      </c>
      <c r="AX107" s="71" t="str">
        <f t="shared" si="21"/>
        <v>Epstein</v>
      </c>
      <c r="AY107" s="70" t="str">
        <f t="shared" si="22"/>
        <v>5C</v>
      </c>
      <c r="AZ107" s="70" t="str">
        <f t="shared" si="23"/>
        <v>L</v>
      </c>
      <c r="BG107" t="s">
        <v>1141</v>
      </c>
      <c r="BH107" t="s">
        <v>1067</v>
      </c>
      <c r="BN107" s="88" t="str">
        <f t="shared" si="24"/>
        <v>-</v>
      </c>
      <c r="BO107" s="95" t="str">
        <f t="shared" si="25"/>
        <v>Galen</v>
      </c>
      <c r="BP107" s="88" t="str">
        <f t="shared" si="26"/>
        <v>Cisco</v>
      </c>
    </row>
    <row r="108" spans="1:68" x14ac:dyDescent="0.25">
      <c r="A108">
        <v>51</v>
      </c>
      <c r="B108" t="s">
        <v>440</v>
      </c>
      <c r="C108">
        <v>24</v>
      </c>
      <c r="D108" t="s">
        <v>393</v>
      </c>
      <c r="E108">
        <v>-0.1</v>
      </c>
      <c r="F108">
        <v>9</v>
      </c>
      <c r="G108">
        <v>16</v>
      </c>
      <c r="H108">
        <v>13</v>
      </c>
      <c r="I108">
        <v>0</v>
      </c>
      <c r="J108">
        <v>2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3</v>
      </c>
      <c r="R108">
        <v>5</v>
      </c>
      <c r="S108">
        <v>0.154</v>
      </c>
      <c r="T108">
        <v>0.313</v>
      </c>
      <c r="U108">
        <v>0.154</v>
      </c>
      <c r="V108">
        <v>0.46600000000000003</v>
      </c>
      <c r="W108">
        <v>42</v>
      </c>
      <c r="X108">
        <v>0.24399999999999999</v>
      </c>
      <c r="Y108">
        <v>43</v>
      </c>
      <c r="Z108">
        <v>2</v>
      </c>
      <c r="AA108">
        <v>1</v>
      </c>
      <c r="AB108">
        <v>0</v>
      </c>
      <c r="AC108">
        <v>0</v>
      </c>
      <c r="AD108">
        <v>0</v>
      </c>
      <c r="AE108">
        <v>0</v>
      </c>
      <c r="AF108" t="s">
        <v>1264</v>
      </c>
      <c r="AG108" s="20"/>
      <c r="AJ108" s="70" t="str">
        <f t="shared" si="14"/>
        <v>CHECK</v>
      </c>
      <c r="AK108" s="70" t="str">
        <f t="shared" si="15"/>
        <v>6</v>
      </c>
      <c r="AL108" s="70" t="str">
        <f>IF(C108&lt;&gt;"Age",IF(M108&gt;='1967-AL'!H$23,"A",IF(U108&gt;'1967-AL'!H$25,"B","C")),"")</f>
        <v>C</v>
      </c>
      <c r="AM108" s="70" t="str">
        <f t="shared" si="16"/>
        <v>6</v>
      </c>
      <c r="AN108" s="70" t="str">
        <f t="shared" si="17"/>
        <v>6C</v>
      </c>
      <c r="AO108" s="70" t="str">
        <f t="shared" si="18"/>
        <v>L</v>
      </c>
      <c r="AP108" s="70" t="str">
        <f t="shared" si="19"/>
        <v>6C</v>
      </c>
      <c r="AQ108" s="71" t="str">
        <f t="shared" si="20"/>
        <v>Mike Epstein</v>
      </c>
      <c r="AR108" t="s">
        <v>314</v>
      </c>
      <c r="AS108" t="s">
        <v>1264</v>
      </c>
      <c r="AX108" s="71" t="str">
        <f t="shared" si="21"/>
        <v>Epstein</v>
      </c>
      <c r="AY108" s="70" t="str">
        <f t="shared" si="22"/>
        <v>6C</v>
      </c>
      <c r="AZ108" s="70" t="str">
        <f t="shared" si="23"/>
        <v>L</v>
      </c>
      <c r="BG108" t="s">
        <v>1141</v>
      </c>
      <c r="BH108" t="s">
        <v>1067</v>
      </c>
      <c r="BN108" s="88" t="str">
        <f t="shared" si="24"/>
        <v>-</v>
      </c>
      <c r="BO108" s="95" t="str">
        <f t="shared" si="25"/>
        <v>Galen</v>
      </c>
      <c r="BP108" s="88" t="str">
        <f t="shared" si="26"/>
        <v>Cisco</v>
      </c>
    </row>
    <row r="109" spans="1:68" x14ac:dyDescent="0.25">
      <c r="A109">
        <v>52</v>
      </c>
      <c r="B109" t="s">
        <v>440</v>
      </c>
      <c r="C109">
        <v>24</v>
      </c>
      <c r="D109" t="s">
        <v>391</v>
      </c>
      <c r="E109">
        <v>0.5</v>
      </c>
      <c r="F109">
        <v>96</v>
      </c>
      <c r="G109">
        <v>329</v>
      </c>
      <c r="H109">
        <v>284</v>
      </c>
      <c r="I109">
        <v>32</v>
      </c>
      <c r="J109">
        <v>65</v>
      </c>
      <c r="K109">
        <v>7</v>
      </c>
      <c r="L109">
        <v>4</v>
      </c>
      <c r="M109">
        <v>9</v>
      </c>
      <c r="N109">
        <v>29</v>
      </c>
      <c r="O109">
        <v>1</v>
      </c>
      <c r="P109">
        <v>4</v>
      </c>
      <c r="Q109">
        <v>38</v>
      </c>
      <c r="R109">
        <v>74</v>
      </c>
      <c r="S109">
        <v>0.22900000000000001</v>
      </c>
      <c r="T109">
        <v>0.33100000000000002</v>
      </c>
      <c r="U109">
        <v>0.377</v>
      </c>
      <c r="V109">
        <v>0.70799999999999996</v>
      </c>
      <c r="W109">
        <v>113</v>
      </c>
      <c r="X109">
        <v>0.32400000000000001</v>
      </c>
      <c r="Y109">
        <v>110</v>
      </c>
      <c r="Z109">
        <v>107</v>
      </c>
      <c r="AA109">
        <v>3</v>
      </c>
      <c r="AB109">
        <v>6</v>
      </c>
      <c r="AC109">
        <v>0</v>
      </c>
      <c r="AD109">
        <v>1</v>
      </c>
      <c r="AE109">
        <v>5</v>
      </c>
      <c r="AF109" t="s">
        <v>1264</v>
      </c>
      <c r="AG109" s="20"/>
      <c r="AJ109" s="70" t="str">
        <f t="shared" si="14"/>
        <v/>
      </c>
      <c r="AK109" s="70" t="str">
        <f t="shared" si="15"/>
        <v>5</v>
      </c>
      <c r="AL109" s="70" t="str">
        <f>IF(C109&lt;&gt;"Age",IF(M109&gt;='1967-AL'!H$23,"A",IF(U109&gt;'1967-AL'!H$25,"B","C")),"")</f>
        <v>C</v>
      </c>
      <c r="AM109" s="70" t="str">
        <f t="shared" si="16"/>
        <v>5</v>
      </c>
      <c r="AN109" s="70" t="str">
        <f t="shared" si="17"/>
        <v>5C</v>
      </c>
      <c r="AO109" s="70" t="str">
        <f t="shared" si="18"/>
        <v>L</v>
      </c>
      <c r="AP109" s="70" t="str">
        <f t="shared" si="19"/>
        <v>5C</v>
      </c>
      <c r="AQ109" s="71" t="str">
        <f t="shared" si="20"/>
        <v>Mike Epstein</v>
      </c>
      <c r="AR109" t="s">
        <v>314</v>
      </c>
      <c r="AS109" t="s">
        <v>1264</v>
      </c>
      <c r="AX109" s="71" t="str">
        <f t="shared" si="21"/>
        <v>Epstein</v>
      </c>
      <c r="AY109" s="70" t="str">
        <f t="shared" si="22"/>
        <v>5C</v>
      </c>
      <c r="AZ109" s="70" t="str">
        <f t="shared" si="23"/>
        <v>L</v>
      </c>
      <c r="BG109" t="s">
        <v>156</v>
      </c>
      <c r="BH109" t="s">
        <v>290</v>
      </c>
      <c r="BN109" s="88" t="str">
        <f t="shared" si="24"/>
        <v>check</v>
      </c>
      <c r="BO109" s="95" t="str">
        <f t="shared" si="25"/>
        <v>Ron</v>
      </c>
      <c r="BP109" s="88" t="str">
        <f t="shared" si="26"/>
        <v>Clark</v>
      </c>
    </row>
    <row r="110" spans="1:68" x14ac:dyDescent="0.25">
      <c r="A110">
        <v>67</v>
      </c>
      <c r="B110" t="s">
        <v>452</v>
      </c>
      <c r="C110">
        <v>24</v>
      </c>
      <c r="D110" t="s">
        <v>393</v>
      </c>
      <c r="E110">
        <v>0.3</v>
      </c>
      <c r="F110">
        <v>112</v>
      </c>
      <c r="G110">
        <v>374</v>
      </c>
      <c r="H110">
        <v>330</v>
      </c>
      <c r="I110">
        <v>29</v>
      </c>
      <c r="J110">
        <v>71</v>
      </c>
      <c r="K110">
        <v>13</v>
      </c>
      <c r="L110">
        <v>0</v>
      </c>
      <c r="M110">
        <v>7</v>
      </c>
      <c r="N110">
        <v>35</v>
      </c>
      <c r="O110">
        <v>1</v>
      </c>
      <c r="P110">
        <v>0</v>
      </c>
      <c r="Q110">
        <v>38</v>
      </c>
      <c r="R110">
        <v>80</v>
      </c>
      <c r="S110">
        <v>0.215</v>
      </c>
      <c r="T110">
        <v>0.29799999999999999</v>
      </c>
      <c r="U110">
        <v>0.318</v>
      </c>
      <c r="V110">
        <v>0.61699999999999999</v>
      </c>
      <c r="W110">
        <v>83</v>
      </c>
      <c r="X110">
        <v>0.29699999999999999</v>
      </c>
      <c r="Y110">
        <v>82</v>
      </c>
      <c r="Z110">
        <v>105</v>
      </c>
      <c r="AA110">
        <v>12</v>
      </c>
      <c r="AB110">
        <v>2</v>
      </c>
      <c r="AC110">
        <v>2</v>
      </c>
      <c r="AD110">
        <v>2</v>
      </c>
      <c r="AE110">
        <v>9</v>
      </c>
      <c r="AF110" t="s">
        <v>1009</v>
      </c>
      <c r="AG110" s="20"/>
      <c r="AJ110" s="70" t="str">
        <f t="shared" si="14"/>
        <v/>
      </c>
      <c r="AK110" s="70" t="str">
        <f t="shared" si="15"/>
        <v>5</v>
      </c>
      <c r="AL110" s="70" t="str">
        <f>IF(C110&lt;&gt;"Age",IF(M110&gt;='1967-AL'!H$23,"A",IF(U110&gt;'1967-AL'!H$25,"B","C")),"")</f>
        <v>C</v>
      </c>
      <c r="AM110" s="70" t="str">
        <f t="shared" si="16"/>
        <v>5</v>
      </c>
      <c r="AN110" s="70" t="str">
        <f t="shared" si="17"/>
        <v>5C</v>
      </c>
      <c r="AO110" s="70" t="str">
        <f t="shared" si="18"/>
        <v>R</v>
      </c>
      <c r="AP110" s="70" t="str">
        <f t="shared" si="19"/>
        <v>5C</v>
      </c>
      <c r="AQ110" s="71" t="str">
        <f t="shared" si="20"/>
        <v>Andy Etchebarren</v>
      </c>
      <c r="AR110" t="s">
        <v>245</v>
      </c>
      <c r="AS110" t="s">
        <v>1009</v>
      </c>
      <c r="AX110" s="71" t="str">
        <f t="shared" si="21"/>
        <v>Etchebarren</v>
      </c>
      <c r="AY110" s="70" t="str">
        <f t="shared" si="22"/>
        <v>5C</v>
      </c>
      <c r="AZ110" s="70" t="str">
        <f t="shared" si="23"/>
        <v>R</v>
      </c>
      <c r="BG110" t="s">
        <v>1300</v>
      </c>
      <c r="BH110" t="s">
        <v>290</v>
      </c>
      <c r="BN110" s="88" t="str">
        <f t="shared" si="24"/>
        <v>-</v>
      </c>
      <c r="BO110" s="95" t="str">
        <f t="shared" si="25"/>
        <v>Rickey</v>
      </c>
      <c r="BP110" s="88" t="str">
        <f t="shared" si="26"/>
        <v>Clark</v>
      </c>
    </row>
    <row r="111" spans="1:68" x14ac:dyDescent="0.25">
      <c r="A111">
        <v>154</v>
      </c>
      <c r="B111" t="s">
        <v>516</v>
      </c>
      <c r="C111">
        <v>24</v>
      </c>
      <c r="D111" t="s">
        <v>402</v>
      </c>
      <c r="E111">
        <v>0.1</v>
      </c>
      <c r="F111">
        <v>9</v>
      </c>
      <c r="G111">
        <v>32</v>
      </c>
      <c r="H111">
        <v>28</v>
      </c>
      <c r="I111">
        <v>1</v>
      </c>
      <c r="J111">
        <v>6</v>
      </c>
      <c r="K111">
        <v>2</v>
      </c>
      <c r="L111">
        <v>0</v>
      </c>
      <c r="M111">
        <v>1</v>
      </c>
      <c r="N111">
        <v>4</v>
      </c>
      <c r="O111">
        <v>1</v>
      </c>
      <c r="P111">
        <v>1</v>
      </c>
      <c r="Q111">
        <v>2</v>
      </c>
      <c r="R111">
        <v>7</v>
      </c>
      <c r="S111">
        <v>0.214</v>
      </c>
      <c r="T111">
        <v>0.28100000000000003</v>
      </c>
      <c r="U111">
        <v>0.39300000000000002</v>
      </c>
      <c r="V111">
        <v>0.67400000000000004</v>
      </c>
      <c r="W111">
        <v>102</v>
      </c>
      <c r="X111">
        <v>0.29899999999999999</v>
      </c>
      <c r="Y111">
        <v>94</v>
      </c>
      <c r="Z111">
        <v>11</v>
      </c>
      <c r="AA111">
        <v>1</v>
      </c>
      <c r="AB111">
        <v>1</v>
      </c>
      <c r="AC111">
        <v>0</v>
      </c>
      <c r="AD111">
        <v>1</v>
      </c>
      <c r="AE111">
        <v>0</v>
      </c>
      <c r="AF111" t="s">
        <v>1129</v>
      </c>
      <c r="AG111" s="20"/>
      <c r="AJ111" s="70" t="str">
        <f t="shared" si="14"/>
        <v/>
      </c>
      <c r="AK111" s="70" t="str">
        <f t="shared" si="15"/>
        <v>5</v>
      </c>
      <c r="AL111" s="70" t="str">
        <f>IF(C111&lt;&gt;"Age",IF(M111&gt;='1967-AL'!H$23,"A",IF(U111&gt;'1967-AL'!H$25,"B","C")),"")</f>
        <v>C</v>
      </c>
      <c r="AM111" s="70" t="str">
        <f t="shared" si="16"/>
        <v>5</v>
      </c>
      <c r="AN111" s="70" t="str">
        <f t="shared" si="17"/>
        <v>5C</v>
      </c>
      <c r="AO111" s="70" t="str">
        <f t="shared" si="18"/>
        <v>R</v>
      </c>
      <c r="AP111" s="70" t="str">
        <f t="shared" si="19"/>
        <v>5C</v>
      </c>
      <c r="AQ111" s="71" t="str">
        <f t="shared" si="20"/>
        <v>Frank Fernández</v>
      </c>
      <c r="AR111" t="s">
        <v>281</v>
      </c>
      <c r="AS111" t="s">
        <v>1129</v>
      </c>
      <c r="AX111" s="71" t="str">
        <f t="shared" si="21"/>
        <v>Fernández</v>
      </c>
      <c r="AY111" s="70" t="str">
        <f t="shared" si="22"/>
        <v>5C</v>
      </c>
      <c r="AZ111" s="70" t="str">
        <f t="shared" si="23"/>
        <v>R</v>
      </c>
      <c r="BG111" t="s">
        <v>1300</v>
      </c>
      <c r="BH111" t="s">
        <v>290</v>
      </c>
      <c r="BN111" s="96" t="str">
        <f t="shared" si="24"/>
        <v>-</v>
      </c>
      <c r="BO111" s="95" t="str">
        <f t="shared" si="25"/>
        <v>Rickey</v>
      </c>
      <c r="BP111" s="88" t="str">
        <f t="shared" si="26"/>
        <v>Clark</v>
      </c>
    </row>
    <row r="112" spans="1:68" x14ac:dyDescent="0.25">
      <c r="A112">
        <v>252</v>
      </c>
      <c r="B112" t="s">
        <v>1443</v>
      </c>
      <c r="C112">
        <v>27</v>
      </c>
      <c r="D112" t="s">
        <v>390</v>
      </c>
      <c r="E112">
        <v>0</v>
      </c>
      <c r="F112">
        <v>9</v>
      </c>
      <c r="G112">
        <v>8</v>
      </c>
      <c r="H112">
        <v>7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4</v>
      </c>
      <c r="S112">
        <v>0.14299999999999999</v>
      </c>
      <c r="T112">
        <v>0.14299999999999999</v>
      </c>
      <c r="U112">
        <v>0.14299999999999999</v>
      </c>
      <c r="V112">
        <v>0.28599999999999998</v>
      </c>
      <c r="W112">
        <v>-18</v>
      </c>
      <c r="X112">
        <v>0.13</v>
      </c>
      <c r="Y112">
        <v>-71</v>
      </c>
      <c r="Z112">
        <v>1</v>
      </c>
      <c r="AA112">
        <v>0</v>
      </c>
      <c r="AB112">
        <v>0</v>
      </c>
      <c r="AC112">
        <v>1</v>
      </c>
      <c r="AD112">
        <v>0</v>
      </c>
      <c r="AE112">
        <v>0</v>
      </c>
      <c r="AF112" t="s">
        <v>188</v>
      </c>
      <c r="AG112" s="20"/>
      <c r="AJ112" s="70" t="str">
        <f t="shared" si="14"/>
        <v/>
      </c>
      <c r="AK112" s="70">
        <f t="shared" si="15"/>
        <v>6</v>
      </c>
      <c r="AL112" s="70" t="str">
        <f>IF(C112&lt;&gt;"Age",IF(M112&gt;='1967-AL'!H$23,"A",IF(U112&gt;'1967-AL'!H$25,"B","C")),"")</f>
        <v>C</v>
      </c>
      <c r="AM112" s="70">
        <f t="shared" si="16"/>
        <v>6</v>
      </c>
      <c r="AN112" s="70" t="str">
        <f t="shared" si="17"/>
        <v>6C</v>
      </c>
      <c r="AO112" s="70" t="str">
        <f t="shared" si="18"/>
        <v>R</v>
      </c>
      <c r="AP112" s="70" t="str">
        <f t="shared" si="19"/>
        <v>6C</v>
      </c>
      <c r="AQ112" s="71" t="str">
        <f t="shared" si="20"/>
        <v>Hank FischerH</v>
      </c>
      <c r="AR112" t="s">
        <v>1158</v>
      </c>
      <c r="AS112" t="s">
        <v>1457</v>
      </c>
      <c r="AX112" s="71" t="str">
        <f t="shared" si="21"/>
        <v>FischerH</v>
      </c>
      <c r="AY112" s="70" t="str">
        <f t="shared" si="22"/>
        <v>6C</v>
      </c>
      <c r="AZ112" s="70" t="str">
        <f t="shared" si="23"/>
        <v>R</v>
      </c>
      <c r="BG112" t="s">
        <v>1165</v>
      </c>
      <c r="BH112" t="s">
        <v>1166</v>
      </c>
      <c r="BN112" s="88" t="str">
        <f t="shared" si="24"/>
        <v>-</v>
      </c>
      <c r="BO112" s="95" t="str">
        <f t="shared" si="25"/>
        <v>Horace</v>
      </c>
      <c r="BP112" s="88" t="str">
        <f t="shared" si="26"/>
        <v>Clarke</v>
      </c>
    </row>
    <row r="113" spans="1:68" x14ac:dyDescent="0.25">
      <c r="A113">
        <v>253</v>
      </c>
      <c r="B113" t="s">
        <v>1444</v>
      </c>
      <c r="C113">
        <v>30</v>
      </c>
      <c r="D113" t="s">
        <v>393</v>
      </c>
      <c r="E113">
        <v>0</v>
      </c>
      <c r="F113">
        <v>46</v>
      </c>
      <c r="G113">
        <v>8</v>
      </c>
      <c r="H113">
        <v>5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3</v>
      </c>
      <c r="S113">
        <v>0.2</v>
      </c>
      <c r="T113">
        <v>0.33300000000000002</v>
      </c>
      <c r="U113">
        <v>0.2</v>
      </c>
      <c r="V113">
        <v>0.53300000000000003</v>
      </c>
      <c r="W113">
        <v>62</v>
      </c>
      <c r="X113">
        <v>0.26800000000000002</v>
      </c>
      <c r="Y113">
        <v>48</v>
      </c>
      <c r="Z113">
        <v>1</v>
      </c>
      <c r="AA113">
        <v>0</v>
      </c>
      <c r="AB113">
        <v>0</v>
      </c>
      <c r="AC113">
        <v>2</v>
      </c>
      <c r="AD113">
        <v>0</v>
      </c>
      <c r="AE113">
        <v>0</v>
      </c>
      <c r="AF113" t="s">
        <v>1124</v>
      </c>
      <c r="AG113" s="20"/>
      <c r="AJ113" s="70" t="str">
        <f t="shared" si="14"/>
        <v/>
      </c>
      <c r="AK113" s="70">
        <f t="shared" si="15"/>
        <v>6</v>
      </c>
      <c r="AL113" s="70" t="str">
        <f>IF(C113&lt;&gt;"Age",IF(M113&gt;='1967-AL'!H$23,"A",IF(U113&gt;'1967-AL'!H$25,"B","C")),"")</f>
        <v>C</v>
      </c>
      <c r="AM113" s="70">
        <f t="shared" si="16"/>
        <v>6</v>
      </c>
      <c r="AN113" s="70" t="str">
        <f t="shared" si="17"/>
        <v>6C</v>
      </c>
      <c r="AO113" s="70" t="str">
        <f t="shared" si="18"/>
        <v>R</v>
      </c>
      <c r="AP113" s="70" t="str">
        <f t="shared" si="19"/>
        <v>6C</v>
      </c>
      <c r="AQ113" s="71" t="str">
        <f t="shared" si="20"/>
        <v>Eddie FisherE</v>
      </c>
      <c r="AR113" t="s">
        <v>279</v>
      </c>
      <c r="AS113" t="s">
        <v>1458</v>
      </c>
      <c r="AX113" s="71" t="str">
        <f t="shared" si="21"/>
        <v>FisherE</v>
      </c>
      <c r="AY113" s="70" t="str">
        <f t="shared" si="22"/>
        <v>6C</v>
      </c>
      <c r="AZ113" s="70" t="str">
        <f t="shared" si="23"/>
        <v>R</v>
      </c>
      <c r="BG113" t="s">
        <v>1245</v>
      </c>
      <c r="BH113" t="s">
        <v>1246</v>
      </c>
      <c r="BN113" s="88" t="str">
        <f t="shared" si="24"/>
        <v>-</v>
      </c>
      <c r="BO113" s="95" t="str">
        <f t="shared" si="25"/>
        <v>Lou</v>
      </c>
      <c r="BP113" s="88" t="str">
        <f t="shared" si="26"/>
        <v>Clinton</v>
      </c>
    </row>
    <row r="114" spans="1:68" x14ac:dyDescent="0.25">
      <c r="A114">
        <v>254</v>
      </c>
      <c r="B114" t="s">
        <v>1445</v>
      </c>
      <c r="C114">
        <v>25</v>
      </c>
      <c r="D114" t="s">
        <v>393</v>
      </c>
      <c r="E114">
        <v>0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 t="s">
        <v>1124</v>
      </c>
      <c r="AG114" s="20"/>
      <c r="AJ114" s="70" t="str">
        <f t="shared" si="14"/>
        <v/>
      </c>
      <c r="AK114" s="70">
        <f t="shared" si="15"/>
        <v>6</v>
      </c>
      <c r="AL114" s="70" t="str">
        <f>IF(C114&lt;&gt;"Age",IF(M114&gt;='1967-AL'!H$23,"A",IF(U114&gt;'1967-AL'!H$25,"B","C")),"")</f>
        <v>C</v>
      </c>
      <c r="AM114" s="70">
        <f t="shared" si="16"/>
        <v>6</v>
      </c>
      <c r="AN114" s="70" t="str">
        <f t="shared" si="17"/>
        <v>6C</v>
      </c>
      <c r="AO114" s="70" t="str">
        <f t="shared" si="18"/>
        <v>R</v>
      </c>
      <c r="AP114" s="70" t="str">
        <f t="shared" si="19"/>
        <v>6C</v>
      </c>
      <c r="AQ114" s="71" t="str">
        <f t="shared" si="20"/>
        <v>Tom FisherT</v>
      </c>
      <c r="AR114" t="s">
        <v>341</v>
      </c>
      <c r="AS114" t="s">
        <v>1459</v>
      </c>
      <c r="AX114" s="71" t="str">
        <f t="shared" si="21"/>
        <v>FisherT</v>
      </c>
      <c r="AY114" s="70" t="str">
        <f t="shared" si="22"/>
        <v>6C</v>
      </c>
      <c r="AZ114" s="70" t="str">
        <f t="shared" si="23"/>
        <v>R</v>
      </c>
      <c r="BG114" t="s">
        <v>296</v>
      </c>
      <c r="BH114" t="s">
        <v>1186</v>
      </c>
      <c r="BN114" s="88" t="str">
        <f t="shared" si="24"/>
        <v>-</v>
      </c>
      <c r="BO114" s="95" t="str">
        <f t="shared" si="25"/>
        <v>Jim</v>
      </c>
      <c r="BP114" s="88" t="str">
        <f t="shared" si="26"/>
        <v>Coates</v>
      </c>
    </row>
    <row r="115" spans="1:68" x14ac:dyDescent="0.25">
      <c r="A115">
        <v>255</v>
      </c>
      <c r="B115" t="s">
        <v>599</v>
      </c>
      <c r="C115">
        <v>38</v>
      </c>
      <c r="D115" t="s">
        <v>402</v>
      </c>
      <c r="E115">
        <v>0</v>
      </c>
      <c r="F115">
        <v>7</v>
      </c>
      <c r="G115">
        <v>15</v>
      </c>
      <c r="H115">
        <v>13</v>
      </c>
      <c r="I115">
        <v>0</v>
      </c>
      <c r="J115">
        <v>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4</v>
      </c>
      <c r="S115">
        <v>0.154</v>
      </c>
      <c r="T115">
        <v>0.154</v>
      </c>
      <c r="U115">
        <v>0.154</v>
      </c>
      <c r="V115">
        <v>0.308</v>
      </c>
      <c r="W115">
        <v>-7</v>
      </c>
      <c r="X115">
        <v>0.14000000000000001</v>
      </c>
      <c r="Y115">
        <v>-48</v>
      </c>
      <c r="Z115">
        <v>2</v>
      </c>
      <c r="AA115">
        <v>0</v>
      </c>
      <c r="AB115">
        <v>0</v>
      </c>
      <c r="AC115">
        <v>2</v>
      </c>
      <c r="AD115">
        <v>0</v>
      </c>
      <c r="AE115">
        <v>0</v>
      </c>
      <c r="AF115" t="s">
        <v>1369</v>
      </c>
      <c r="AG115" s="20"/>
      <c r="AJ115" s="70" t="str">
        <f t="shared" si="14"/>
        <v/>
      </c>
      <c r="AK115" s="70" t="str">
        <f t="shared" si="15"/>
        <v>6</v>
      </c>
      <c r="AL115" s="70" t="str">
        <f>IF(C115&lt;&gt;"Age",IF(M115&gt;='1967-AL'!H$23,"A",IF(U115&gt;'1967-AL'!H$25,"B","C")),"")</f>
        <v>C</v>
      </c>
      <c r="AM115" s="70" t="str">
        <f t="shared" si="16"/>
        <v>6</v>
      </c>
      <c r="AN115" s="70" t="str">
        <f t="shared" si="17"/>
        <v>6C</v>
      </c>
      <c r="AO115" s="70" t="str">
        <f t="shared" si="18"/>
        <v>L</v>
      </c>
      <c r="AP115" s="70" t="str">
        <f t="shared" si="19"/>
        <v>6C</v>
      </c>
      <c r="AQ115" s="71" t="str">
        <f t="shared" si="20"/>
        <v>Whitey Ford</v>
      </c>
      <c r="AR115" t="s">
        <v>1368</v>
      </c>
      <c r="AS115" t="s">
        <v>1369</v>
      </c>
      <c r="AX115" s="71" t="str">
        <f t="shared" si="21"/>
        <v>Ford</v>
      </c>
      <c r="AY115" s="70" t="str">
        <f t="shared" si="22"/>
        <v>6C</v>
      </c>
      <c r="AZ115" s="70" t="str">
        <f t="shared" si="23"/>
        <v>L</v>
      </c>
      <c r="BG115" t="s">
        <v>296</v>
      </c>
      <c r="BH115" t="s">
        <v>1186</v>
      </c>
      <c r="BN115" s="88" t="str">
        <f t="shared" si="24"/>
        <v>-</v>
      </c>
      <c r="BO115" s="95" t="str">
        <f t="shared" si="25"/>
        <v>Jim</v>
      </c>
      <c r="BP115" s="88" t="str">
        <f t="shared" si="26"/>
        <v>Coates</v>
      </c>
    </row>
    <row r="116" spans="1:68" x14ac:dyDescent="0.25">
      <c r="A116">
        <v>256</v>
      </c>
      <c r="B116" t="s">
        <v>600</v>
      </c>
      <c r="C116">
        <v>20</v>
      </c>
      <c r="D116" t="s">
        <v>406</v>
      </c>
      <c r="E116">
        <v>-0.2</v>
      </c>
      <c r="F116">
        <v>7</v>
      </c>
      <c r="G116">
        <v>16</v>
      </c>
      <c r="H116">
        <v>16</v>
      </c>
      <c r="I116">
        <v>0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</v>
      </c>
      <c r="S116">
        <v>6.3E-2</v>
      </c>
      <c r="T116">
        <v>6.3E-2</v>
      </c>
      <c r="U116">
        <v>6.3E-2</v>
      </c>
      <c r="V116">
        <v>0.125</v>
      </c>
      <c r="W116">
        <v>-63</v>
      </c>
      <c r="X116">
        <v>5.7000000000000002E-2</v>
      </c>
      <c r="Y116">
        <v>-98</v>
      </c>
      <c r="Z116">
        <v>1</v>
      </c>
      <c r="AA116">
        <v>0</v>
      </c>
      <c r="AB116">
        <v>0</v>
      </c>
      <c r="AC116">
        <v>0</v>
      </c>
      <c r="AD116">
        <v>0</v>
      </c>
      <c r="AE116">
        <v>0</v>
      </c>
      <c r="AF116" t="s">
        <v>1293</v>
      </c>
      <c r="AG116" s="20"/>
      <c r="AJ116" s="70" t="str">
        <f t="shared" si="14"/>
        <v/>
      </c>
      <c r="AK116" s="70" t="str">
        <f t="shared" si="15"/>
        <v>7</v>
      </c>
      <c r="AL116" s="70" t="str">
        <f>IF(C116&lt;&gt;"Age",IF(M116&gt;='1967-AL'!H$23,"A",IF(U116&gt;'1967-AL'!H$25,"B","C")),"")</f>
        <v>C</v>
      </c>
      <c r="AM116" s="70" t="str">
        <f t="shared" si="16"/>
        <v>7</v>
      </c>
      <c r="AN116" s="70" t="str">
        <f t="shared" si="17"/>
        <v>7C</v>
      </c>
      <c r="AO116" s="70" t="str">
        <f t="shared" si="18"/>
        <v>R</v>
      </c>
      <c r="AP116" s="70" t="str">
        <f t="shared" si="19"/>
        <v>7C</v>
      </c>
      <c r="AQ116" s="71" t="str">
        <f t="shared" si="20"/>
        <v>Ray Fosse</v>
      </c>
      <c r="AR116" t="s">
        <v>328</v>
      </c>
      <c r="AS116" t="s">
        <v>1293</v>
      </c>
      <c r="AX116" s="71" t="str">
        <f t="shared" si="21"/>
        <v>Fosse</v>
      </c>
      <c r="AY116" s="70" t="str">
        <f t="shared" si="22"/>
        <v>7C</v>
      </c>
      <c r="AZ116" s="70" t="str">
        <f t="shared" si="23"/>
        <v>R</v>
      </c>
      <c r="BG116" t="s">
        <v>281</v>
      </c>
      <c r="BH116" t="s">
        <v>1128</v>
      </c>
      <c r="BN116" s="88" t="str">
        <f t="shared" si="24"/>
        <v>-</v>
      </c>
      <c r="BO116" s="95" t="str">
        <f t="shared" si="25"/>
        <v>Frank</v>
      </c>
      <c r="BP116" s="88" t="str">
        <f t="shared" si="26"/>
        <v>Coggins</v>
      </c>
    </row>
    <row r="117" spans="1:68" x14ac:dyDescent="0.25">
      <c r="A117">
        <v>22</v>
      </c>
      <c r="B117" t="s">
        <v>416</v>
      </c>
      <c r="C117">
        <v>24</v>
      </c>
      <c r="D117" t="s">
        <v>390</v>
      </c>
      <c r="E117">
        <v>1.2</v>
      </c>
      <c r="F117">
        <v>130</v>
      </c>
      <c r="G117">
        <v>499</v>
      </c>
      <c r="H117">
        <v>446</v>
      </c>
      <c r="I117">
        <v>70</v>
      </c>
      <c r="J117">
        <v>112</v>
      </c>
      <c r="K117">
        <v>22</v>
      </c>
      <c r="L117">
        <v>4</v>
      </c>
      <c r="M117">
        <v>16</v>
      </c>
      <c r="N117">
        <v>49</v>
      </c>
      <c r="O117">
        <v>8</v>
      </c>
      <c r="P117">
        <v>6</v>
      </c>
      <c r="Q117">
        <v>46</v>
      </c>
      <c r="R117">
        <v>87</v>
      </c>
      <c r="S117">
        <v>0.251</v>
      </c>
      <c r="T117">
        <v>0.32500000000000001</v>
      </c>
      <c r="U117">
        <v>0.42599999999999999</v>
      </c>
      <c r="V117">
        <v>0.751</v>
      </c>
      <c r="W117">
        <v>113</v>
      </c>
      <c r="X117">
        <v>0.34899999999999998</v>
      </c>
      <c r="Y117">
        <v>114</v>
      </c>
      <c r="Z117">
        <v>190</v>
      </c>
      <c r="AA117">
        <v>14</v>
      </c>
      <c r="AB117">
        <v>3</v>
      </c>
      <c r="AC117">
        <v>4</v>
      </c>
      <c r="AD117">
        <v>0</v>
      </c>
      <c r="AE117">
        <v>1</v>
      </c>
      <c r="AF117" t="s">
        <v>1207</v>
      </c>
      <c r="AG117" s="20"/>
      <c r="AJ117" s="70" t="str">
        <f t="shared" si="14"/>
        <v/>
      </c>
      <c r="AK117" s="70" t="str">
        <f t="shared" si="15"/>
        <v>4</v>
      </c>
      <c r="AL117" s="70" t="str">
        <f>IF(C117&lt;&gt;"Age",IF(M117&gt;='1967-AL'!H$23,"A",IF(U117&gt;'1967-AL'!H$25,"B","C")),"")</f>
        <v>B</v>
      </c>
      <c r="AM117" s="70" t="str">
        <f t="shared" si="16"/>
        <v>4</v>
      </c>
      <c r="AN117" s="70" t="str">
        <f t="shared" si="17"/>
        <v>4B</v>
      </c>
      <c r="AO117" s="70" t="str">
        <f t="shared" si="18"/>
        <v>R</v>
      </c>
      <c r="AP117" s="70" t="str">
        <f t="shared" si="19"/>
        <v>4B</v>
      </c>
      <c r="AQ117" s="71" t="str">
        <f t="shared" si="20"/>
        <v>Joe Foy</v>
      </c>
      <c r="AR117" t="s">
        <v>152</v>
      </c>
      <c r="AS117" t="s">
        <v>1207</v>
      </c>
      <c r="AX117" s="71" t="str">
        <f t="shared" si="21"/>
        <v>Foy</v>
      </c>
      <c r="AY117" s="70" t="str">
        <f t="shared" si="22"/>
        <v>4B</v>
      </c>
      <c r="AZ117" s="70" t="str">
        <f t="shared" si="23"/>
        <v>R</v>
      </c>
      <c r="BG117" t="s">
        <v>1304</v>
      </c>
      <c r="BH117" t="s">
        <v>1305</v>
      </c>
      <c r="BN117" s="88" t="str">
        <f t="shared" si="24"/>
        <v>-</v>
      </c>
      <c r="BO117" s="95" t="str">
        <f t="shared" si="25"/>
        <v>Rocky</v>
      </c>
      <c r="BP117" s="88" t="str">
        <f t="shared" si="26"/>
        <v>Colavito</v>
      </c>
    </row>
    <row r="118" spans="1:68" x14ac:dyDescent="0.25">
      <c r="A118">
        <v>15</v>
      </c>
      <c r="B118" t="s">
        <v>408</v>
      </c>
      <c r="C118">
        <v>25</v>
      </c>
      <c r="D118" t="s">
        <v>395</v>
      </c>
      <c r="E118">
        <v>6.1</v>
      </c>
      <c r="F118">
        <v>155</v>
      </c>
      <c r="G118">
        <v>618</v>
      </c>
      <c r="H118">
        <v>517</v>
      </c>
      <c r="I118">
        <v>66</v>
      </c>
      <c r="J118">
        <v>146</v>
      </c>
      <c r="K118">
        <v>23</v>
      </c>
      <c r="L118">
        <v>1</v>
      </c>
      <c r="M118">
        <v>20</v>
      </c>
      <c r="N118">
        <v>74</v>
      </c>
      <c r="O118">
        <v>1</v>
      </c>
      <c r="P118">
        <v>2</v>
      </c>
      <c r="Q118">
        <v>73</v>
      </c>
      <c r="R118">
        <v>71</v>
      </c>
      <c r="S118">
        <v>0.28199999999999997</v>
      </c>
      <c r="T118">
        <v>0.38900000000000001</v>
      </c>
      <c r="U118">
        <v>0.44700000000000001</v>
      </c>
      <c r="V118">
        <v>0.83499999999999996</v>
      </c>
      <c r="W118">
        <v>144</v>
      </c>
      <c r="X118">
        <v>0.39300000000000002</v>
      </c>
      <c r="Y118">
        <v>153</v>
      </c>
      <c r="Z118">
        <v>231</v>
      </c>
      <c r="AA118">
        <v>9</v>
      </c>
      <c r="AB118">
        <v>20</v>
      </c>
      <c r="AC118">
        <v>3</v>
      </c>
      <c r="AD118">
        <v>5</v>
      </c>
      <c r="AE118">
        <v>15</v>
      </c>
      <c r="AF118" t="s">
        <v>1018</v>
      </c>
      <c r="AG118" s="20"/>
      <c r="AJ118" s="70" t="str">
        <f t="shared" si="14"/>
        <v/>
      </c>
      <c r="AK118" s="70" t="str">
        <f t="shared" si="15"/>
        <v>4</v>
      </c>
      <c r="AL118" s="70" t="str">
        <f>IF(C118&lt;&gt;"Age",IF(M118&gt;='1967-AL'!H$23,"A",IF(U118&gt;'1967-AL'!H$25,"B","C")),"")</f>
        <v>B</v>
      </c>
      <c r="AM118" s="70" t="str">
        <f t="shared" si="16"/>
        <v>4</v>
      </c>
      <c r="AN118" s="70" t="str">
        <f t="shared" si="17"/>
        <v>4B</v>
      </c>
      <c r="AO118" s="70" t="str">
        <f t="shared" si="18"/>
        <v>R</v>
      </c>
      <c r="AP118" s="70" t="str">
        <f t="shared" si="19"/>
        <v>4B</v>
      </c>
      <c r="AQ118" s="71" t="str">
        <f t="shared" si="20"/>
        <v>Bill Freehan</v>
      </c>
      <c r="AR118" t="s">
        <v>157</v>
      </c>
      <c r="AS118" t="s">
        <v>1018</v>
      </c>
      <c r="AX118" s="71" t="str">
        <f t="shared" si="21"/>
        <v>Freehan</v>
      </c>
      <c r="AY118" s="70" t="str">
        <f t="shared" si="22"/>
        <v>4B</v>
      </c>
      <c r="AZ118" s="70" t="str">
        <f t="shared" si="23"/>
        <v>R</v>
      </c>
      <c r="BG118" t="s">
        <v>1304</v>
      </c>
      <c r="BH118" t="s">
        <v>1305</v>
      </c>
      <c r="BN118" s="88" t="str">
        <f t="shared" si="24"/>
        <v>-</v>
      </c>
      <c r="BO118" s="95" t="str">
        <f t="shared" si="25"/>
        <v>Rocky</v>
      </c>
      <c r="BP118" s="88" t="str">
        <f t="shared" si="26"/>
        <v>Colavito</v>
      </c>
    </row>
    <row r="119" spans="1:68" x14ac:dyDescent="0.25">
      <c r="A119">
        <v>53</v>
      </c>
      <c r="B119" t="s">
        <v>441</v>
      </c>
      <c r="C119">
        <v>25</v>
      </c>
      <c r="D119" t="s">
        <v>397</v>
      </c>
      <c r="E119">
        <v>5.4</v>
      </c>
      <c r="F119">
        <v>151</v>
      </c>
      <c r="G119">
        <v>651</v>
      </c>
      <c r="H119">
        <v>590</v>
      </c>
      <c r="I119">
        <v>75</v>
      </c>
      <c r="J119">
        <v>171</v>
      </c>
      <c r="K119">
        <v>23</v>
      </c>
      <c r="L119">
        <v>6</v>
      </c>
      <c r="M119">
        <v>9</v>
      </c>
      <c r="N119">
        <v>56</v>
      </c>
      <c r="O119">
        <v>9</v>
      </c>
      <c r="P119">
        <v>6</v>
      </c>
      <c r="Q119">
        <v>49</v>
      </c>
      <c r="R119">
        <v>77</v>
      </c>
      <c r="S119">
        <v>0.28999999999999998</v>
      </c>
      <c r="T119">
        <v>0.34899999999999998</v>
      </c>
      <c r="U119">
        <v>0.39500000000000002</v>
      </c>
      <c r="V119">
        <v>0.74399999999999999</v>
      </c>
      <c r="W119">
        <v>125</v>
      </c>
      <c r="X119">
        <v>0.35399999999999998</v>
      </c>
      <c r="Y119">
        <v>131</v>
      </c>
      <c r="Z119">
        <v>233</v>
      </c>
      <c r="AA119">
        <v>10</v>
      </c>
      <c r="AB119">
        <v>5</v>
      </c>
      <c r="AC119">
        <v>7</v>
      </c>
      <c r="AD119">
        <v>0</v>
      </c>
      <c r="AE119">
        <v>2</v>
      </c>
      <c r="AF119" t="s">
        <v>1187</v>
      </c>
      <c r="AG119" s="20"/>
      <c r="AJ119" s="70" t="str">
        <f t="shared" si="14"/>
        <v/>
      </c>
      <c r="AK119" s="70" t="str">
        <f t="shared" si="15"/>
        <v>4</v>
      </c>
      <c r="AL119" s="70" t="str">
        <f>IF(C119&lt;&gt;"Age",IF(M119&gt;='1967-AL'!H$23,"A",IF(U119&gt;'1967-AL'!H$25,"B","C")),"")</f>
        <v>C</v>
      </c>
      <c r="AM119" s="70" t="str">
        <f t="shared" si="16"/>
        <v>4</v>
      </c>
      <c r="AN119" s="70" t="str">
        <f t="shared" si="17"/>
        <v>4C</v>
      </c>
      <c r="AO119" s="70" t="str">
        <f t="shared" si="18"/>
        <v>R</v>
      </c>
      <c r="AP119" s="70" t="str">
        <f t="shared" si="19"/>
        <v>4C</v>
      </c>
      <c r="AQ119" s="71" t="str">
        <f t="shared" si="20"/>
        <v>Jim Fregosi</v>
      </c>
      <c r="AR119" t="s">
        <v>296</v>
      </c>
      <c r="AS119" t="s">
        <v>1187</v>
      </c>
      <c r="AX119" s="71" t="str">
        <f t="shared" si="21"/>
        <v>Fregosi</v>
      </c>
      <c r="AY119" s="70" t="str">
        <f t="shared" si="22"/>
        <v>4C</v>
      </c>
      <c r="AZ119" s="70" t="str">
        <f t="shared" si="23"/>
        <v>R</v>
      </c>
      <c r="BG119" t="s">
        <v>1304</v>
      </c>
      <c r="BH119" t="s">
        <v>1305</v>
      </c>
      <c r="BN119" s="88" t="str">
        <f t="shared" si="24"/>
        <v>-</v>
      </c>
      <c r="BO119" s="95" t="str">
        <f t="shared" si="25"/>
        <v>Rocky</v>
      </c>
      <c r="BP119" s="88" t="str">
        <f t="shared" si="26"/>
        <v>Colavito</v>
      </c>
    </row>
    <row r="120" spans="1:68" x14ac:dyDescent="0.25">
      <c r="A120">
        <v>257</v>
      </c>
      <c r="B120" t="s">
        <v>601</v>
      </c>
      <c r="C120">
        <v>25</v>
      </c>
      <c r="D120" t="s">
        <v>391</v>
      </c>
      <c r="E120">
        <v>-0.3</v>
      </c>
      <c r="F120">
        <v>6</v>
      </c>
      <c r="G120">
        <v>19</v>
      </c>
      <c r="H120">
        <v>16</v>
      </c>
      <c r="I120">
        <v>0</v>
      </c>
      <c r="J120">
        <v>1</v>
      </c>
      <c r="K120">
        <v>0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3</v>
      </c>
      <c r="R120">
        <v>4</v>
      </c>
      <c r="S120">
        <v>6.3E-2</v>
      </c>
      <c r="T120">
        <v>0.21099999999999999</v>
      </c>
      <c r="U120">
        <v>6.3E-2</v>
      </c>
      <c r="V120">
        <v>0.27300000000000002</v>
      </c>
      <c r="W120">
        <v>-14</v>
      </c>
      <c r="X120">
        <v>0.128</v>
      </c>
      <c r="Y120">
        <v>-47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1</v>
      </c>
      <c r="AF120" t="s">
        <v>1188</v>
      </c>
      <c r="AG120" s="20"/>
      <c r="AJ120" s="70" t="str">
        <f t="shared" si="14"/>
        <v/>
      </c>
      <c r="AK120" s="70" t="str">
        <f t="shared" si="15"/>
        <v>7</v>
      </c>
      <c r="AL120" s="70" t="str">
        <f>IF(C120&lt;&gt;"Age",IF(M120&gt;='1967-AL'!H$23,"A",IF(U120&gt;'1967-AL'!H$25,"B","C")),"")</f>
        <v>C</v>
      </c>
      <c r="AM120" s="70" t="str">
        <f t="shared" si="16"/>
        <v>7</v>
      </c>
      <c r="AN120" s="70" t="str">
        <f t="shared" si="17"/>
        <v>7C</v>
      </c>
      <c r="AO120" s="70" t="str">
        <f t="shared" si="18"/>
        <v>L</v>
      </c>
      <c r="AP120" s="70" t="str">
        <f t="shared" si="19"/>
        <v>7C</v>
      </c>
      <c r="AQ120" s="71" t="str">
        <f t="shared" si="20"/>
        <v>Jim French</v>
      </c>
      <c r="AR120" t="s">
        <v>296</v>
      </c>
      <c r="AS120" t="s">
        <v>1188</v>
      </c>
      <c r="AX120" s="71" t="str">
        <f t="shared" si="21"/>
        <v>French</v>
      </c>
      <c r="AY120" s="70" t="str">
        <f t="shared" si="22"/>
        <v>7C</v>
      </c>
      <c r="AZ120" s="70" t="str">
        <f t="shared" si="23"/>
        <v>L</v>
      </c>
      <c r="BG120" t="s">
        <v>152</v>
      </c>
      <c r="BH120" t="s">
        <v>1206</v>
      </c>
      <c r="BN120" s="88" t="str">
        <f t="shared" si="24"/>
        <v>-</v>
      </c>
      <c r="BO120" s="95" t="str">
        <f t="shared" si="25"/>
        <v>Joe</v>
      </c>
      <c r="BP120" s="88" t="str">
        <f t="shared" si="26"/>
        <v>Coleman</v>
      </c>
    </row>
    <row r="121" spans="1:68" x14ac:dyDescent="0.25">
      <c r="A121">
        <v>68</v>
      </c>
      <c r="B121" t="s">
        <v>453</v>
      </c>
      <c r="C121">
        <v>23</v>
      </c>
      <c r="D121" t="s">
        <v>406</v>
      </c>
      <c r="E121">
        <v>0.4</v>
      </c>
      <c r="F121">
        <v>73</v>
      </c>
      <c r="G121">
        <v>232</v>
      </c>
      <c r="H121">
        <v>206</v>
      </c>
      <c r="I121">
        <v>18</v>
      </c>
      <c r="J121">
        <v>46</v>
      </c>
      <c r="K121">
        <v>10</v>
      </c>
      <c r="L121">
        <v>0</v>
      </c>
      <c r="M121">
        <v>7</v>
      </c>
      <c r="N121">
        <v>21</v>
      </c>
      <c r="O121">
        <v>2</v>
      </c>
      <c r="P121">
        <v>3</v>
      </c>
      <c r="Q121">
        <v>19</v>
      </c>
      <c r="R121">
        <v>55</v>
      </c>
      <c r="S121">
        <v>0.223</v>
      </c>
      <c r="T121">
        <v>0.3</v>
      </c>
      <c r="U121">
        <v>0.374</v>
      </c>
      <c r="V121">
        <v>0.67400000000000004</v>
      </c>
      <c r="W121">
        <v>97</v>
      </c>
      <c r="X121">
        <v>0.315</v>
      </c>
      <c r="Y121">
        <v>97</v>
      </c>
      <c r="Z121">
        <v>77</v>
      </c>
      <c r="AA121">
        <v>2</v>
      </c>
      <c r="AB121">
        <v>4</v>
      </c>
      <c r="AC121">
        <v>2</v>
      </c>
      <c r="AD121">
        <v>1</v>
      </c>
      <c r="AE121">
        <v>0</v>
      </c>
      <c r="AF121" t="s">
        <v>1357</v>
      </c>
      <c r="AG121" s="20"/>
      <c r="AJ121" s="70" t="str">
        <f t="shared" si="14"/>
        <v/>
      </c>
      <c r="AK121" s="70" t="str">
        <f t="shared" si="15"/>
        <v>5</v>
      </c>
      <c r="AL121" s="70" t="str">
        <f>IF(C121&lt;&gt;"Age",IF(M121&gt;='1967-AL'!H$23,"A",IF(U121&gt;'1967-AL'!H$25,"B","C")),"")</f>
        <v>C</v>
      </c>
      <c r="AM121" s="70" t="str">
        <f t="shared" si="16"/>
        <v>5</v>
      </c>
      <c r="AN121" s="70" t="str">
        <f t="shared" si="17"/>
        <v>5C</v>
      </c>
      <c r="AO121" s="70" t="str">
        <f t="shared" si="18"/>
        <v>R</v>
      </c>
      <c r="AP121" s="70" t="str">
        <f t="shared" si="19"/>
        <v>5C</v>
      </c>
      <c r="AQ121" s="71" t="str">
        <f t="shared" si="20"/>
        <v>Vern Fuller</v>
      </c>
      <c r="AR121" t="s">
        <v>345</v>
      </c>
      <c r="AS121" t="s">
        <v>1357</v>
      </c>
      <c r="AX121" s="71" t="str">
        <f t="shared" si="21"/>
        <v>Fuller</v>
      </c>
      <c r="AY121" s="70" t="str">
        <f t="shared" si="22"/>
        <v>5C</v>
      </c>
      <c r="AZ121" s="70" t="str">
        <f t="shared" si="23"/>
        <v>R</v>
      </c>
      <c r="BG121" t="s">
        <v>152</v>
      </c>
      <c r="BH121" t="s">
        <v>1206</v>
      </c>
      <c r="BN121" s="88" t="str">
        <f t="shared" si="24"/>
        <v>-</v>
      </c>
      <c r="BO121" s="95" t="str">
        <f t="shared" si="25"/>
        <v>Joe</v>
      </c>
      <c r="BP121" s="88" t="str">
        <f t="shared" si="26"/>
        <v>Coleman</v>
      </c>
    </row>
    <row r="122" spans="1:68" x14ac:dyDescent="0.25">
      <c r="A122">
        <v>258</v>
      </c>
      <c r="B122" t="s">
        <v>602</v>
      </c>
      <c r="C122">
        <v>27</v>
      </c>
      <c r="D122" t="s">
        <v>397</v>
      </c>
      <c r="E122">
        <v>-0.2</v>
      </c>
      <c r="F122">
        <v>11</v>
      </c>
      <c r="G122">
        <v>14</v>
      </c>
      <c r="H122">
        <v>12</v>
      </c>
      <c r="I122">
        <v>2</v>
      </c>
      <c r="J122">
        <v>1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0</v>
      </c>
      <c r="Q122">
        <v>2</v>
      </c>
      <c r="R122">
        <v>4</v>
      </c>
      <c r="S122">
        <v>8.3000000000000004E-2</v>
      </c>
      <c r="T122">
        <v>0.214</v>
      </c>
      <c r="U122">
        <v>8.3000000000000004E-2</v>
      </c>
      <c r="V122">
        <v>0.29799999999999999</v>
      </c>
      <c r="W122">
        <v>-7</v>
      </c>
      <c r="X122">
        <v>0.16400000000000001</v>
      </c>
      <c r="Y122">
        <v>-10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0</v>
      </c>
      <c r="AF122" t="s">
        <v>1239</v>
      </c>
      <c r="AG122" s="20"/>
      <c r="AJ122" s="70" t="str">
        <f t="shared" si="14"/>
        <v/>
      </c>
      <c r="AK122" s="70">
        <f t="shared" si="15"/>
        <v>6</v>
      </c>
      <c r="AL122" s="70" t="str">
        <f>IF(C122&lt;&gt;"Age",IF(M122&gt;='1967-AL'!H$23,"A",IF(U122&gt;'1967-AL'!H$25,"B","C")),"")</f>
        <v>C</v>
      </c>
      <c r="AM122" s="70">
        <f t="shared" si="16"/>
        <v>6</v>
      </c>
      <c r="AN122" s="70" t="str">
        <f t="shared" si="17"/>
        <v>6C</v>
      </c>
      <c r="AO122" s="70" t="str">
        <f t="shared" si="18"/>
        <v>L</v>
      </c>
      <c r="AP122" s="70" t="str">
        <f t="shared" si="19"/>
        <v>6C</v>
      </c>
      <c r="AQ122" s="71" t="str">
        <f t="shared" si="20"/>
        <v>Len Gabrielson</v>
      </c>
      <c r="AR122" t="s">
        <v>154</v>
      </c>
      <c r="AS122" t="s">
        <v>1239</v>
      </c>
      <c r="AX122" s="71" t="str">
        <f t="shared" si="21"/>
        <v>Gabrielson</v>
      </c>
      <c r="AY122" s="70" t="str">
        <f t="shared" si="22"/>
        <v>6C</v>
      </c>
      <c r="AZ122" s="70" t="str">
        <f t="shared" si="23"/>
        <v>L</v>
      </c>
      <c r="BG122" t="s">
        <v>349</v>
      </c>
      <c r="BH122" t="s">
        <v>141</v>
      </c>
      <c r="BN122" s="88" t="str">
        <f t="shared" si="24"/>
        <v>-</v>
      </c>
      <c r="BO122" s="95" t="str">
        <f t="shared" si="25"/>
        <v>Wayne</v>
      </c>
      <c r="BP122" s="88" t="str">
        <f t="shared" si="26"/>
        <v>Comer</v>
      </c>
    </row>
    <row r="123" spans="1:68" x14ac:dyDescent="0.25">
      <c r="A123">
        <v>99</v>
      </c>
      <c r="B123" t="s">
        <v>476</v>
      </c>
      <c r="C123">
        <v>28</v>
      </c>
      <c r="D123" t="s">
        <v>402</v>
      </c>
      <c r="E123">
        <v>1</v>
      </c>
      <c r="F123">
        <v>116</v>
      </c>
      <c r="G123">
        <v>411</v>
      </c>
      <c r="H123">
        <v>374</v>
      </c>
      <c r="I123">
        <v>33</v>
      </c>
      <c r="J123">
        <v>87</v>
      </c>
      <c r="K123">
        <v>7</v>
      </c>
      <c r="L123">
        <v>1</v>
      </c>
      <c r="M123">
        <v>4</v>
      </c>
      <c r="N123">
        <v>25</v>
      </c>
      <c r="O123">
        <v>7</v>
      </c>
      <c r="P123">
        <v>6</v>
      </c>
      <c r="Q123">
        <v>28</v>
      </c>
      <c r="R123">
        <v>57</v>
      </c>
      <c r="S123">
        <v>0.23300000000000001</v>
      </c>
      <c r="T123">
        <v>0.29099999999999998</v>
      </c>
      <c r="U123">
        <v>0.28899999999999998</v>
      </c>
      <c r="V123">
        <v>0.57999999999999996</v>
      </c>
      <c r="W123">
        <v>76</v>
      </c>
      <c r="X123">
        <v>0.26800000000000002</v>
      </c>
      <c r="Y123">
        <v>69</v>
      </c>
      <c r="Z123">
        <v>108</v>
      </c>
      <c r="AA123">
        <v>8</v>
      </c>
      <c r="AB123">
        <v>4</v>
      </c>
      <c r="AC123">
        <v>2</v>
      </c>
      <c r="AD123">
        <v>3</v>
      </c>
      <c r="AE123">
        <v>1</v>
      </c>
      <c r="AF123" t="s">
        <v>1177</v>
      </c>
      <c r="AG123" s="20"/>
      <c r="AJ123" s="70" t="str">
        <f t="shared" si="14"/>
        <v/>
      </c>
      <c r="AK123" s="70" t="str">
        <f t="shared" si="15"/>
        <v>5</v>
      </c>
      <c r="AL123" s="70" t="str">
        <f>IF(C123&lt;&gt;"Age",IF(M123&gt;='1967-AL'!H$23,"A",IF(U123&gt;'1967-AL'!H$25,"B","C")),"")</f>
        <v>C</v>
      </c>
      <c r="AM123" s="70" t="str">
        <f t="shared" si="16"/>
        <v>5</v>
      </c>
      <c r="AN123" s="70" t="str">
        <f t="shared" si="17"/>
        <v>5C</v>
      </c>
      <c r="AO123" s="70" t="str">
        <f t="shared" si="18"/>
        <v>L</v>
      </c>
      <c r="AP123" s="70" t="str">
        <f t="shared" si="19"/>
        <v>5C</v>
      </c>
      <c r="AQ123" s="71" t="str">
        <f t="shared" si="20"/>
        <v>Jake Gibbs</v>
      </c>
      <c r="AR123" t="s">
        <v>1176</v>
      </c>
      <c r="AS123" t="s">
        <v>1177</v>
      </c>
      <c r="AX123" s="71" t="str">
        <f t="shared" si="21"/>
        <v>Gibbs</v>
      </c>
      <c r="AY123" s="70" t="str">
        <f t="shared" si="22"/>
        <v>5C</v>
      </c>
      <c r="AZ123" s="70" t="str">
        <f t="shared" si="23"/>
        <v>L</v>
      </c>
      <c r="BG123" t="s">
        <v>147</v>
      </c>
      <c r="BH123" t="s">
        <v>1353</v>
      </c>
      <c r="BN123" s="88" t="str">
        <f t="shared" si="24"/>
        <v>-</v>
      </c>
      <c r="BO123" s="95" t="str">
        <f t="shared" si="25"/>
        <v>Tony</v>
      </c>
      <c r="BP123" s="88" t="str">
        <f t="shared" si="26"/>
        <v>Conigliaro</v>
      </c>
    </row>
    <row r="124" spans="1:68" x14ac:dyDescent="0.25">
      <c r="A124">
        <v>155</v>
      </c>
      <c r="B124" t="s">
        <v>517</v>
      </c>
      <c r="C124">
        <v>28</v>
      </c>
      <c r="D124" t="s">
        <v>390</v>
      </c>
      <c r="E124">
        <v>-0.3</v>
      </c>
      <c r="F124">
        <v>49</v>
      </c>
      <c r="G124">
        <v>154</v>
      </c>
      <c r="H124">
        <v>138</v>
      </c>
      <c r="I124">
        <v>8</v>
      </c>
      <c r="J124">
        <v>28</v>
      </c>
      <c r="K124">
        <v>7</v>
      </c>
      <c r="L124">
        <v>0</v>
      </c>
      <c r="M124">
        <v>1</v>
      </c>
      <c r="N124">
        <v>15</v>
      </c>
      <c r="O124">
        <v>0</v>
      </c>
      <c r="P124">
        <v>0</v>
      </c>
      <c r="Q124">
        <v>12</v>
      </c>
      <c r="R124">
        <v>31</v>
      </c>
      <c r="S124">
        <v>0.20300000000000001</v>
      </c>
      <c r="T124">
        <v>0.26300000000000001</v>
      </c>
      <c r="U124">
        <v>0.27500000000000002</v>
      </c>
      <c r="V124">
        <v>0.53900000000000003</v>
      </c>
      <c r="W124">
        <v>54</v>
      </c>
      <c r="X124">
        <v>0.26</v>
      </c>
      <c r="Y124">
        <v>45</v>
      </c>
      <c r="Z124">
        <v>38</v>
      </c>
      <c r="AA124">
        <v>7</v>
      </c>
      <c r="AB124">
        <v>0</v>
      </c>
      <c r="AC124">
        <v>2</v>
      </c>
      <c r="AD124">
        <v>2</v>
      </c>
      <c r="AE124">
        <v>3</v>
      </c>
      <c r="AF124" t="s">
        <v>1317</v>
      </c>
      <c r="AG124" s="20"/>
      <c r="AJ124" s="70" t="str">
        <f t="shared" si="14"/>
        <v/>
      </c>
      <c r="AK124" s="70" t="str">
        <f t="shared" si="15"/>
        <v>5</v>
      </c>
      <c r="AL124" s="70" t="str">
        <f>IF(C124&lt;&gt;"Age",IF(M124&gt;='1967-AL'!H$23,"A",IF(U124&gt;'1967-AL'!H$25,"B","C")),"")</f>
        <v>C</v>
      </c>
      <c r="AM124" s="70" t="str">
        <f t="shared" si="16"/>
        <v>5</v>
      </c>
      <c r="AN124" s="70" t="str">
        <f t="shared" si="17"/>
        <v>5C</v>
      </c>
      <c r="AO124" s="70" t="str">
        <f t="shared" si="18"/>
        <v>R</v>
      </c>
      <c r="AP124" s="70" t="str">
        <f t="shared" si="19"/>
        <v>5C</v>
      </c>
      <c r="AQ124" s="71" t="str">
        <f t="shared" si="20"/>
        <v>Russ Gibson</v>
      </c>
      <c r="AR124" t="s">
        <v>1316</v>
      </c>
      <c r="AS124" t="s">
        <v>1317</v>
      </c>
      <c r="AX124" s="71" t="str">
        <f t="shared" si="21"/>
        <v>Gibson</v>
      </c>
      <c r="AY124" s="70" t="str">
        <f t="shared" si="22"/>
        <v>5C</v>
      </c>
      <c r="AZ124" s="70" t="str">
        <f t="shared" si="23"/>
        <v>R</v>
      </c>
      <c r="BG124" t="s">
        <v>146</v>
      </c>
      <c r="BH124" t="s">
        <v>1120</v>
      </c>
      <c r="BN124" s="96" t="str">
        <f t="shared" si="24"/>
        <v>-</v>
      </c>
      <c r="BO124" s="95" t="str">
        <f t="shared" si="25"/>
        <v>Ed</v>
      </c>
      <c r="BP124" s="88" t="str">
        <f t="shared" si="26"/>
        <v>Connolly</v>
      </c>
    </row>
    <row r="125" spans="1:68" x14ac:dyDescent="0.25">
      <c r="A125">
        <v>259</v>
      </c>
      <c r="B125" t="s">
        <v>603</v>
      </c>
      <c r="C125">
        <v>28</v>
      </c>
      <c r="D125" t="s">
        <v>406</v>
      </c>
      <c r="E125">
        <v>-0.6</v>
      </c>
      <c r="F125">
        <v>51</v>
      </c>
      <c r="G125">
        <v>107</v>
      </c>
      <c r="H125">
        <v>96</v>
      </c>
      <c r="I125">
        <v>11</v>
      </c>
      <c r="J125">
        <v>11</v>
      </c>
      <c r="K125">
        <v>4</v>
      </c>
      <c r="L125">
        <v>0</v>
      </c>
      <c r="M125">
        <v>0</v>
      </c>
      <c r="N125">
        <v>5</v>
      </c>
      <c r="O125">
        <v>0</v>
      </c>
      <c r="P125">
        <v>0</v>
      </c>
      <c r="Q125">
        <v>9</v>
      </c>
      <c r="R125">
        <v>18</v>
      </c>
      <c r="S125">
        <v>0.115</v>
      </c>
      <c r="T125">
        <v>0.19800000000000001</v>
      </c>
      <c r="U125">
        <v>0.156</v>
      </c>
      <c r="V125">
        <v>0.35399999999999998</v>
      </c>
      <c r="W125">
        <v>5</v>
      </c>
      <c r="X125">
        <v>0.19800000000000001</v>
      </c>
      <c r="Y125">
        <v>9</v>
      </c>
      <c r="Z125">
        <v>15</v>
      </c>
      <c r="AA125">
        <v>2</v>
      </c>
      <c r="AB125">
        <v>1</v>
      </c>
      <c r="AC125">
        <v>1</v>
      </c>
      <c r="AD125">
        <v>0</v>
      </c>
      <c r="AE125">
        <v>0</v>
      </c>
      <c r="AF125" t="s">
        <v>286</v>
      </c>
      <c r="AG125" s="20"/>
      <c r="AJ125" s="70" t="str">
        <f t="shared" si="14"/>
        <v/>
      </c>
      <c r="AK125" s="70" t="str">
        <f t="shared" si="15"/>
        <v>7</v>
      </c>
      <c r="AL125" s="70" t="str">
        <f>IF(C125&lt;&gt;"Age",IF(M125&gt;='1967-AL'!H$23,"A",IF(U125&gt;'1967-AL'!H$25,"B","C")),"")</f>
        <v>C</v>
      </c>
      <c r="AM125" s="70" t="str">
        <f t="shared" si="16"/>
        <v>7</v>
      </c>
      <c r="AN125" s="70" t="str">
        <f t="shared" si="17"/>
        <v>7C</v>
      </c>
      <c r="AO125" s="70" t="str">
        <f t="shared" si="18"/>
        <v>R</v>
      </c>
      <c r="AP125" s="70" t="str">
        <f t="shared" si="19"/>
        <v>7C</v>
      </c>
      <c r="AQ125" s="71" t="str">
        <f t="shared" si="20"/>
        <v>Gus Gil</v>
      </c>
      <c r="AR125" t="s">
        <v>1155</v>
      </c>
      <c r="AS125" t="s">
        <v>286</v>
      </c>
      <c r="AX125" s="71" t="str">
        <f t="shared" si="21"/>
        <v>Gil</v>
      </c>
      <c r="AY125" s="70" t="str">
        <f t="shared" si="22"/>
        <v>7C</v>
      </c>
      <c r="AZ125" s="70" t="str">
        <f t="shared" si="23"/>
        <v>R</v>
      </c>
      <c r="BG125" t="s">
        <v>146</v>
      </c>
      <c r="BH125" t="s">
        <v>1120</v>
      </c>
      <c r="BN125" s="88" t="str">
        <f t="shared" si="24"/>
        <v>-</v>
      </c>
      <c r="BO125" s="95" t="str">
        <f t="shared" si="25"/>
        <v>Ed</v>
      </c>
      <c r="BP125" s="88" t="str">
        <f t="shared" si="26"/>
        <v>Connolly</v>
      </c>
    </row>
    <row r="126" spans="1:68" x14ac:dyDescent="0.25">
      <c r="A126">
        <v>260</v>
      </c>
      <c r="B126" t="s">
        <v>604</v>
      </c>
      <c r="C126">
        <v>22</v>
      </c>
      <c r="D126" t="s">
        <v>393</v>
      </c>
      <c r="E126">
        <v>0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 t="s">
        <v>1283</v>
      </c>
      <c r="AG126" s="20"/>
      <c r="AJ126" s="70" t="str">
        <f t="shared" si="14"/>
        <v/>
      </c>
      <c r="AK126" s="70">
        <f t="shared" si="15"/>
        <v>6</v>
      </c>
      <c r="AL126" s="70" t="str">
        <f>IF(C126&lt;&gt;"Age",IF(M126&gt;='1967-AL'!H$23,"A",IF(U126&gt;'1967-AL'!H$25,"B","C")),"")</f>
        <v>C</v>
      </c>
      <c r="AM126" s="70">
        <f t="shared" si="16"/>
        <v>6</v>
      </c>
      <c r="AN126" s="70" t="str">
        <f t="shared" si="17"/>
        <v>6C</v>
      </c>
      <c r="AO126" s="70" t="str">
        <f t="shared" si="18"/>
        <v>R</v>
      </c>
      <c r="AP126" s="70" t="str">
        <f t="shared" si="19"/>
        <v>6C</v>
      </c>
      <c r="AQ126" s="71" t="str">
        <f t="shared" si="20"/>
        <v>Paul Gilliford</v>
      </c>
      <c r="AR126" t="s">
        <v>323</v>
      </c>
      <c r="AS126" t="s">
        <v>1283</v>
      </c>
      <c r="AX126" s="71" t="str">
        <f t="shared" si="21"/>
        <v>Gilliford</v>
      </c>
      <c r="AY126" s="70" t="str">
        <f t="shared" si="22"/>
        <v>6C</v>
      </c>
      <c r="AZ126" s="70" t="str">
        <f t="shared" si="23"/>
        <v>R</v>
      </c>
      <c r="BG126" t="s">
        <v>1055</v>
      </c>
      <c r="BH126" t="s">
        <v>271</v>
      </c>
      <c r="BN126" s="88" t="str">
        <f t="shared" si="24"/>
        <v>-</v>
      </c>
      <c r="BO126" s="95" t="str">
        <f t="shared" si="25"/>
        <v>Casey</v>
      </c>
      <c r="BP126" s="88" t="str">
        <f t="shared" si="26"/>
        <v>Cox</v>
      </c>
    </row>
    <row r="127" spans="1:68" x14ac:dyDescent="0.25">
      <c r="A127">
        <v>261</v>
      </c>
      <c r="B127" t="s">
        <v>605</v>
      </c>
      <c r="C127">
        <v>31</v>
      </c>
      <c r="D127" t="s">
        <v>395</v>
      </c>
      <c r="E127">
        <v>-0.3</v>
      </c>
      <c r="F127">
        <v>42</v>
      </c>
      <c r="G127">
        <v>19</v>
      </c>
      <c r="H127">
        <v>18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9</v>
      </c>
      <c r="S127">
        <v>0</v>
      </c>
      <c r="T127">
        <v>0</v>
      </c>
      <c r="U127">
        <v>0</v>
      </c>
      <c r="V127">
        <v>0</v>
      </c>
      <c r="W127">
        <v>-100</v>
      </c>
      <c r="X127">
        <v>0</v>
      </c>
      <c r="Y127">
        <v>-155</v>
      </c>
      <c r="Z127">
        <v>0</v>
      </c>
      <c r="AA127">
        <v>0</v>
      </c>
      <c r="AB127">
        <v>0</v>
      </c>
      <c r="AC127">
        <v>1</v>
      </c>
      <c r="AD127">
        <v>0</v>
      </c>
      <c r="AE127">
        <v>0</v>
      </c>
      <c r="AF127" t="s">
        <v>1133</v>
      </c>
      <c r="AG127" s="20"/>
      <c r="AJ127" s="70" t="str">
        <f t="shared" si="14"/>
        <v/>
      </c>
      <c r="AK127" s="70" t="str">
        <f t="shared" si="15"/>
        <v>7</v>
      </c>
      <c r="AL127" s="70" t="str">
        <f>IF(C127&lt;&gt;"Age",IF(M127&gt;='1967-AL'!H$23,"A",IF(U127&gt;'1967-AL'!H$25,"B","C")),"")</f>
        <v>C</v>
      </c>
      <c r="AM127" s="70" t="str">
        <f t="shared" si="16"/>
        <v>7</v>
      </c>
      <c r="AN127" s="70" t="str">
        <f t="shared" si="17"/>
        <v>7C</v>
      </c>
      <c r="AO127" s="70" t="str">
        <f t="shared" si="18"/>
        <v>L</v>
      </c>
      <c r="AP127" s="70" t="str">
        <f t="shared" si="19"/>
        <v>7C</v>
      </c>
      <c r="AQ127" s="71" t="str">
        <f t="shared" si="20"/>
        <v>Fred Gladding</v>
      </c>
      <c r="AR127" t="s">
        <v>282</v>
      </c>
      <c r="AS127" t="s">
        <v>1133</v>
      </c>
      <c r="AX127" s="71" t="str">
        <f t="shared" si="21"/>
        <v>Gladding</v>
      </c>
      <c r="AY127" s="70" t="str">
        <f t="shared" si="22"/>
        <v>7C</v>
      </c>
      <c r="AZ127" s="70" t="str">
        <f t="shared" si="23"/>
        <v>L</v>
      </c>
      <c r="BG127" t="s">
        <v>1055</v>
      </c>
      <c r="BH127" t="s">
        <v>271</v>
      </c>
      <c r="BN127" s="88" t="str">
        <f t="shared" si="24"/>
        <v>-</v>
      </c>
      <c r="BO127" s="95" t="str">
        <f t="shared" si="25"/>
        <v>Casey</v>
      </c>
      <c r="BP127" s="88" t="str">
        <f t="shared" si="26"/>
        <v>Cox</v>
      </c>
    </row>
    <row r="128" spans="1:68" x14ac:dyDescent="0.25">
      <c r="A128">
        <v>156</v>
      </c>
      <c r="B128" t="s">
        <v>518</v>
      </c>
      <c r="C128">
        <v>29</v>
      </c>
      <c r="D128" t="s">
        <v>406</v>
      </c>
      <c r="E128">
        <v>0</v>
      </c>
      <c r="F128">
        <v>80</v>
      </c>
      <c r="G128">
        <v>208</v>
      </c>
      <c r="H128">
        <v>189</v>
      </c>
      <c r="I128">
        <v>19</v>
      </c>
      <c r="J128">
        <v>43</v>
      </c>
      <c r="K128">
        <v>6</v>
      </c>
      <c r="L128">
        <v>0</v>
      </c>
      <c r="M128">
        <v>1</v>
      </c>
      <c r="N128">
        <v>8</v>
      </c>
      <c r="O128">
        <v>4</v>
      </c>
      <c r="P128">
        <v>6</v>
      </c>
      <c r="Q128">
        <v>12</v>
      </c>
      <c r="R128">
        <v>36</v>
      </c>
      <c r="S128">
        <v>0.22800000000000001</v>
      </c>
      <c r="T128">
        <v>0.27500000000000002</v>
      </c>
      <c r="U128">
        <v>0.27500000000000002</v>
      </c>
      <c r="V128">
        <v>0.55000000000000004</v>
      </c>
      <c r="W128">
        <v>62</v>
      </c>
      <c r="X128">
        <v>0.26900000000000002</v>
      </c>
      <c r="Y128">
        <v>66</v>
      </c>
      <c r="Z128">
        <v>52</v>
      </c>
      <c r="AA128">
        <v>6</v>
      </c>
      <c r="AB128">
        <v>1</v>
      </c>
      <c r="AC128">
        <v>4</v>
      </c>
      <c r="AD128">
        <v>2</v>
      </c>
      <c r="AE128">
        <v>0</v>
      </c>
      <c r="AF128" t="s">
        <v>1286</v>
      </c>
      <c r="AG128" s="20"/>
      <c r="AJ128" s="70" t="str">
        <f t="shared" si="14"/>
        <v/>
      </c>
      <c r="AK128" s="70" t="str">
        <f t="shared" si="15"/>
        <v>5</v>
      </c>
      <c r="AL128" s="70" t="str">
        <f>IF(C128&lt;&gt;"Age",IF(M128&gt;='1967-AL'!H$23,"A",IF(U128&gt;'1967-AL'!H$25,"B","C")),"")</f>
        <v>C</v>
      </c>
      <c r="AM128" s="70" t="str">
        <f t="shared" si="16"/>
        <v>5</v>
      </c>
      <c r="AN128" s="70" t="str">
        <f t="shared" si="17"/>
        <v>5C</v>
      </c>
      <c r="AO128" s="70" t="str">
        <f t="shared" si="18"/>
        <v>R</v>
      </c>
      <c r="AP128" s="70" t="str">
        <f t="shared" si="19"/>
        <v>5C</v>
      </c>
      <c r="AQ128" s="71" t="str">
        <f t="shared" si="20"/>
        <v>Pedro González</v>
      </c>
      <c r="AR128" t="s">
        <v>326</v>
      </c>
      <c r="AS128" t="s">
        <v>1286</v>
      </c>
      <c r="AX128" s="71" t="str">
        <f t="shared" si="21"/>
        <v>González</v>
      </c>
      <c r="AY128" s="70" t="str">
        <f t="shared" si="22"/>
        <v>5C</v>
      </c>
      <c r="AZ128" s="70" t="str">
        <f t="shared" si="23"/>
        <v>R</v>
      </c>
      <c r="BG128" t="s">
        <v>142</v>
      </c>
      <c r="BH128" t="s">
        <v>1342</v>
      </c>
      <c r="BN128" s="88" t="str">
        <f t="shared" si="24"/>
        <v>-</v>
      </c>
      <c r="BO128" s="95" t="str">
        <f t="shared" si="25"/>
        <v>Tim</v>
      </c>
      <c r="BP128" s="88" t="str">
        <f t="shared" si="26"/>
        <v>Cullen</v>
      </c>
    </row>
    <row r="129" spans="1:68" x14ac:dyDescent="0.25">
      <c r="A129">
        <v>90</v>
      </c>
      <c r="B129" t="s">
        <v>470</v>
      </c>
      <c r="C129">
        <v>24</v>
      </c>
      <c r="D129" t="s">
        <v>422</v>
      </c>
      <c r="E129">
        <v>1.8</v>
      </c>
      <c r="F129">
        <v>134</v>
      </c>
      <c r="G129">
        <v>416</v>
      </c>
      <c r="H129">
        <v>356</v>
      </c>
      <c r="I129">
        <v>31</v>
      </c>
      <c r="J129">
        <v>86</v>
      </c>
      <c r="K129">
        <v>14</v>
      </c>
      <c r="L129">
        <v>5</v>
      </c>
      <c r="M129">
        <v>5</v>
      </c>
      <c r="N129">
        <v>36</v>
      </c>
      <c r="O129">
        <v>5</v>
      </c>
      <c r="P129">
        <v>7</v>
      </c>
      <c r="Q129">
        <v>53</v>
      </c>
      <c r="R129">
        <v>69</v>
      </c>
      <c r="S129">
        <v>0.24199999999999999</v>
      </c>
      <c r="T129">
        <v>0.33700000000000002</v>
      </c>
      <c r="U129">
        <v>0.35099999999999998</v>
      </c>
      <c r="V129">
        <v>0.68799999999999994</v>
      </c>
      <c r="W129">
        <v>106</v>
      </c>
      <c r="X129">
        <v>0.316</v>
      </c>
      <c r="Y129">
        <v>102</v>
      </c>
      <c r="Z129">
        <v>125</v>
      </c>
      <c r="AA129">
        <v>3</v>
      </c>
      <c r="AB129">
        <v>0</v>
      </c>
      <c r="AC129">
        <v>3</v>
      </c>
      <c r="AD129">
        <v>4</v>
      </c>
      <c r="AE129">
        <v>8</v>
      </c>
      <c r="AF129" t="s">
        <v>1189</v>
      </c>
      <c r="AG129" s="20"/>
      <c r="AJ129" s="70" t="str">
        <f t="shared" si="14"/>
        <v/>
      </c>
      <c r="AK129" s="70" t="str">
        <f t="shared" si="15"/>
        <v>4</v>
      </c>
      <c r="AL129" s="70" t="str">
        <f>IF(C129&lt;&gt;"Age",IF(M129&gt;='1967-AL'!H$23,"A",IF(U129&gt;'1967-AL'!H$25,"B","C")),"")</f>
        <v>C</v>
      </c>
      <c r="AM129" s="70" t="str">
        <f t="shared" si="16"/>
        <v>4</v>
      </c>
      <c r="AN129" s="70" t="str">
        <f t="shared" si="17"/>
        <v>4C</v>
      </c>
      <c r="AO129" s="70" t="str">
        <f t="shared" si="18"/>
        <v>L</v>
      </c>
      <c r="AP129" s="70" t="str">
        <f t="shared" si="19"/>
        <v>4C</v>
      </c>
      <c r="AQ129" s="71" t="str">
        <f t="shared" si="20"/>
        <v>Jim Gosger</v>
      </c>
      <c r="AR129" t="s">
        <v>296</v>
      </c>
      <c r="AS129" t="s">
        <v>1189</v>
      </c>
      <c r="AX129" s="71" t="str">
        <f t="shared" si="21"/>
        <v>Gosger</v>
      </c>
      <c r="AY129" s="70" t="str">
        <f t="shared" si="22"/>
        <v>4C</v>
      </c>
      <c r="AZ129" s="70" t="str">
        <f t="shared" si="23"/>
        <v>L</v>
      </c>
      <c r="BG129" t="s">
        <v>285</v>
      </c>
      <c r="BH129" t="s">
        <v>1148</v>
      </c>
      <c r="BN129" s="88" t="str">
        <f t="shared" si="24"/>
        <v>-</v>
      </c>
      <c r="BO129" s="95" t="str">
        <f t="shared" si="25"/>
        <v>George</v>
      </c>
      <c r="BP129" s="88" t="str">
        <f t="shared" si="26"/>
        <v>Culver</v>
      </c>
    </row>
    <row r="130" spans="1:68" x14ac:dyDescent="0.25">
      <c r="A130">
        <v>262</v>
      </c>
      <c r="B130" t="s">
        <v>606</v>
      </c>
      <c r="C130">
        <v>31</v>
      </c>
      <c r="D130" t="s">
        <v>388</v>
      </c>
      <c r="E130">
        <v>0.2</v>
      </c>
      <c r="F130">
        <v>27</v>
      </c>
      <c r="G130">
        <v>32</v>
      </c>
      <c r="H130">
        <v>28</v>
      </c>
      <c r="I130">
        <v>6</v>
      </c>
      <c r="J130">
        <v>5</v>
      </c>
      <c r="K130">
        <v>0</v>
      </c>
      <c r="L130">
        <v>0</v>
      </c>
      <c r="M130">
        <v>0</v>
      </c>
      <c r="N130">
        <v>2</v>
      </c>
      <c r="O130">
        <v>0</v>
      </c>
      <c r="P130">
        <v>0</v>
      </c>
      <c r="Q130">
        <v>1</v>
      </c>
      <c r="R130">
        <v>2</v>
      </c>
      <c r="S130">
        <v>0.17899999999999999</v>
      </c>
      <c r="T130">
        <v>0.2</v>
      </c>
      <c r="U130">
        <v>0.17899999999999999</v>
      </c>
      <c r="V130">
        <v>0.379</v>
      </c>
      <c r="W130">
        <v>9</v>
      </c>
      <c r="X130">
        <v>0.26800000000000002</v>
      </c>
      <c r="Y130">
        <v>50</v>
      </c>
      <c r="Z130">
        <v>5</v>
      </c>
      <c r="AA130">
        <v>1</v>
      </c>
      <c r="AB130">
        <v>0</v>
      </c>
      <c r="AC130">
        <v>2</v>
      </c>
      <c r="AD130">
        <v>1</v>
      </c>
      <c r="AE130">
        <v>0</v>
      </c>
      <c r="AF130" t="s">
        <v>371</v>
      </c>
      <c r="AG130" s="20"/>
      <c r="AJ130" s="70" t="str">
        <f t="shared" ref="AJ130:AJ193" si="27">IF(AQ130=AQ131,"CHECK","")</f>
        <v/>
      </c>
      <c r="AK130" s="70" t="str">
        <f t="shared" ref="AK130:AK193" si="28">IF(C130&lt;&gt;"Age",IF(G130&lt;maxPA,6, IF(S130&gt;batLimit1,"1",IF(S130&gt;batLimit2,"2",IF(S130&gt;batLimit3,"3",IF(S130&gt;batLimit4,"4",IF(S130&gt;batLimit5,"5",IF(S130&gt;batLimit6,"6","7"))))))),"")</f>
        <v>6</v>
      </c>
      <c r="AL130" s="70" t="str">
        <f>IF(C130&lt;&gt;"Age",IF(M130&gt;='1967-AL'!H$23,"A",IF(U130&gt;'1967-AL'!H$25,"B","C")),"")</f>
        <v>C</v>
      </c>
      <c r="AM130" s="70" t="str">
        <f t="shared" ref="AM130:AM193" si="29">IF(C130&lt;&gt;"Age",IF(G130&lt;maxPA,6, IF(S130&gt;batLimit1,"1",IF(S130&gt;batLimit2,"2",IF(S130&gt;batLimit3,"3",IF(S130&gt;batLimit4,"4",IF(S130&gt;batLimit5,"5",IF(S130&gt;batLimit6,"6","7"))))))),"")</f>
        <v>6</v>
      </c>
      <c r="AN130" s="70" t="str">
        <f t="shared" ref="AN130:AN193" si="30">AM130&amp;AL130</f>
        <v>6C</v>
      </c>
      <c r="AO130" s="70" t="str">
        <f t="shared" ref="AO130:AO193" si="31">IF(C130&lt;&gt;"Age",IF(RIGHT(B130,1)="*","L",IF(RIGHT(B130,1)="#","B","R")),"")</f>
        <v>R</v>
      </c>
      <c r="AP130" s="70" t="str">
        <f t="shared" ref="AP130:AP193" si="32">AN130</f>
        <v>6C</v>
      </c>
      <c r="AQ130" s="71" t="str">
        <f t="shared" ref="AQ130:AQ193" si="33">IF(RIGHT(B130,1)="#",SUBSTITUTE(B130,"#",""),IF(RIGHT(B130,1)="*",SUBSTITUTE(B130,"*",""),B130))</f>
        <v>Mudcat Grant</v>
      </c>
      <c r="AR130" t="s">
        <v>1273</v>
      </c>
      <c r="AS130" t="s">
        <v>371</v>
      </c>
      <c r="AX130" s="71" t="str">
        <f t="shared" ref="AX130:AX193" si="34">AS130</f>
        <v>Grant</v>
      </c>
      <c r="AY130" s="70" t="str">
        <f t="shared" ref="AY130:AY193" si="35">AP130</f>
        <v>6C</v>
      </c>
      <c r="AZ130" s="70" t="str">
        <f t="shared" ref="AZ130:AZ193" si="36">AO130</f>
        <v>R</v>
      </c>
      <c r="BG130" t="s">
        <v>285</v>
      </c>
      <c r="BH130" t="s">
        <v>1148</v>
      </c>
      <c r="BN130" s="88" t="str">
        <f t="shared" ref="BN130:BN193" si="37">IF(AND(BP130=BP131,BO130&lt;&gt;BO131),"check","-")</f>
        <v>-</v>
      </c>
      <c r="BO130" s="95" t="str">
        <f t="shared" si="25"/>
        <v>George</v>
      </c>
      <c r="BP130" s="88" t="str">
        <f t="shared" si="26"/>
        <v>Culver</v>
      </c>
    </row>
    <row r="131" spans="1:68" x14ac:dyDescent="0.25">
      <c r="A131">
        <v>91</v>
      </c>
      <c r="B131" t="s">
        <v>1442</v>
      </c>
      <c r="C131">
        <v>26</v>
      </c>
      <c r="D131" t="s">
        <v>422</v>
      </c>
      <c r="E131">
        <v>-1</v>
      </c>
      <c r="F131">
        <v>122</v>
      </c>
      <c r="G131">
        <v>387</v>
      </c>
      <c r="H131">
        <v>349</v>
      </c>
      <c r="I131">
        <v>26</v>
      </c>
      <c r="J131">
        <v>69</v>
      </c>
      <c r="K131">
        <v>12</v>
      </c>
      <c r="L131">
        <v>4</v>
      </c>
      <c r="M131">
        <v>5</v>
      </c>
      <c r="N131">
        <v>37</v>
      </c>
      <c r="O131">
        <v>6</v>
      </c>
      <c r="P131">
        <v>3</v>
      </c>
      <c r="Q131">
        <v>30</v>
      </c>
      <c r="R131">
        <v>68</v>
      </c>
      <c r="S131">
        <v>0.19800000000000001</v>
      </c>
      <c r="T131">
        <v>0.26</v>
      </c>
      <c r="U131">
        <v>0.29799999999999999</v>
      </c>
      <c r="V131">
        <v>0.55800000000000005</v>
      </c>
      <c r="W131">
        <v>66</v>
      </c>
      <c r="X131">
        <v>0.27</v>
      </c>
      <c r="Y131">
        <v>64</v>
      </c>
      <c r="Z131">
        <v>104</v>
      </c>
      <c r="AA131">
        <v>4</v>
      </c>
      <c r="AB131">
        <v>0</v>
      </c>
      <c r="AC131">
        <v>6</v>
      </c>
      <c r="AD131">
        <v>2</v>
      </c>
      <c r="AE131">
        <v>1</v>
      </c>
      <c r="AF131" t="s">
        <v>275</v>
      </c>
      <c r="AG131" s="20"/>
      <c r="AJ131" s="70" t="str">
        <f t="shared" si="27"/>
        <v/>
      </c>
      <c r="AK131" s="70" t="str">
        <f t="shared" si="28"/>
        <v>6</v>
      </c>
      <c r="AL131" s="70" t="str">
        <f>IF(C131&lt;&gt;"Age",IF(M131&gt;='1967-AL'!H$23,"A",IF(U131&gt;'1967-AL'!H$25,"B","C")),"")</f>
        <v>C</v>
      </c>
      <c r="AM131" s="70" t="str">
        <f t="shared" si="29"/>
        <v>6</v>
      </c>
      <c r="AN131" s="70" t="str">
        <f t="shared" si="30"/>
        <v>6C</v>
      </c>
      <c r="AO131" s="70" t="str">
        <f t="shared" si="31"/>
        <v>R</v>
      </c>
      <c r="AP131" s="70" t="str">
        <f t="shared" si="32"/>
        <v>6C</v>
      </c>
      <c r="AQ131" s="71" t="str">
        <f t="shared" si="33"/>
        <v>Dick GreenD</v>
      </c>
      <c r="AR131" t="s">
        <v>160</v>
      </c>
      <c r="AS131" t="s">
        <v>1460</v>
      </c>
      <c r="AX131" s="71" t="str">
        <f t="shared" si="34"/>
        <v>GreenD</v>
      </c>
      <c r="AY131" s="70" t="str">
        <f t="shared" si="35"/>
        <v>6C</v>
      </c>
      <c r="AZ131" s="70" t="str">
        <f t="shared" si="36"/>
        <v>R</v>
      </c>
      <c r="BG131" t="s">
        <v>1358</v>
      </c>
      <c r="BH131" t="s">
        <v>1359</v>
      </c>
      <c r="BN131" s="88" t="str">
        <f t="shared" si="37"/>
        <v>-</v>
      </c>
      <c r="BO131" s="95" t="str">
        <f t="shared" ref="BO131:BO194" si="38">BG131</f>
        <v>Vic</v>
      </c>
      <c r="BP131" s="88" t="str">
        <f t="shared" ref="BP131:BP194" si="39">BH131</f>
        <v>Davalillo</v>
      </c>
    </row>
    <row r="132" spans="1:68" x14ac:dyDescent="0.25">
      <c r="A132">
        <v>157</v>
      </c>
      <c r="B132" t="s">
        <v>1441</v>
      </c>
      <c r="C132">
        <v>34</v>
      </c>
      <c r="D132" t="s">
        <v>395</v>
      </c>
      <c r="E132">
        <v>0.4</v>
      </c>
      <c r="F132">
        <v>58</v>
      </c>
      <c r="G132">
        <v>161</v>
      </c>
      <c r="H132">
        <v>151</v>
      </c>
      <c r="I132">
        <v>22</v>
      </c>
      <c r="J132">
        <v>42</v>
      </c>
      <c r="K132">
        <v>8</v>
      </c>
      <c r="L132">
        <v>1</v>
      </c>
      <c r="M132">
        <v>1</v>
      </c>
      <c r="N132">
        <v>13</v>
      </c>
      <c r="O132">
        <v>1</v>
      </c>
      <c r="P132">
        <v>1</v>
      </c>
      <c r="Q132">
        <v>9</v>
      </c>
      <c r="R132">
        <v>17</v>
      </c>
      <c r="S132">
        <v>0.27800000000000002</v>
      </c>
      <c r="T132">
        <v>0.317</v>
      </c>
      <c r="U132">
        <v>0.36399999999999999</v>
      </c>
      <c r="V132">
        <v>0.68100000000000005</v>
      </c>
      <c r="W132">
        <v>99</v>
      </c>
      <c r="X132">
        <v>0.32600000000000001</v>
      </c>
      <c r="Y132">
        <v>102</v>
      </c>
      <c r="Z132">
        <v>55</v>
      </c>
      <c r="AA132">
        <v>2</v>
      </c>
      <c r="AB132">
        <v>0</v>
      </c>
      <c r="AC132">
        <v>0</v>
      </c>
      <c r="AD132">
        <v>1</v>
      </c>
      <c r="AE132">
        <v>0</v>
      </c>
      <c r="AF132" t="s">
        <v>275</v>
      </c>
      <c r="AG132" s="20"/>
      <c r="AJ132" s="70" t="str">
        <f t="shared" si="27"/>
        <v/>
      </c>
      <c r="AK132" s="70" t="str">
        <f t="shared" si="28"/>
        <v>4</v>
      </c>
      <c r="AL132" s="70" t="str">
        <f>IF(C132&lt;&gt;"Age",IF(M132&gt;='1967-AL'!H$23,"A",IF(U132&gt;'1967-AL'!H$25,"B","C")),"")</f>
        <v>C</v>
      </c>
      <c r="AM132" s="70" t="str">
        <f t="shared" si="29"/>
        <v>4</v>
      </c>
      <c r="AN132" s="70" t="str">
        <f t="shared" si="30"/>
        <v>4C</v>
      </c>
      <c r="AO132" s="70" t="str">
        <f t="shared" si="31"/>
        <v>L</v>
      </c>
      <c r="AP132" s="70" t="str">
        <f t="shared" si="32"/>
        <v>4C</v>
      </c>
      <c r="AQ132" s="71" t="str">
        <f t="shared" si="33"/>
        <v>Lenny GreenL</v>
      </c>
      <c r="AR132" t="s">
        <v>1240</v>
      </c>
      <c r="AS132" t="s">
        <v>1461</v>
      </c>
      <c r="AX132" s="71" t="str">
        <f t="shared" si="34"/>
        <v>GreenL</v>
      </c>
      <c r="AY132" s="70" t="str">
        <f t="shared" si="35"/>
        <v>4C</v>
      </c>
      <c r="AZ132" s="70" t="str">
        <f t="shared" si="36"/>
        <v>L</v>
      </c>
      <c r="BG132" t="s">
        <v>140</v>
      </c>
      <c r="BH132" t="s">
        <v>1105</v>
      </c>
      <c r="BN132" s="88" t="str">
        <f t="shared" si="37"/>
        <v>-</v>
      </c>
      <c r="BO132" s="95" t="str">
        <f t="shared" si="38"/>
        <v>Don</v>
      </c>
      <c r="BP132" s="88" t="str">
        <f t="shared" si="39"/>
        <v>Demeter</v>
      </c>
    </row>
    <row r="133" spans="1:68" x14ac:dyDescent="0.25">
      <c r="A133">
        <v>23</v>
      </c>
      <c r="B133" t="s">
        <v>417</v>
      </c>
      <c r="C133">
        <v>29</v>
      </c>
      <c r="D133" t="s">
        <v>397</v>
      </c>
      <c r="E133">
        <v>1.4</v>
      </c>
      <c r="F133">
        <v>129</v>
      </c>
      <c r="G133">
        <v>447</v>
      </c>
      <c r="H133">
        <v>401</v>
      </c>
      <c r="I133">
        <v>54</v>
      </c>
      <c r="J133">
        <v>100</v>
      </c>
      <c r="K133">
        <v>8</v>
      </c>
      <c r="L133">
        <v>3</v>
      </c>
      <c r="M133">
        <v>16</v>
      </c>
      <c r="N133">
        <v>55</v>
      </c>
      <c r="O133">
        <v>4</v>
      </c>
      <c r="P133">
        <v>1</v>
      </c>
      <c r="Q133">
        <v>42</v>
      </c>
      <c r="R133">
        <v>65</v>
      </c>
      <c r="S133">
        <v>0.249</v>
      </c>
      <c r="T133">
        <v>0.318</v>
      </c>
      <c r="U133">
        <v>0.40400000000000003</v>
      </c>
      <c r="V133">
        <v>0.72199999999999998</v>
      </c>
      <c r="W133">
        <v>117</v>
      </c>
      <c r="X133">
        <v>0.33900000000000002</v>
      </c>
      <c r="Y133">
        <v>118</v>
      </c>
      <c r="Z133">
        <v>162</v>
      </c>
      <c r="AA133">
        <v>9</v>
      </c>
      <c r="AB133">
        <v>0</v>
      </c>
      <c r="AC133">
        <v>1</v>
      </c>
      <c r="AD133">
        <v>3</v>
      </c>
      <c r="AE133">
        <v>7</v>
      </c>
      <c r="AF133" t="s">
        <v>357</v>
      </c>
      <c r="AG133" s="20"/>
      <c r="AJ133" s="70" t="str">
        <f t="shared" si="27"/>
        <v/>
      </c>
      <c r="AK133" s="70" t="str">
        <f t="shared" si="28"/>
        <v>4</v>
      </c>
      <c r="AL133" s="70" t="str">
        <f>IF(C133&lt;&gt;"Age",IF(M133&gt;='1967-AL'!H$23,"A",IF(U133&gt;'1967-AL'!H$25,"B","C")),"")</f>
        <v>C</v>
      </c>
      <c r="AM133" s="70" t="str">
        <f t="shared" si="29"/>
        <v>4</v>
      </c>
      <c r="AN133" s="70" t="str">
        <f t="shared" si="30"/>
        <v>4C</v>
      </c>
      <c r="AO133" s="70" t="str">
        <f t="shared" si="31"/>
        <v>L</v>
      </c>
      <c r="AP133" s="70" t="str">
        <f t="shared" si="32"/>
        <v>4C</v>
      </c>
      <c r="AQ133" s="71" t="str">
        <f t="shared" si="33"/>
        <v>Jimmie Hall</v>
      </c>
      <c r="AR133" t="s">
        <v>1204</v>
      </c>
      <c r="AS133" t="s">
        <v>357</v>
      </c>
      <c r="AX133" s="71" t="str">
        <f t="shared" si="34"/>
        <v>Hall</v>
      </c>
      <c r="AY133" s="70" t="str">
        <f t="shared" si="35"/>
        <v>4C</v>
      </c>
      <c r="AZ133" s="70" t="str">
        <f t="shared" si="36"/>
        <v>L</v>
      </c>
      <c r="BG133" t="s">
        <v>140</v>
      </c>
      <c r="BH133" t="s">
        <v>1105</v>
      </c>
      <c r="BN133" s="88" t="str">
        <f t="shared" si="37"/>
        <v>-</v>
      </c>
      <c r="BO133" s="95" t="str">
        <f t="shared" si="38"/>
        <v>Don</v>
      </c>
      <c r="BP133" s="88" t="str">
        <f t="shared" si="39"/>
        <v>Demeter</v>
      </c>
    </row>
    <row r="134" spans="1:68" x14ac:dyDescent="0.25">
      <c r="A134">
        <v>263</v>
      </c>
      <c r="B134" t="s">
        <v>1439</v>
      </c>
      <c r="C134">
        <v>32</v>
      </c>
      <c r="D134" t="s">
        <v>402</v>
      </c>
      <c r="E134">
        <v>-0.1</v>
      </c>
      <c r="F134">
        <v>44</v>
      </c>
      <c r="G134">
        <v>10</v>
      </c>
      <c r="H134">
        <v>9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0.111</v>
      </c>
      <c r="T134">
        <v>0.111</v>
      </c>
      <c r="U134">
        <v>0.111</v>
      </c>
      <c r="V134">
        <v>0.222</v>
      </c>
      <c r="W134">
        <v>-32</v>
      </c>
      <c r="X134">
        <v>0.10100000000000001</v>
      </c>
      <c r="Y134">
        <v>-76</v>
      </c>
      <c r="Z134">
        <v>1</v>
      </c>
      <c r="AA134">
        <v>0</v>
      </c>
      <c r="AB134">
        <v>0</v>
      </c>
      <c r="AC134">
        <v>1</v>
      </c>
      <c r="AD134">
        <v>0</v>
      </c>
      <c r="AE134">
        <v>0</v>
      </c>
      <c r="AF134" t="s">
        <v>1171</v>
      </c>
      <c r="AG134" s="20"/>
      <c r="AJ134" s="70" t="str">
        <f t="shared" si="27"/>
        <v/>
      </c>
      <c r="AK134" s="70">
        <f t="shared" si="28"/>
        <v>6</v>
      </c>
      <c r="AL134" s="70" t="str">
        <f>IF(C134&lt;&gt;"Age",IF(M134&gt;='1967-AL'!H$23,"A",IF(U134&gt;'1967-AL'!H$25,"B","C")),"")</f>
        <v>C</v>
      </c>
      <c r="AM134" s="70">
        <f t="shared" si="29"/>
        <v>6</v>
      </c>
      <c r="AN134" s="70" t="str">
        <f t="shared" si="30"/>
        <v>6C</v>
      </c>
      <c r="AO134" s="70" t="str">
        <f t="shared" si="31"/>
        <v>L</v>
      </c>
      <c r="AP134" s="70" t="str">
        <f t="shared" si="32"/>
        <v>6C</v>
      </c>
      <c r="AQ134" s="71" t="str">
        <f t="shared" si="33"/>
        <v>Steve HamiltonS</v>
      </c>
      <c r="AR134" t="s">
        <v>139</v>
      </c>
      <c r="AS134" t="s">
        <v>1462</v>
      </c>
      <c r="AX134" s="71" t="str">
        <f t="shared" si="34"/>
        <v>HamiltonS</v>
      </c>
      <c r="AY134" s="70" t="str">
        <f t="shared" si="35"/>
        <v>6C</v>
      </c>
      <c r="AZ134" s="70" t="str">
        <f t="shared" si="36"/>
        <v>L</v>
      </c>
      <c r="BG134" t="s">
        <v>140</v>
      </c>
      <c r="BH134" t="s">
        <v>1105</v>
      </c>
      <c r="BN134" s="88" t="str">
        <f t="shared" si="37"/>
        <v>-</v>
      </c>
      <c r="BO134" s="95" t="str">
        <f t="shared" si="38"/>
        <v>Don</v>
      </c>
      <c r="BP134" s="88" t="str">
        <f t="shared" si="39"/>
        <v>Demeter</v>
      </c>
    </row>
    <row r="135" spans="1:68" x14ac:dyDescent="0.25">
      <c r="A135">
        <v>264</v>
      </c>
      <c r="B135" t="s">
        <v>1440</v>
      </c>
      <c r="C135">
        <v>28</v>
      </c>
      <c r="D135" t="s">
        <v>397</v>
      </c>
      <c r="E135">
        <v>-0.1</v>
      </c>
      <c r="F135">
        <v>26</v>
      </c>
      <c r="G135">
        <v>40</v>
      </c>
      <c r="H135">
        <v>38</v>
      </c>
      <c r="I135">
        <v>1</v>
      </c>
      <c r="J135">
        <v>6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16</v>
      </c>
      <c r="S135">
        <v>0.158</v>
      </c>
      <c r="T135">
        <v>0.158</v>
      </c>
      <c r="U135">
        <v>0.158</v>
      </c>
      <c r="V135">
        <v>0.316</v>
      </c>
      <c r="W135">
        <v>-4</v>
      </c>
      <c r="X135">
        <v>0.14399999999999999</v>
      </c>
      <c r="Y135">
        <v>-33</v>
      </c>
      <c r="Z135">
        <v>6</v>
      </c>
      <c r="AA135">
        <v>0</v>
      </c>
      <c r="AB135">
        <v>0</v>
      </c>
      <c r="AC135">
        <v>2</v>
      </c>
      <c r="AD135">
        <v>0</v>
      </c>
      <c r="AE135">
        <v>0</v>
      </c>
      <c r="AF135" t="s">
        <v>1171</v>
      </c>
      <c r="AG135" s="20"/>
      <c r="AJ135" s="70" t="str">
        <f t="shared" si="27"/>
        <v/>
      </c>
      <c r="AK135" s="70" t="str">
        <f t="shared" si="28"/>
        <v>6</v>
      </c>
      <c r="AL135" s="70" t="str">
        <f>IF(C135&lt;&gt;"Age",IF(M135&gt;='1967-AL'!H$23,"A",IF(U135&gt;'1967-AL'!H$25,"B","C")),"")</f>
        <v>C</v>
      </c>
      <c r="AM135" s="70" t="str">
        <f t="shared" si="29"/>
        <v>6</v>
      </c>
      <c r="AN135" s="70" t="str">
        <f t="shared" si="30"/>
        <v>6C</v>
      </c>
      <c r="AO135" s="70" t="str">
        <f t="shared" si="31"/>
        <v>R</v>
      </c>
      <c r="AP135" s="70" t="str">
        <f t="shared" si="32"/>
        <v>6C</v>
      </c>
      <c r="AQ135" s="71" t="str">
        <f t="shared" si="33"/>
        <v>Jack HamiltonJ</v>
      </c>
      <c r="AR135" t="s">
        <v>289</v>
      </c>
      <c r="AS135" t="s">
        <v>1463</v>
      </c>
      <c r="AX135" s="71" t="str">
        <f t="shared" si="34"/>
        <v>HamiltonJ</v>
      </c>
      <c r="AY135" s="70" t="str">
        <f t="shared" si="35"/>
        <v>6C</v>
      </c>
      <c r="AZ135" s="70" t="str">
        <f t="shared" si="36"/>
        <v>R</v>
      </c>
      <c r="BG135" t="s">
        <v>157</v>
      </c>
      <c r="BH135" t="s">
        <v>1016</v>
      </c>
      <c r="BN135" s="88" t="str">
        <f t="shared" si="37"/>
        <v>-</v>
      </c>
      <c r="BO135" s="95" t="str">
        <f t="shared" si="38"/>
        <v>Bill</v>
      </c>
      <c r="BP135" s="88" t="str">
        <f t="shared" si="39"/>
        <v>Dillman</v>
      </c>
    </row>
    <row r="136" spans="1:68" x14ac:dyDescent="0.25">
      <c r="A136">
        <v>118</v>
      </c>
      <c r="B136" t="s">
        <v>488</v>
      </c>
      <c r="C136">
        <v>24</v>
      </c>
      <c r="D136" t="s">
        <v>393</v>
      </c>
      <c r="E136">
        <v>0.9</v>
      </c>
      <c r="F136">
        <v>58</v>
      </c>
      <c r="G136">
        <v>172</v>
      </c>
      <c r="H136">
        <v>164</v>
      </c>
      <c r="I136">
        <v>13</v>
      </c>
      <c r="J136">
        <v>44</v>
      </c>
      <c r="K136">
        <v>11</v>
      </c>
      <c r="L136">
        <v>0</v>
      </c>
      <c r="M136">
        <v>3</v>
      </c>
      <c r="N136">
        <v>20</v>
      </c>
      <c r="O136">
        <v>1</v>
      </c>
      <c r="P136">
        <v>0</v>
      </c>
      <c r="Q136">
        <v>6</v>
      </c>
      <c r="R136">
        <v>28</v>
      </c>
      <c r="S136">
        <v>0.26800000000000002</v>
      </c>
      <c r="T136">
        <v>0.29399999999999998</v>
      </c>
      <c r="U136">
        <v>0.39</v>
      </c>
      <c r="V136">
        <v>0.68400000000000005</v>
      </c>
      <c r="W136">
        <v>101</v>
      </c>
      <c r="X136">
        <v>0.34</v>
      </c>
      <c r="Y136">
        <v>113</v>
      </c>
      <c r="Z136">
        <v>64</v>
      </c>
      <c r="AA136">
        <v>4</v>
      </c>
      <c r="AB136">
        <v>0</v>
      </c>
      <c r="AC136">
        <v>2</v>
      </c>
      <c r="AD136">
        <v>0</v>
      </c>
      <c r="AE136">
        <v>0</v>
      </c>
      <c r="AF136" t="s">
        <v>1236</v>
      </c>
      <c r="AG136" s="20"/>
      <c r="AJ136" s="70" t="str">
        <f t="shared" si="27"/>
        <v/>
      </c>
      <c r="AK136" s="70" t="str">
        <f t="shared" si="28"/>
        <v>4</v>
      </c>
      <c r="AL136" s="70" t="str">
        <f>IF(C136&lt;&gt;"Age",IF(M136&gt;='1967-AL'!H$23,"A",IF(U136&gt;'1967-AL'!H$25,"B","C")),"")</f>
        <v>C</v>
      </c>
      <c r="AM136" s="70" t="str">
        <f t="shared" si="29"/>
        <v>4</v>
      </c>
      <c r="AN136" s="70" t="str">
        <f t="shared" si="30"/>
        <v>4C</v>
      </c>
      <c r="AO136" s="70" t="str">
        <f t="shared" si="31"/>
        <v>R</v>
      </c>
      <c r="AP136" s="70" t="str">
        <f t="shared" si="32"/>
        <v>4C</v>
      </c>
      <c r="AQ136" s="71" t="str">
        <f t="shared" si="33"/>
        <v>Larry Haney</v>
      </c>
      <c r="AR136" t="s">
        <v>138</v>
      </c>
      <c r="AS136" t="s">
        <v>1236</v>
      </c>
      <c r="AX136" s="71" t="str">
        <f t="shared" si="34"/>
        <v>Haney</v>
      </c>
      <c r="AY136" s="70" t="str">
        <f t="shared" si="35"/>
        <v>4C</v>
      </c>
      <c r="AZ136" s="70" t="str">
        <f t="shared" si="36"/>
        <v>R</v>
      </c>
      <c r="BG136" t="s">
        <v>157</v>
      </c>
      <c r="BH136" t="s">
        <v>1016</v>
      </c>
      <c r="BN136" s="88" t="str">
        <f t="shared" si="37"/>
        <v>-</v>
      </c>
      <c r="BO136" s="95" t="str">
        <f t="shared" si="38"/>
        <v>Bill</v>
      </c>
      <c r="BP136" s="88" t="str">
        <f t="shared" si="39"/>
        <v>Dillman</v>
      </c>
    </row>
    <row r="137" spans="1:68" x14ac:dyDescent="0.25">
      <c r="A137">
        <v>265</v>
      </c>
      <c r="B137" t="s">
        <v>608</v>
      </c>
      <c r="C137">
        <v>28</v>
      </c>
      <c r="D137" t="s">
        <v>391</v>
      </c>
      <c r="E137">
        <v>-0.1</v>
      </c>
      <c r="F137">
        <v>8</v>
      </c>
      <c r="G137">
        <v>4</v>
      </c>
      <c r="H137">
        <v>4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3</v>
      </c>
      <c r="S137">
        <v>0</v>
      </c>
      <c r="T137">
        <v>0</v>
      </c>
      <c r="U137">
        <v>0</v>
      </c>
      <c r="V137">
        <v>0</v>
      </c>
      <c r="W137">
        <v>-100</v>
      </c>
      <c r="X137">
        <v>0</v>
      </c>
      <c r="Y137">
        <v>-133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 s="1" t="s">
        <v>1190</v>
      </c>
      <c r="AG137" s="20"/>
      <c r="AJ137" s="70" t="str">
        <f t="shared" si="27"/>
        <v/>
      </c>
      <c r="AK137" s="70">
        <f t="shared" si="28"/>
        <v>6</v>
      </c>
      <c r="AL137" s="70" t="str">
        <f>IF(C137&lt;&gt;"Age",IF(M137&gt;='1967-AL'!H$23,"A",IF(U137&gt;'1967-AL'!H$25,"B","C")),"")</f>
        <v>C</v>
      </c>
      <c r="AM137" s="70">
        <f t="shared" si="29"/>
        <v>6</v>
      </c>
      <c r="AN137" s="70" t="str">
        <f t="shared" si="30"/>
        <v>6C</v>
      </c>
      <c r="AO137" s="70" t="str">
        <f t="shared" si="31"/>
        <v>R</v>
      </c>
      <c r="AP137" s="70" t="str">
        <f t="shared" si="32"/>
        <v>6C</v>
      </c>
      <c r="AQ137" s="71" t="str">
        <f t="shared" si="33"/>
        <v>Jim Hannan</v>
      </c>
      <c r="AR137" t="s">
        <v>296</v>
      </c>
      <c r="AS137" t="s">
        <v>1190</v>
      </c>
      <c r="AX137" s="71" t="str">
        <f t="shared" si="34"/>
        <v>Hannan</v>
      </c>
      <c r="AY137" s="70" t="str">
        <f t="shared" si="35"/>
        <v>6C</v>
      </c>
      <c r="AZ137" s="70" t="str">
        <f t="shared" si="36"/>
        <v>R</v>
      </c>
      <c r="BG137" t="s">
        <v>265</v>
      </c>
      <c r="BH137" t="s">
        <v>1065</v>
      </c>
      <c r="BN137" s="88" t="str">
        <f t="shared" si="37"/>
        <v>check</v>
      </c>
      <c r="BO137" s="95" t="str">
        <f t="shared" si="38"/>
        <v>Chuck</v>
      </c>
      <c r="BP137" s="88" t="str">
        <f t="shared" si="39"/>
        <v>Dobson</v>
      </c>
    </row>
    <row r="138" spans="1:68" x14ac:dyDescent="0.25">
      <c r="A138">
        <v>60</v>
      </c>
      <c r="B138" t="s">
        <v>448</v>
      </c>
      <c r="C138">
        <v>29</v>
      </c>
      <c r="D138" t="s">
        <v>412</v>
      </c>
      <c r="E138">
        <v>2.4</v>
      </c>
      <c r="F138">
        <v>157</v>
      </c>
      <c r="G138">
        <v>575</v>
      </c>
      <c r="H138">
        <v>498</v>
      </c>
      <c r="I138">
        <v>35</v>
      </c>
      <c r="J138">
        <v>116</v>
      </c>
      <c r="K138">
        <v>20</v>
      </c>
      <c r="L138">
        <v>0</v>
      </c>
      <c r="M138">
        <v>8</v>
      </c>
      <c r="N138">
        <v>51</v>
      </c>
      <c r="O138">
        <v>0</v>
      </c>
      <c r="P138">
        <v>3</v>
      </c>
      <c r="Q138">
        <v>64</v>
      </c>
      <c r="R138">
        <v>51</v>
      </c>
      <c r="S138">
        <v>0.23300000000000001</v>
      </c>
      <c r="T138">
        <v>0.317</v>
      </c>
      <c r="U138">
        <v>0.32100000000000001</v>
      </c>
      <c r="V138">
        <v>0.63800000000000001</v>
      </c>
      <c r="W138">
        <v>95</v>
      </c>
      <c r="X138">
        <v>0.30099999999999999</v>
      </c>
      <c r="Y138">
        <v>93</v>
      </c>
      <c r="Z138">
        <v>160</v>
      </c>
      <c r="AA138">
        <v>8</v>
      </c>
      <c r="AB138">
        <v>0</v>
      </c>
      <c r="AC138">
        <v>7</v>
      </c>
      <c r="AD138">
        <v>6</v>
      </c>
      <c r="AE138">
        <v>11</v>
      </c>
      <c r="AF138" t="s">
        <v>1309</v>
      </c>
      <c r="AG138" s="20"/>
      <c r="AJ138" s="70" t="str">
        <f t="shared" si="27"/>
        <v/>
      </c>
      <c r="AK138" s="70" t="str">
        <f t="shared" si="28"/>
        <v>5</v>
      </c>
      <c r="AL138" s="70" t="str">
        <f>IF(C138&lt;&gt;"Age",IF(M138&gt;='1967-AL'!H$23,"A",IF(U138&gt;'1967-AL'!H$25,"B","C")),"")</f>
        <v>C</v>
      </c>
      <c r="AM138" s="70" t="str">
        <f t="shared" si="29"/>
        <v>5</v>
      </c>
      <c r="AN138" s="70" t="str">
        <f t="shared" si="30"/>
        <v>5C</v>
      </c>
      <c r="AO138" s="70" t="str">
        <f t="shared" si="31"/>
        <v>R</v>
      </c>
      <c r="AP138" s="70" t="str">
        <f t="shared" si="32"/>
        <v>5C</v>
      </c>
      <c r="AQ138" s="71" t="str">
        <f t="shared" si="33"/>
        <v>Ron Hansen</v>
      </c>
      <c r="AR138" t="s">
        <v>156</v>
      </c>
      <c r="AS138" t="s">
        <v>1309</v>
      </c>
      <c r="AX138" s="71" t="str">
        <f t="shared" si="34"/>
        <v>Hansen</v>
      </c>
      <c r="AY138" s="70" t="str">
        <f t="shared" si="35"/>
        <v>5C</v>
      </c>
      <c r="AZ138" s="70" t="str">
        <f t="shared" si="36"/>
        <v>R</v>
      </c>
      <c r="BG138" t="s">
        <v>322</v>
      </c>
      <c r="BH138" t="s">
        <v>1065</v>
      </c>
      <c r="BN138" s="88" t="str">
        <f t="shared" si="37"/>
        <v>-</v>
      </c>
      <c r="BO138" s="95" t="str">
        <f t="shared" si="38"/>
        <v>Pat</v>
      </c>
      <c r="BP138" s="88" t="str">
        <f t="shared" si="39"/>
        <v>Dobson</v>
      </c>
    </row>
    <row r="139" spans="1:68" x14ac:dyDescent="0.25">
      <c r="A139">
        <v>266</v>
      </c>
      <c r="B139" t="s">
        <v>609</v>
      </c>
      <c r="C139">
        <v>23</v>
      </c>
      <c r="D139" t="s">
        <v>393</v>
      </c>
      <c r="E139">
        <v>-0.1</v>
      </c>
      <c r="F139">
        <v>19</v>
      </c>
      <c r="G139">
        <v>40</v>
      </c>
      <c r="H139">
        <v>37</v>
      </c>
      <c r="I139">
        <v>2</v>
      </c>
      <c r="J139">
        <v>5</v>
      </c>
      <c r="K139">
        <v>0</v>
      </c>
      <c r="L139">
        <v>1</v>
      </c>
      <c r="M139">
        <v>0</v>
      </c>
      <c r="N139">
        <v>3</v>
      </c>
      <c r="O139">
        <v>0</v>
      </c>
      <c r="P139">
        <v>0</v>
      </c>
      <c r="Q139">
        <v>1</v>
      </c>
      <c r="R139">
        <v>15</v>
      </c>
      <c r="S139">
        <v>0.13500000000000001</v>
      </c>
      <c r="T139">
        <v>0.154</v>
      </c>
      <c r="U139">
        <v>0.189</v>
      </c>
      <c r="V139">
        <v>0.34300000000000003</v>
      </c>
      <c r="W139">
        <v>1</v>
      </c>
      <c r="X139">
        <v>0.155</v>
      </c>
      <c r="Y139">
        <v>-26</v>
      </c>
      <c r="Z139">
        <v>7</v>
      </c>
      <c r="AA139">
        <v>0</v>
      </c>
      <c r="AB139">
        <v>0</v>
      </c>
      <c r="AC139">
        <v>1</v>
      </c>
      <c r="AD139">
        <v>1</v>
      </c>
      <c r="AE139">
        <v>0</v>
      </c>
      <c r="AF139" s="1" t="s">
        <v>1191</v>
      </c>
      <c r="AG139" s="20"/>
      <c r="AJ139" s="70" t="str">
        <f t="shared" si="27"/>
        <v/>
      </c>
      <c r="AK139" s="70" t="str">
        <f t="shared" si="28"/>
        <v>7</v>
      </c>
      <c r="AL139" s="70" t="str">
        <f>IF(C139&lt;&gt;"Age",IF(M139&gt;='1967-AL'!H$23,"A",IF(U139&gt;'1967-AL'!H$25,"B","C")),"")</f>
        <v>C</v>
      </c>
      <c r="AM139" s="70" t="str">
        <f t="shared" si="29"/>
        <v>7</v>
      </c>
      <c r="AN139" s="70" t="str">
        <f t="shared" si="30"/>
        <v>7C</v>
      </c>
      <c r="AO139" s="70" t="str">
        <f t="shared" si="31"/>
        <v>R</v>
      </c>
      <c r="AP139" s="70" t="str">
        <f t="shared" si="32"/>
        <v>7C</v>
      </c>
      <c r="AQ139" s="71" t="str">
        <f t="shared" si="33"/>
        <v>Jim Hardin</v>
      </c>
      <c r="AR139" t="s">
        <v>296</v>
      </c>
      <c r="AS139" t="s">
        <v>1191</v>
      </c>
      <c r="AX139" s="71" t="str">
        <f t="shared" si="34"/>
        <v>Hardin</v>
      </c>
      <c r="AY139" s="70" t="str">
        <f t="shared" si="35"/>
        <v>7C</v>
      </c>
      <c r="AZ139" s="70" t="str">
        <f t="shared" si="36"/>
        <v>R</v>
      </c>
      <c r="BG139" t="s">
        <v>265</v>
      </c>
      <c r="BH139" t="s">
        <v>1407</v>
      </c>
      <c r="BN139" s="88" t="str">
        <f t="shared" si="37"/>
        <v>-</v>
      </c>
      <c r="BO139" s="95" t="str">
        <f t="shared" si="38"/>
        <v>Chuck</v>
      </c>
      <c r="BP139" s="88" t="str">
        <f t="shared" si="39"/>
        <v>DobsonC</v>
      </c>
    </row>
    <row r="140" spans="1:68" x14ac:dyDescent="0.25">
      <c r="A140">
        <v>158</v>
      </c>
      <c r="B140" t="s">
        <v>519</v>
      </c>
      <c r="C140">
        <v>34</v>
      </c>
      <c r="D140" t="s">
        <v>388</v>
      </c>
      <c r="E140">
        <v>0.2</v>
      </c>
      <c r="F140">
        <v>11</v>
      </c>
      <c r="G140">
        <v>9</v>
      </c>
      <c r="H140">
        <v>8</v>
      </c>
      <c r="I140">
        <v>1</v>
      </c>
      <c r="J140">
        <v>3</v>
      </c>
      <c r="K140">
        <v>0</v>
      </c>
      <c r="L140">
        <v>0</v>
      </c>
      <c r="M140">
        <v>1</v>
      </c>
      <c r="N140">
        <v>2</v>
      </c>
      <c r="O140">
        <v>0</v>
      </c>
      <c r="P140">
        <v>0</v>
      </c>
      <c r="Q140">
        <v>1</v>
      </c>
      <c r="R140">
        <v>1</v>
      </c>
      <c r="S140">
        <v>0.375</v>
      </c>
      <c r="T140">
        <v>0.44400000000000001</v>
      </c>
      <c r="U140">
        <v>0.75</v>
      </c>
      <c r="V140">
        <v>1.194</v>
      </c>
      <c r="W140">
        <v>235</v>
      </c>
      <c r="X140">
        <v>0.63400000000000001</v>
      </c>
      <c r="Y140">
        <v>325</v>
      </c>
      <c r="Z140">
        <v>6</v>
      </c>
      <c r="AA140">
        <v>0</v>
      </c>
      <c r="AB140">
        <v>0</v>
      </c>
      <c r="AC140">
        <v>0</v>
      </c>
      <c r="AD140">
        <v>0</v>
      </c>
      <c r="AE140">
        <v>0</v>
      </c>
      <c r="AF140" t="s">
        <v>1054</v>
      </c>
      <c r="AG140" s="20"/>
      <c r="AJ140" s="70" t="str">
        <f t="shared" si="27"/>
        <v/>
      </c>
      <c r="AK140" s="70">
        <f t="shared" si="28"/>
        <v>6</v>
      </c>
      <c r="AL140" s="70" t="str">
        <f>IF(C140&lt;&gt;"Age",IF(M140&gt;='1967-AL'!H$23,"A",IF(U140&gt;'1967-AL'!H$25,"B","C")),"")</f>
        <v>B</v>
      </c>
      <c r="AM140" s="70">
        <f t="shared" si="29"/>
        <v>6</v>
      </c>
      <c r="AN140" s="70" t="str">
        <f t="shared" si="30"/>
        <v>6B</v>
      </c>
      <c r="AO140" s="70" t="str">
        <f t="shared" si="31"/>
        <v>R</v>
      </c>
      <c r="AP140" s="70" t="str">
        <f t="shared" si="32"/>
        <v>6B</v>
      </c>
      <c r="AQ140" s="71" t="str">
        <f t="shared" si="33"/>
        <v>Carroll Hardy</v>
      </c>
      <c r="AR140" t="s">
        <v>191</v>
      </c>
      <c r="AS140" t="s">
        <v>1054</v>
      </c>
      <c r="AX140" s="71" t="str">
        <f t="shared" si="34"/>
        <v>Hardy</v>
      </c>
      <c r="AY140" s="70" t="str">
        <f t="shared" si="35"/>
        <v>6B</v>
      </c>
      <c r="AZ140" s="70" t="str">
        <f t="shared" si="36"/>
        <v>R</v>
      </c>
      <c r="BG140" t="s">
        <v>322</v>
      </c>
      <c r="BH140" t="s">
        <v>1408</v>
      </c>
      <c r="BN140" s="88" t="str">
        <f t="shared" si="37"/>
        <v>-</v>
      </c>
      <c r="BO140" s="95" t="str">
        <f t="shared" si="38"/>
        <v>Pat</v>
      </c>
      <c r="BP140" s="88" t="str">
        <f t="shared" si="39"/>
        <v>DobsonP</v>
      </c>
    </row>
    <row r="141" spans="1:68" x14ac:dyDescent="0.25">
      <c r="A141">
        <v>159</v>
      </c>
      <c r="B141" t="s">
        <v>520</v>
      </c>
      <c r="C141">
        <v>24</v>
      </c>
      <c r="D141" t="s">
        <v>406</v>
      </c>
      <c r="E141">
        <v>0.2</v>
      </c>
      <c r="F141">
        <v>30</v>
      </c>
      <c r="G141">
        <v>78</v>
      </c>
      <c r="H141">
        <v>67</v>
      </c>
      <c r="I141">
        <v>7</v>
      </c>
      <c r="J141">
        <v>11</v>
      </c>
      <c r="K141">
        <v>0</v>
      </c>
      <c r="L141">
        <v>0</v>
      </c>
      <c r="M141">
        <v>1</v>
      </c>
      <c r="N141">
        <v>4</v>
      </c>
      <c r="O141">
        <v>0</v>
      </c>
      <c r="P141">
        <v>0</v>
      </c>
      <c r="Q141">
        <v>3</v>
      </c>
      <c r="R141">
        <v>26</v>
      </c>
      <c r="S141">
        <v>0.16400000000000001</v>
      </c>
      <c r="T141">
        <v>0.21099999999999999</v>
      </c>
      <c r="U141">
        <v>0.20899999999999999</v>
      </c>
      <c r="V141">
        <v>0.42</v>
      </c>
      <c r="W141">
        <v>24</v>
      </c>
      <c r="X141">
        <v>0.2</v>
      </c>
      <c r="Y141">
        <v>-1</v>
      </c>
      <c r="Z141">
        <v>14</v>
      </c>
      <c r="AA141">
        <v>0</v>
      </c>
      <c r="AB141">
        <v>1</v>
      </c>
      <c r="AC141">
        <v>7</v>
      </c>
      <c r="AD141">
        <v>0</v>
      </c>
      <c r="AE141">
        <v>0</v>
      </c>
      <c r="AF141" t="s">
        <v>1336</v>
      </c>
      <c r="AG141" s="20"/>
      <c r="AJ141" s="70" t="str">
        <f t="shared" si="27"/>
        <v/>
      </c>
      <c r="AK141" s="70" t="str">
        <f t="shared" si="28"/>
        <v>6</v>
      </c>
      <c r="AL141" s="70" t="str">
        <f>IF(C141&lt;&gt;"Age",IF(M141&gt;='1967-AL'!H$23,"A",IF(U141&gt;'1967-AL'!H$25,"B","C")),"")</f>
        <v>C</v>
      </c>
      <c r="AM141" s="70" t="str">
        <f t="shared" si="29"/>
        <v>6</v>
      </c>
      <c r="AN141" s="70" t="str">
        <f t="shared" si="30"/>
        <v>6C</v>
      </c>
      <c r="AO141" s="70" t="str">
        <f t="shared" si="31"/>
        <v>R</v>
      </c>
      <c r="AP141" s="70" t="str">
        <f t="shared" si="32"/>
        <v>6C</v>
      </c>
      <c r="AQ141" s="71" t="str">
        <f t="shared" si="33"/>
        <v>Steve Hargan</v>
      </c>
      <c r="AR141" t="s">
        <v>139</v>
      </c>
      <c r="AS141" t="s">
        <v>1336</v>
      </c>
      <c r="AX141" s="71" t="str">
        <f t="shared" si="34"/>
        <v>Hargan</v>
      </c>
      <c r="AY141" s="70" t="str">
        <f t="shared" si="35"/>
        <v>6C</v>
      </c>
      <c r="AZ141" s="70" t="str">
        <f t="shared" si="36"/>
        <v>R</v>
      </c>
      <c r="BG141" t="s">
        <v>143</v>
      </c>
      <c r="BH141" t="s">
        <v>1215</v>
      </c>
      <c r="BN141" s="88" t="str">
        <f t="shared" si="37"/>
        <v>-</v>
      </c>
      <c r="BO141" s="95" t="str">
        <f t="shared" si="38"/>
        <v>John</v>
      </c>
      <c r="BP141" s="88" t="str">
        <f t="shared" si="39"/>
        <v>Donaldson</v>
      </c>
    </row>
    <row r="142" spans="1:68" x14ac:dyDescent="0.25">
      <c r="A142">
        <v>33</v>
      </c>
      <c r="B142" t="s">
        <v>427</v>
      </c>
      <c r="C142">
        <v>25</v>
      </c>
      <c r="D142" t="s">
        <v>428</v>
      </c>
      <c r="E142">
        <v>0.7</v>
      </c>
      <c r="F142">
        <v>110</v>
      </c>
      <c r="G142">
        <v>368</v>
      </c>
      <c r="H142">
        <v>333</v>
      </c>
      <c r="I142">
        <v>42</v>
      </c>
      <c r="J142">
        <v>85</v>
      </c>
      <c r="K142">
        <v>15</v>
      </c>
      <c r="L142">
        <v>1</v>
      </c>
      <c r="M142">
        <v>12</v>
      </c>
      <c r="N142">
        <v>54</v>
      </c>
      <c r="O142">
        <v>10</v>
      </c>
      <c r="P142">
        <v>3</v>
      </c>
      <c r="Q142">
        <v>29</v>
      </c>
      <c r="R142">
        <v>44</v>
      </c>
      <c r="S142">
        <v>0.255</v>
      </c>
      <c r="T142">
        <v>0.311</v>
      </c>
      <c r="U142">
        <v>0.41399999999999998</v>
      </c>
      <c r="V142">
        <v>0.72499999999999998</v>
      </c>
      <c r="W142">
        <v>113</v>
      </c>
      <c r="X142">
        <v>0.35599999999999998</v>
      </c>
      <c r="Y142">
        <v>124</v>
      </c>
      <c r="Z142">
        <v>138</v>
      </c>
      <c r="AA142">
        <v>8</v>
      </c>
      <c r="AB142">
        <v>0</v>
      </c>
      <c r="AC142">
        <v>1</v>
      </c>
      <c r="AD142">
        <v>5</v>
      </c>
      <c r="AE142">
        <v>4</v>
      </c>
      <c r="AF142" t="s">
        <v>1232</v>
      </c>
      <c r="AG142" s="20"/>
      <c r="AJ142" s="70" t="str">
        <f t="shared" si="27"/>
        <v>CHECK</v>
      </c>
      <c r="AK142" s="70" t="str">
        <f t="shared" si="28"/>
        <v>4</v>
      </c>
      <c r="AL142" s="70" t="str">
        <f>IF(C142&lt;&gt;"Age",IF(M142&gt;='1967-AL'!H$23,"A",IF(U142&gt;'1967-AL'!H$25,"B","C")),"")</f>
        <v>C</v>
      </c>
      <c r="AM142" s="70" t="str">
        <f t="shared" si="29"/>
        <v>4</v>
      </c>
      <c r="AN142" s="70" t="str">
        <f t="shared" si="30"/>
        <v>4C</v>
      </c>
      <c r="AO142" s="70" t="str">
        <f t="shared" si="31"/>
        <v>R</v>
      </c>
      <c r="AP142" s="70" t="str">
        <f t="shared" si="32"/>
        <v>4C</v>
      </c>
      <c r="AQ142" s="71" t="str">
        <f t="shared" si="33"/>
        <v>Ken Harrelson</v>
      </c>
      <c r="AR142" t="s">
        <v>303</v>
      </c>
      <c r="AS142" t="s">
        <v>1232</v>
      </c>
      <c r="AX142" s="71" t="str">
        <f t="shared" si="34"/>
        <v>Harrelson</v>
      </c>
      <c r="AY142" s="70" t="str">
        <f t="shared" si="35"/>
        <v>4C</v>
      </c>
      <c r="AZ142" s="70" t="str">
        <f t="shared" si="36"/>
        <v>R</v>
      </c>
      <c r="BG142" t="s">
        <v>150</v>
      </c>
      <c r="BH142" t="s">
        <v>1003</v>
      </c>
      <c r="BN142" s="88" t="str">
        <f t="shared" si="37"/>
        <v>-</v>
      </c>
      <c r="BO142" s="95" t="str">
        <f t="shared" si="38"/>
        <v>Al</v>
      </c>
      <c r="BP142" s="88" t="str">
        <f t="shared" si="39"/>
        <v>Downing</v>
      </c>
    </row>
    <row r="143" spans="1:68" x14ac:dyDescent="0.25">
      <c r="A143">
        <v>34</v>
      </c>
      <c r="B143" t="s">
        <v>427</v>
      </c>
      <c r="C143">
        <v>25</v>
      </c>
      <c r="D143" t="s">
        <v>391</v>
      </c>
      <c r="E143">
        <v>-0.1</v>
      </c>
      <c r="F143">
        <v>26</v>
      </c>
      <c r="G143">
        <v>89</v>
      </c>
      <c r="H143">
        <v>79</v>
      </c>
      <c r="I143">
        <v>10</v>
      </c>
      <c r="J143">
        <v>16</v>
      </c>
      <c r="K143">
        <v>0</v>
      </c>
      <c r="L143">
        <v>0</v>
      </c>
      <c r="M143">
        <v>3</v>
      </c>
      <c r="N143">
        <v>10</v>
      </c>
      <c r="O143">
        <v>1</v>
      </c>
      <c r="P143">
        <v>0</v>
      </c>
      <c r="Q143">
        <v>7</v>
      </c>
      <c r="R143">
        <v>15</v>
      </c>
      <c r="S143">
        <v>0.20300000000000001</v>
      </c>
      <c r="T143">
        <v>0.26100000000000001</v>
      </c>
      <c r="U143">
        <v>0.316</v>
      </c>
      <c r="V143">
        <v>0.57799999999999996</v>
      </c>
      <c r="W143">
        <v>73</v>
      </c>
      <c r="X143">
        <v>0.308</v>
      </c>
      <c r="Y143">
        <v>92</v>
      </c>
      <c r="Z143">
        <v>25</v>
      </c>
      <c r="AA143">
        <v>3</v>
      </c>
      <c r="AB143">
        <v>0</v>
      </c>
      <c r="AC143">
        <v>1</v>
      </c>
      <c r="AD143">
        <v>2</v>
      </c>
      <c r="AE143">
        <v>1</v>
      </c>
      <c r="AF143" t="s">
        <v>1232</v>
      </c>
      <c r="AG143" s="20"/>
      <c r="AJ143" s="70" t="str">
        <f t="shared" si="27"/>
        <v>CHECK</v>
      </c>
      <c r="AK143" s="70" t="str">
        <f t="shared" si="28"/>
        <v>5</v>
      </c>
      <c r="AL143" s="70" t="str">
        <f>IF(C143&lt;&gt;"Age",IF(M143&gt;='1967-AL'!H$23,"A",IF(U143&gt;'1967-AL'!H$25,"B","C")),"")</f>
        <v>C</v>
      </c>
      <c r="AM143" s="70" t="str">
        <f t="shared" si="29"/>
        <v>5</v>
      </c>
      <c r="AN143" s="70" t="str">
        <f t="shared" si="30"/>
        <v>5C</v>
      </c>
      <c r="AO143" s="70" t="str">
        <f t="shared" si="31"/>
        <v>R</v>
      </c>
      <c r="AP143" s="70" t="str">
        <f t="shared" si="32"/>
        <v>5C</v>
      </c>
      <c r="AQ143" s="71" t="str">
        <f t="shared" si="33"/>
        <v>Ken Harrelson</v>
      </c>
      <c r="AR143" t="s">
        <v>303</v>
      </c>
      <c r="AS143" t="s">
        <v>1232</v>
      </c>
      <c r="AX143" s="71" t="str">
        <f t="shared" si="34"/>
        <v>Harrelson</v>
      </c>
      <c r="AY143" s="70" t="str">
        <f t="shared" si="35"/>
        <v>5C</v>
      </c>
      <c r="AZ143" s="70" t="str">
        <f t="shared" si="36"/>
        <v>R</v>
      </c>
      <c r="BG143" t="s">
        <v>150</v>
      </c>
      <c r="BH143" t="s">
        <v>1003</v>
      </c>
      <c r="BN143" s="88" t="str">
        <f t="shared" si="37"/>
        <v>-</v>
      </c>
      <c r="BO143" s="95" t="str">
        <f t="shared" si="38"/>
        <v>Al</v>
      </c>
      <c r="BP143" s="88" t="str">
        <f t="shared" si="39"/>
        <v>Downing</v>
      </c>
    </row>
    <row r="144" spans="1:68" x14ac:dyDescent="0.25">
      <c r="A144">
        <v>35</v>
      </c>
      <c r="B144" t="s">
        <v>427</v>
      </c>
      <c r="C144">
        <v>25</v>
      </c>
      <c r="D144" t="s">
        <v>422</v>
      </c>
      <c r="E144">
        <v>1.2</v>
      </c>
      <c r="F144">
        <v>61</v>
      </c>
      <c r="G144">
        <v>194</v>
      </c>
      <c r="H144">
        <v>174</v>
      </c>
      <c r="I144">
        <v>23</v>
      </c>
      <c r="J144">
        <v>53</v>
      </c>
      <c r="K144">
        <v>11</v>
      </c>
      <c r="L144">
        <v>0</v>
      </c>
      <c r="M144">
        <v>6</v>
      </c>
      <c r="N144">
        <v>30</v>
      </c>
      <c r="O144">
        <v>8</v>
      </c>
      <c r="P144">
        <v>2</v>
      </c>
      <c r="Q144">
        <v>17</v>
      </c>
      <c r="R144">
        <v>17</v>
      </c>
      <c r="S144">
        <v>0.30499999999999999</v>
      </c>
      <c r="T144">
        <v>0.36099999999999999</v>
      </c>
      <c r="U144">
        <v>0.47099999999999997</v>
      </c>
      <c r="V144">
        <v>0.83199999999999996</v>
      </c>
      <c r="W144">
        <v>147</v>
      </c>
      <c r="X144">
        <v>0.39700000000000002</v>
      </c>
      <c r="Y144">
        <v>156</v>
      </c>
      <c r="Z144">
        <v>82</v>
      </c>
      <c r="AA144">
        <v>3</v>
      </c>
      <c r="AB144">
        <v>0</v>
      </c>
      <c r="AC144">
        <v>0</v>
      </c>
      <c r="AD144">
        <v>3</v>
      </c>
      <c r="AE144">
        <v>1</v>
      </c>
      <c r="AF144" t="s">
        <v>1232</v>
      </c>
      <c r="AG144" s="20"/>
      <c r="AJ144" s="70" t="str">
        <f t="shared" si="27"/>
        <v>CHECK</v>
      </c>
      <c r="AK144" s="70" t="str">
        <f t="shared" si="28"/>
        <v>3</v>
      </c>
      <c r="AL144" s="70" t="str">
        <f>IF(C144&lt;&gt;"Age",IF(M144&gt;='1967-AL'!H$23,"A",IF(U144&gt;'1967-AL'!H$25,"B","C")),"")</f>
        <v>B</v>
      </c>
      <c r="AM144" s="70" t="str">
        <f t="shared" si="29"/>
        <v>3</v>
      </c>
      <c r="AN144" s="70" t="str">
        <f t="shared" si="30"/>
        <v>3B</v>
      </c>
      <c r="AO144" s="70" t="str">
        <f t="shared" si="31"/>
        <v>R</v>
      </c>
      <c r="AP144" s="70" t="str">
        <f t="shared" si="32"/>
        <v>3B</v>
      </c>
      <c r="AQ144" s="71" t="str">
        <f t="shared" si="33"/>
        <v>Ken Harrelson</v>
      </c>
      <c r="AR144" t="s">
        <v>303</v>
      </c>
      <c r="AS144" t="s">
        <v>1232</v>
      </c>
      <c r="AX144" s="71" t="str">
        <f t="shared" si="34"/>
        <v>Harrelson</v>
      </c>
      <c r="AY144" s="70" t="str">
        <f t="shared" si="35"/>
        <v>3B</v>
      </c>
      <c r="AZ144" s="70" t="str">
        <f t="shared" si="36"/>
        <v>R</v>
      </c>
      <c r="BG144" t="s">
        <v>1269</v>
      </c>
      <c r="BH144" t="s">
        <v>1270</v>
      </c>
      <c r="BN144" s="88" t="str">
        <f t="shared" si="37"/>
        <v>-</v>
      </c>
      <c r="BO144" s="95" t="str">
        <f t="shared" si="38"/>
        <v>Moe</v>
      </c>
      <c r="BP144" s="88" t="str">
        <f t="shared" si="39"/>
        <v>Drabowsky</v>
      </c>
    </row>
    <row r="145" spans="1:69" x14ac:dyDescent="0.25">
      <c r="A145">
        <v>36</v>
      </c>
      <c r="B145" t="s">
        <v>427</v>
      </c>
      <c r="C145">
        <v>25</v>
      </c>
      <c r="D145" t="s">
        <v>390</v>
      </c>
      <c r="E145">
        <v>-0.5</v>
      </c>
      <c r="F145">
        <v>23</v>
      </c>
      <c r="G145">
        <v>85</v>
      </c>
      <c r="H145">
        <v>80</v>
      </c>
      <c r="I145">
        <v>9</v>
      </c>
      <c r="J145">
        <v>16</v>
      </c>
      <c r="K145">
        <v>4</v>
      </c>
      <c r="L145">
        <v>1</v>
      </c>
      <c r="M145">
        <v>3</v>
      </c>
      <c r="N145">
        <v>14</v>
      </c>
      <c r="O145">
        <v>1</v>
      </c>
      <c r="P145">
        <v>1</v>
      </c>
      <c r="Q145">
        <v>5</v>
      </c>
      <c r="R145">
        <v>12</v>
      </c>
      <c r="S145">
        <v>0.2</v>
      </c>
      <c r="T145">
        <v>0.247</v>
      </c>
      <c r="U145">
        <v>0.38800000000000001</v>
      </c>
      <c r="V145">
        <v>0.63500000000000001</v>
      </c>
      <c r="W145">
        <v>79</v>
      </c>
      <c r="X145">
        <v>0.31</v>
      </c>
      <c r="Y145">
        <v>85</v>
      </c>
      <c r="Z145">
        <v>31</v>
      </c>
      <c r="AA145">
        <v>2</v>
      </c>
      <c r="AB145">
        <v>0</v>
      </c>
      <c r="AC145">
        <v>0</v>
      </c>
      <c r="AD145">
        <v>0</v>
      </c>
      <c r="AE145">
        <v>2</v>
      </c>
      <c r="AF145" t="s">
        <v>1232</v>
      </c>
      <c r="AG145" s="20"/>
      <c r="AJ145" s="70" t="str">
        <f t="shared" si="27"/>
        <v/>
      </c>
      <c r="AK145" s="70" t="str">
        <f t="shared" si="28"/>
        <v>6</v>
      </c>
      <c r="AL145" s="70" t="str">
        <f>IF(C145&lt;&gt;"Age",IF(M145&gt;='1967-AL'!H$23,"A",IF(U145&gt;'1967-AL'!H$25,"B","C")),"")</f>
        <v>C</v>
      </c>
      <c r="AM145" s="70" t="str">
        <f t="shared" si="29"/>
        <v>6</v>
      </c>
      <c r="AN145" s="70" t="str">
        <f t="shared" si="30"/>
        <v>6C</v>
      </c>
      <c r="AO145" s="70" t="str">
        <f t="shared" si="31"/>
        <v>R</v>
      </c>
      <c r="AP145" s="70" t="str">
        <f t="shared" si="32"/>
        <v>6C</v>
      </c>
      <c r="AQ145" s="71" t="str">
        <f t="shared" si="33"/>
        <v>Ken Harrelson</v>
      </c>
      <c r="AR145" t="s">
        <v>303</v>
      </c>
      <c r="AS145" t="s">
        <v>1232</v>
      </c>
      <c r="AX145" s="71" t="str">
        <f t="shared" si="34"/>
        <v>Harrelson</v>
      </c>
      <c r="AY145" s="70" t="str">
        <f t="shared" si="35"/>
        <v>6C</v>
      </c>
      <c r="AZ145" s="70" t="str">
        <f t="shared" si="36"/>
        <v>R</v>
      </c>
      <c r="BG145" t="s">
        <v>1269</v>
      </c>
      <c r="BH145" t="s">
        <v>1270</v>
      </c>
      <c r="BN145" s="88" t="str">
        <f t="shared" si="37"/>
        <v>-</v>
      </c>
      <c r="BO145" s="95" t="str">
        <f t="shared" si="38"/>
        <v>Moe</v>
      </c>
      <c r="BP145" s="88" t="str">
        <f t="shared" si="39"/>
        <v>Drabowsky</v>
      </c>
    </row>
    <row r="146" spans="1:69" x14ac:dyDescent="0.25">
      <c r="A146">
        <v>267</v>
      </c>
      <c r="B146" t="s">
        <v>610</v>
      </c>
      <c r="C146">
        <v>28</v>
      </c>
      <c r="D146" t="s">
        <v>395</v>
      </c>
      <c r="E146">
        <v>-0.7</v>
      </c>
      <c r="F146">
        <v>20</v>
      </c>
      <c r="G146">
        <v>33</v>
      </c>
      <c r="H146">
        <v>32</v>
      </c>
      <c r="I146">
        <v>0</v>
      </c>
      <c r="J146">
        <v>4</v>
      </c>
      <c r="K146">
        <v>0</v>
      </c>
      <c r="L146">
        <v>0</v>
      </c>
      <c r="M146">
        <v>0</v>
      </c>
      <c r="N146">
        <v>4</v>
      </c>
      <c r="O146">
        <v>0</v>
      </c>
      <c r="P146">
        <v>0</v>
      </c>
      <c r="Q146">
        <v>1</v>
      </c>
      <c r="R146">
        <v>4</v>
      </c>
      <c r="S146">
        <v>0.125</v>
      </c>
      <c r="T146">
        <v>0.152</v>
      </c>
      <c r="U146">
        <v>0.125</v>
      </c>
      <c r="V146">
        <v>0.27700000000000002</v>
      </c>
      <c r="W146">
        <v>-18</v>
      </c>
      <c r="X146">
        <v>0.13100000000000001</v>
      </c>
      <c r="Y146">
        <v>-43</v>
      </c>
      <c r="Z146">
        <v>4</v>
      </c>
      <c r="AA146">
        <v>0</v>
      </c>
      <c r="AB146">
        <v>0</v>
      </c>
      <c r="AC146">
        <v>0</v>
      </c>
      <c r="AD146">
        <v>0</v>
      </c>
      <c r="AE146">
        <v>0</v>
      </c>
      <c r="AF146" t="s">
        <v>1019</v>
      </c>
      <c r="AG146" s="20"/>
      <c r="AJ146" s="70" t="str">
        <f t="shared" si="27"/>
        <v/>
      </c>
      <c r="AK146" s="70" t="str">
        <f t="shared" si="28"/>
        <v>7</v>
      </c>
      <c r="AL146" s="70" t="str">
        <f>IF(C146&lt;&gt;"Age",IF(M146&gt;='1967-AL'!H$23,"A",IF(U146&gt;'1967-AL'!H$25,"B","C")),"")</f>
        <v>C</v>
      </c>
      <c r="AM146" s="70" t="str">
        <f t="shared" si="29"/>
        <v>7</v>
      </c>
      <c r="AN146" s="70" t="str">
        <f t="shared" si="30"/>
        <v>7C</v>
      </c>
      <c r="AO146" s="70" t="str">
        <f t="shared" si="31"/>
        <v>L</v>
      </c>
      <c r="AP146" s="70" t="str">
        <f t="shared" si="32"/>
        <v>7C</v>
      </c>
      <c r="AQ146" s="71" t="str">
        <f t="shared" si="33"/>
        <v>Bill Heath</v>
      </c>
      <c r="AR146" t="s">
        <v>157</v>
      </c>
      <c r="AS146" t="s">
        <v>1019</v>
      </c>
      <c r="AX146" s="71" t="str">
        <f t="shared" si="34"/>
        <v>Heath</v>
      </c>
      <c r="AY146" s="70" t="str">
        <f t="shared" si="35"/>
        <v>7C</v>
      </c>
      <c r="AZ146" s="70" t="str">
        <f t="shared" si="36"/>
        <v>L</v>
      </c>
      <c r="BG146" t="s">
        <v>145</v>
      </c>
      <c r="BH146" t="s">
        <v>1031</v>
      </c>
      <c r="BN146" s="88" t="str">
        <f t="shared" si="37"/>
        <v>-</v>
      </c>
      <c r="BO146" s="95" t="str">
        <f t="shared" si="38"/>
        <v>Bob</v>
      </c>
      <c r="BP146" s="88" t="str">
        <f t="shared" si="39"/>
        <v>Duliba</v>
      </c>
    </row>
    <row r="147" spans="1:69" x14ac:dyDescent="0.25">
      <c r="A147">
        <v>160</v>
      </c>
      <c r="B147" t="s">
        <v>521</v>
      </c>
      <c r="C147">
        <v>24</v>
      </c>
      <c r="D147" t="s">
        <v>402</v>
      </c>
      <c r="E147">
        <v>-0.2</v>
      </c>
      <c r="F147">
        <v>68</v>
      </c>
      <c r="G147">
        <v>140</v>
      </c>
      <c r="H147">
        <v>118</v>
      </c>
      <c r="I147">
        <v>12</v>
      </c>
      <c r="J147">
        <v>16</v>
      </c>
      <c r="K147">
        <v>4</v>
      </c>
      <c r="L147">
        <v>1</v>
      </c>
      <c r="M147">
        <v>1</v>
      </c>
      <c r="N147">
        <v>3</v>
      </c>
      <c r="O147">
        <v>7</v>
      </c>
      <c r="P147">
        <v>1</v>
      </c>
      <c r="Q147">
        <v>20</v>
      </c>
      <c r="R147">
        <v>40</v>
      </c>
      <c r="S147">
        <v>0.13600000000000001</v>
      </c>
      <c r="T147">
        <v>0.26600000000000001</v>
      </c>
      <c r="U147">
        <v>0.21199999999999999</v>
      </c>
      <c r="V147">
        <v>0.47799999999999998</v>
      </c>
      <c r="W147">
        <v>46</v>
      </c>
      <c r="X147">
        <v>0.245</v>
      </c>
      <c r="Y147">
        <v>40</v>
      </c>
      <c r="Z147">
        <v>25</v>
      </c>
      <c r="AA147">
        <v>1</v>
      </c>
      <c r="AB147">
        <v>1</v>
      </c>
      <c r="AC147">
        <v>1</v>
      </c>
      <c r="AD147">
        <v>0</v>
      </c>
      <c r="AE147">
        <v>1</v>
      </c>
      <c r="AF147" t="s">
        <v>1265</v>
      </c>
      <c r="AG147" s="20"/>
      <c r="AJ147" s="70" t="str">
        <f t="shared" si="27"/>
        <v/>
      </c>
      <c r="AK147" s="70" t="str">
        <f t="shared" si="28"/>
        <v>7</v>
      </c>
      <c r="AL147" s="70" t="str">
        <f>IF(C147&lt;&gt;"Age",IF(M147&gt;='1967-AL'!H$23,"A",IF(U147&gt;'1967-AL'!H$25,"B","C")),"")</f>
        <v>C</v>
      </c>
      <c r="AM147" s="70" t="str">
        <f t="shared" si="29"/>
        <v>7</v>
      </c>
      <c r="AN147" s="70" t="str">
        <f t="shared" si="30"/>
        <v>7C</v>
      </c>
      <c r="AO147" s="70" t="str">
        <f t="shared" si="31"/>
        <v>L</v>
      </c>
      <c r="AP147" s="70" t="str">
        <f t="shared" si="32"/>
        <v>7C</v>
      </c>
      <c r="AQ147" s="71" t="str">
        <f t="shared" si="33"/>
        <v>Mike Hegan</v>
      </c>
      <c r="AR147" t="s">
        <v>314</v>
      </c>
      <c r="AS147" t="s">
        <v>1265</v>
      </c>
      <c r="AX147" s="71" t="str">
        <f t="shared" si="34"/>
        <v>Hegan</v>
      </c>
      <c r="AY147" s="70" t="str">
        <f t="shared" si="35"/>
        <v>7C</v>
      </c>
      <c r="AZ147" s="70" t="str">
        <f t="shared" si="36"/>
        <v>L</v>
      </c>
      <c r="BG147" t="s">
        <v>145</v>
      </c>
      <c r="BH147" t="s">
        <v>1031</v>
      </c>
      <c r="BN147" s="88" t="str">
        <f t="shared" si="37"/>
        <v>-</v>
      </c>
      <c r="BO147" s="95" t="str">
        <f t="shared" si="38"/>
        <v>Bob</v>
      </c>
      <c r="BP147" s="88" t="str">
        <f t="shared" si="39"/>
        <v>Duliba</v>
      </c>
    </row>
    <row r="148" spans="1:69" x14ac:dyDescent="0.25">
      <c r="A148">
        <v>92</v>
      </c>
      <c r="B148" t="s">
        <v>471</v>
      </c>
      <c r="C148">
        <v>35</v>
      </c>
      <c r="D148" t="s">
        <v>242</v>
      </c>
      <c r="E148">
        <v>1.2</v>
      </c>
      <c r="F148">
        <v>84</v>
      </c>
      <c r="G148">
        <v>216</v>
      </c>
      <c r="H148">
        <v>182</v>
      </c>
      <c r="I148">
        <v>19</v>
      </c>
      <c r="J148">
        <v>37</v>
      </c>
      <c r="K148">
        <v>6</v>
      </c>
      <c r="L148">
        <v>0</v>
      </c>
      <c r="M148">
        <v>5</v>
      </c>
      <c r="N148">
        <v>23</v>
      </c>
      <c r="O148">
        <v>0</v>
      </c>
      <c r="P148">
        <v>2</v>
      </c>
      <c r="Q148">
        <v>24</v>
      </c>
      <c r="R148">
        <v>53</v>
      </c>
      <c r="S148">
        <v>0.20300000000000001</v>
      </c>
      <c r="T148">
        <v>0.31</v>
      </c>
      <c r="U148">
        <v>0.31900000000000001</v>
      </c>
      <c r="V148">
        <v>0.628</v>
      </c>
      <c r="W148">
        <v>90</v>
      </c>
      <c r="X148">
        <v>0.30199999999999999</v>
      </c>
      <c r="Y148">
        <v>94</v>
      </c>
      <c r="Z148">
        <v>58</v>
      </c>
      <c r="AA148">
        <v>6</v>
      </c>
      <c r="AB148">
        <v>4</v>
      </c>
      <c r="AC148">
        <v>6</v>
      </c>
      <c r="AD148">
        <v>0</v>
      </c>
      <c r="AE148">
        <v>0</v>
      </c>
      <c r="AF148" t="s">
        <v>1371</v>
      </c>
      <c r="AG148" s="20"/>
      <c r="AJ148" s="70" t="str">
        <f t="shared" si="27"/>
        <v>CHECK</v>
      </c>
      <c r="AK148" s="70" t="str">
        <f t="shared" si="28"/>
        <v>5</v>
      </c>
      <c r="AL148" s="70" t="str">
        <f>IF(C148&lt;&gt;"Age",IF(M148&gt;='1967-AL'!H$23,"A",IF(U148&gt;'1967-AL'!H$25,"B","C")),"")</f>
        <v>C</v>
      </c>
      <c r="AM148" s="70" t="str">
        <f t="shared" si="29"/>
        <v>5</v>
      </c>
      <c r="AN148" s="70" t="str">
        <f t="shared" si="30"/>
        <v>5C</v>
      </c>
      <c r="AO148" s="70" t="str">
        <f t="shared" si="31"/>
        <v>R</v>
      </c>
      <c r="AP148" s="70" t="str">
        <f t="shared" si="32"/>
        <v>5C</v>
      </c>
      <c r="AQ148" s="71" t="str">
        <f t="shared" si="33"/>
        <v>Woodie Held</v>
      </c>
      <c r="AR148" t="s">
        <v>350</v>
      </c>
      <c r="AS148" t="s">
        <v>1371</v>
      </c>
      <c r="AX148" s="71" t="str">
        <f t="shared" si="34"/>
        <v>Held</v>
      </c>
      <c r="AY148" s="70" t="str">
        <f t="shared" si="35"/>
        <v>5C</v>
      </c>
      <c r="AZ148" s="70" t="str">
        <f t="shared" si="36"/>
        <v>R</v>
      </c>
      <c r="BG148" t="s">
        <v>273</v>
      </c>
      <c r="BH148" t="s">
        <v>1083</v>
      </c>
      <c r="BN148" s="88" t="str">
        <f t="shared" si="37"/>
        <v>-</v>
      </c>
      <c r="BO148" s="95" t="str">
        <f t="shared" si="38"/>
        <v>Dave</v>
      </c>
      <c r="BP148" s="88" t="str">
        <f t="shared" si="39"/>
        <v>Duncan</v>
      </c>
    </row>
    <row r="149" spans="1:69" x14ac:dyDescent="0.25">
      <c r="A149">
        <v>93</v>
      </c>
      <c r="B149" t="s">
        <v>471</v>
      </c>
      <c r="C149">
        <v>35</v>
      </c>
      <c r="D149" t="s">
        <v>393</v>
      </c>
      <c r="E149">
        <v>0.4</v>
      </c>
      <c r="F149">
        <v>26</v>
      </c>
      <c r="G149">
        <v>50</v>
      </c>
      <c r="H149">
        <v>41</v>
      </c>
      <c r="I149">
        <v>4</v>
      </c>
      <c r="J149">
        <v>6</v>
      </c>
      <c r="K149">
        <v>3</v>
      </c>
      <c r="L149">
        <v>0</v>
      </c>
      <c r="M149">
        <v>1</v>
      </c>
      <c r="N149">
        <v>6</v>
      </c>
      <c r="O149">
        <v>0</v>
      </c>
      <c r="P149">
        <v>0</v>
      </c>
      <c r="Q149">
        <v>6</v>
      </c>
      <c r="R149">
        <v>12</v>
      </c>
      <c r="S149">
        <v>0.14599999999999999</v>
      </c>
      <c r="T149">
        <v>0.28599999999999998</v>
      </c>
      <c r="U149">
        <v>0.29299999999999998</v>
      </c>
      <c r="V149">
        <v>0.57799999999999996</v>
      </c>
      <c r="W149">
        <v>72</v>
      </c>
      <c r="X149">
        <v>0.27900000000000003</v>
      </c>
      <c r="Y149">
        <v>69</v>
      </c>
      <c r="Z149">
        <v>12</v>
      </c>
      <c r="AA149">
        <v>0</v>
      </c>
      <c r="AB149">
        <v>2</v>
      </c>
      <c r="AC149">
        <v>1</v>
      </c>
      <c r="AD149">
        <v>0</v>
      </c>
      <c r="AE149">
        <v>0</v>
      </c>
      <c r="AF149" t="s">
        <v>1371</v>
      </c>
      <c r="AG149" s="20"/>
      <c r="AJ149" s="70" t="str">
        <f t="shared" si="27"/>
        <v>CHECK</v>
      </c>
      <c r="AK149" s="70" t="str">
        <f t="shared" si="28"/>
        <v>7</v>
      </c>
      <c r="AL149" s="70" t="str">
        <f>IF(C149&lt;&gt;"Age",IF(M149&gt;='1967-AL'!H$23,"A",IF(U149&gt;'1967-AL'!H$25,"B","C")),"")</f>
        <v>C</v>
      </c>
      <c r="AM149" s="70" t="str">
        <f t="shared" si="29"/>
        <v>7</v>
      </c>
      <c r="AN149" s="70" t="str">
        <f t="shared" si="30"/>
        <v>7C</v>
      </c>
      <c r="AO149" s="70" t="str">
        <f t="shared" si="31"/>
        <v>R</v>
      </c>
      <c r="AP149" s="70" t="str">
        <f t="shared" si="32"/>
        <v>7C</v>
      </c>
      <c r="AQ149" s="71" t="str">
        <f t="shared" si="33"/>
        <v>Woodie Held</v>
      </c>
      <c r="AR149" t="s">
        <v>350</v>
      </c>
      <c r="AS149" t="s">
        <v>1371</v>
      </c>
      <c r="AX149" s="71" t="str">
        <f t="shared" si="34"/>
        <v>Held</v>
      </c>
      <c r="AY149" s="70" t="str">
        <f t="shared" si="35"/>
        <v>7C</v>
      </c>
      <c r="AZ149" s="70" t="str">
        <f t="shared" si="36"/>
        <v>R</v>
      </c>
      <c r="BG149" t="s">
        <v>157</v>
      </c>
      <c r="BH149" t="s">
        <v>1017</v>
      </c>
      <c r="BN149" s="88" t="str">
        <f t="shared" si="37"/>
        <v>-</v>
      </c>
      <c r="BO149" s="95" t="str">
        <f t="shared" si="38"/>
        <v>Bill</v>
      </c>
      <c r="BP149" s="88" t="str">
        <f t="shared" si="39"/>
        <v>Edgerton</v>
      </c>
    </row>
    <row r="150" spans="1:69" x14ac:dyDescent="0.25">
      <c r="A150">
        <v>94</v>
      </c>
      <c r="B150" t="s">
        <v>471</v>
      </c>
      <c r="C150">
        <v>35</v>
      </c>
      <c r="D150" t="s">
        <v>397</v>
      </c>
      <c r="E150">
        <v>0.7</v>
      </c>
      <c r="F150">
        <v>58</v>
      </c>
      <c r="G150">
        <v>166</v>
      </c>
      <c r="H150">
        <v>141</v>
      </c>
      <c r="I150">
        <v>15</v>
      </c>
      <c r="J150">
        <v>31</v>
      </c>
      <c r="K150">
        <v>3</v>
      </c>
      <c r="L150">
        <v>0</v>
      </c>
      <c r="M150">
        <v>4</v>
      </c>
      <c r="N150">
        <v>17</v>
      </c>
      <c r="O150">
        <v>0</v>
      </c>
      <c r="P150">
        <v>2</v>
      </c>
      <c r="Q150">
        <v>18</v>
      </c>
      <c r="R150">
        <v>41</v>
      </c>
      <c r="S150">
        <v>0.22</v>
      </c>
      <c r="T150">
        <v>0.317</v>
      </c>
      <c r="U150">
        <v>0.32600000000000001</v>
      </c>
      <c r="V150">
        <v>0.64300000000000002</v>
      </c>
      <c r="W150">
        <v>95</v>
      </c>
      <c r="X150">
        <v>0.309</v>
      </c>
      <c r="Y150">
        <v>101</v>
      </c>
      <c r="Z150">
        <v>46</v>
      </c>
      <c r="AA150">
        <v>6</v>
      </c>
      <c r="AB150">
        <v>2</v>
      </c>
      <c r="AC150">
        <v>5</v>
      </c>
      <c r="AD150">
        <v>0</v>
      </c>
      <c r="AE150">
        <v>0</v>
      </c>
      <c r="AF150" t="s">
        <v>1371</v>
      </c>
      <c r="AG150" s="20"/>
      <c r="AJ150" s="70" t="str">
        <f t="shared" si="27"/>
        <v/>
      </c>
      <c r="AK150" s="70" t="str">
        <f t="shared" si="28"/>
        <v>5</v>
      </c>
      <c r="AL150" s="70" t="str">
        <f>IF(C150&lt;&gt;"Age",IF(M150&gt;='1967-AL'!H$23,"A",IF(U150&gt;'1967-AL'!H$25,"B","C")),"")</f>
        <v>C</v>
      </c>
      <c r="AM150" s="70" t="str">
        <f t="shared" si="29"/>
        <v>5</v>
      </c>
      <c r="AN150" s="70" t="str">
        <f t="shared" si="30"/>
        <v>5C</v>
      </c>
      <c r="AO150" s="70" t="str">
        <f t="shared" si="31"/>
        <v>R</v>
      </c>
      <c r="AP150" s="70" t="str">
        <f t="shared" si="32"/>
        <v>5C</v>
      </c>
      <c r="AQ150" s="71" t="str">
        <f t="shared" si="33"/>
        <v>Woodie Held</v>
      </c>
      <c r="AR150" t="s">
        <v>350</v>
      </c>
      <c r="AS150" t="s">
        <v>1371</v>
      </c>
      <c r="AX150" s="71" t="str">
        <f t="shared" si="34"/>
        <v>Held</v>
      </c>
      <c r="AY150" s="70" t="str">
        <f t="shared" si="35"/>
        <v>5C</v>
      </c>
      <c r="AZ150" s="70" t="str">
        <f t="shared" si="36"/>
        <v>R</v>
      </c>
      <c r="BG150" t="s">
        <v>157</v>
      </c>
      <c r="BH150" t="s">
        <v>1017</v>
      </c>
      <c r="BN150" s="88" t="str">
        <f t="shared" si="37"/>
        <v>-</v>
      </c>
      <c r="BO150" s="95" t="str">
        <f t="shared" si="38"/>
        <v>Bill</v>
      </c>
      <c r="BP150" s="88" t="str">
        <f t="shared" si="39"/>
        <v>Edgerton</v>
      </c>
    </row>
    <row r="151" spans="1:69" x14ac:dyDescent="0.25">
      <c r="A151">
        <v>268</v>
      </c>
      <c r="B151" t="s">
        <v>611</v>
      </c>
      <c r="C151">
        <v>26</v>
      </c>
      <c r="D151" t="s">
        <v>388</v>
      </c>
      <c r="E151">
        <v>-0.4</v>
      </c>
      <c r="F151">
        <v>29</v>
      </c>
      <c r="G151">
        <v>30</v>
      </c>
      <c r="H151">
        <v>28</v>
      </c>
      <c r="I151">
        <v>1</v>
      </c>
      <c r="J151">
        <v>4</v>
      </c>
      <c r="K151">
        <v>0</v>
      </c>
      <c r="L151">
        <v>0</v>
      </c>
      <c r="M151">
        <v>0</v>
      </c>
      <c r="N151">
        <v>3</v>
      </c>
      <c r="O151">
        <v>0</v>
      </c>
      <c r="P151">
        <v>0</v>
      </c>
      <c r="Q151">
        <v>0</v>
      </c>
      <c r="R151">
        <v>6</v>
      </c>
      <c r="S151">
        <v>0.14299999999999999</v>
      </c>
      <c r="T151">
        <v>0.14299999999999999</v>
      </c>
      <c r="U151">
        <v>0.14299999999999999</v>
      </c>
      <c r="V151">
        <v>0.28599999999999998</v>
      </c>
      <c r="W151">
        <v>-18</v>
      </c>
      <c r="X151">
        <v>0.13</v>
      </c>
      <c r="Y151">
        <v>-61</v>
      </c>
      <c r="Z151">
        <v>4</v>
      </c>
      <c r="AA151">
        <v>0</v>
      </c>
      <c r="AB151">
        <v>0</v>
      </c>
      <c r="AC151">
        <v>2</v>
      </c>
      <c r="AD151">
        <v>0</v>
      </c>
      <c r="AE151">
        <v>0</v>
      </c>
      <c r="AF151" t="s">
        <v>149</v>
      </c>
      <c r="AG151" s="20"/>
      <c r="AJ151" s="70" t="str">
        <f t="shared" si="27"/>
        <v/>
      </c>
      <c r="AK151" s="70" t="str">
        <f t="shared" si="28"/>
        <v>7</v>
      </c>
      <c r="AL151" s="70" t="str">
        <f>IF(C151&lt;&gt;"Age",IF(M151&gt;='1967-AL'!H$23,"A",IF(U151&gt;'1967-AL'!H$25,"B","C")),"")</f>
        <v>C</v>
      </c>
      <c r="AM151" s="70" t="str">
        <f t="shared" si="29"/>
        <v>7</v>
      </c>
      <c r="AN151" s="70" t="str">
        <f t="shared" si="30"/>
        <v>7C</v>
      </c>
      <c r="AO151" s="70" t="str">
        <f t="shared" si="31"/>
        <v>R</v>
      </c>
      <c r="AP151" s="70" t="str">
        <f t="shared" si="32"/>
        <v>7C</v>
      </c>
      <c r="AQ151" s="71" t="str">
        <f t="shared" si="33"/>
        <v>Jackie Hernández</v>
      </c>
      <c r="AR151" t="s">
        <v>1175</v>
      </c>
      <c r="AS151" t="s">
        <v>149</v>
      </c>
      <c r="AX151" s="71" t="str">
        <f t="shared" si="34"/>
        <v>Hernández</v>
      </c>
      <c r="AY151" s="70" t="str">
        <f t="shared" si="35"/>
        <v>7C</v>
      </c>
      <c r="AZ151" s="70" t="str">
        <f t="shared" si="36"/>
        <v>R</v>
      </c>
      <c r="BG151" t="s">
        <v>341</v>
      </c>
      <c r="BH151" t="s">
        <v>1344</v>
      </c>
      <c r="BN151" s="88" t="str">
        <f t="shared" si="37"/>
        <v>-</v>
      </c>
      <c r="BO151" s="95" t="str">
        <f t="shared" si="38"/>
        <v>Tom</v>
      </c>
      <c r="BP151" s="88" t="str">
        <f t="shared" si="39"/>
        <v>Egan</v>
      </c>
    </row>
    <row r="152" spans="1:69" x14ac:dyDescent="0.25">
      <c r="A152">
        <v>269</v>
      </c>
      <c r="B152" t="s">
        <v>612</v>
      </c>
      <c r="C152">
        <v>20</v>
      </c>
      <c r="D152" t="s">
        <v>412</v>
      </c>
      <c r="E152">
        <v>0.3</v>
      </c>
      <c r="F152">
        <v>2</v>
      </c>
      <c r="G152">
        <v>4</v>
      </c>
      <c r="H152">
        <v>3</v>
      </c>
      <c r="I152">
        <v>1</v>
      </c>
      <c r="J152">
        <v>2</v>
      </c>
      <c r="K152">
        <v>1</v>
      </c>
      <c r="L152">
        <v>0</v>
      </c>
      <c r="M152">
        <v>0</v>
      </c>
      <c r="N152">
        <v>1</v>
      </c>
      <c r="O152">
        <v>0</v>
      </c>
      <c r="P152">
        <v>0</v>
      </c>
      <c r="Q152">
        <v>1</v>
      </c>
      <c r="R152">
        <v>0</v>
      </c>
      <c r="S152">
        <v>0.66700000000000004</v>
      </c>
      <c r="T152">
        <v>0.75</v>
      </c>
      <c r="U152">
        <v>1</v>
      </c>
      <c r="V152">
        <v>1.75</v>
      </c>
      <c r="W152">
        <v>428</v>
      </c>
      <c r="X152">
        <v>0.746</v>
      </c>
      <c r="Y152">
        <v>531</v>
      </c>
      <c r="Z152">
        <v>3</v>
      </c>
      <c r="AA152">
        <v>0</v>
      </c>
      <c r="AB152">
        <v>0</v>
      </c>
      <c r="AC152">
        <v>0</v>
      </c>
      <c r="AD152">
        <v>0</v>
      </c>
      <c r="AE152">
        <v>1</v>
      </c>
      <c r="AF152" t="s">
        <v>1121</v>
      </c>
      <c r="AG152" s="20"/>
      <c r="AJ152" s="70" t="str">
        <f t="shared" si="27"/>
        <v/>
      </c>
      <c r="AK152" s="70">
        <f t="shared" si="28"/>
        <v>6</v>
      </c>
      <c r="AL152" s="70" t="str">
        <f>IF(C152&lt;&gt;"Age",IF(M152&gt;='1967-AL'!H$23,"A",IF(U152&gt;'1967-AL'!H$25,"B","C")),"")</f>
        <v>B</v>
      </c>
      <c r="AM152" s="70">
        <f t="shared" si="29"/>
        <v>6</v>
      </c>
      <c r="AN152" s="70" t="str">
        <f t="shared" si="30"/>
        <v>6B</v>
      </c>
      <c r="AO152" s="70" t="str">
        <f t="shared" si="31"/>
        <v>L</v>
      </c>
      <c r="AP152" s="70" t="str">
        <f t="shared" si="32"/>
        <v>6B</v>
      </c>
      <c r="AQ152" s="71" t="str">
        <f t="shared" si="33"/>
        <v>Ed Herrmann</v>
      </c>
      <c r="AR152" t="s">
        <v>146</v>
      </c>
      <c r="AS152" t="s">
        <v>1121</v>
      </c>
      <c r="AX152" s="71" t="str">
        <f t="shared" si="34"/>
        <v>Herrmann</v>
      </c>
      <c r="AY152" s="70" t="str">
        <f t="shared" si="35"/>
        <v>6B</v>
      </c>
      <c r="AZ152" s="70" t="str">
        <f t="shared" si="36"/>
        <v>L</v>
      </c>
      <c r="BG152" t="s">
        <v>314</v>
      </c>
      <c r="BH152" t="s">
        <v>1264</v>
      </c>
      <c r="BN152" s="88" t="str">
        <f t="shared" si="37"/>
        <v>-</v>
      </c>
      <c r="BO152" s="95" t="str">
        <f t="shared" si="38"/>
        <v>Mike</v>
      </c>
      <c r="BP152" s="88" t="str">
        <f t="shared" si="39"/>
        <v>Epstein</v>
      </c>
    </row>
    <row r="153" spans="1:69" x14ac:dyDescent="0.25">
      <c r="A153">
        <v>161</v>
      </c>
      <c r="B153" t="s">
        <v>522</v>
      </c>
      <c r="C153">
        <v>27</v>
      </c>
      <c r="D153" t="s">
        <v>422</v>
      </c>
      <c r="E153">
        <v>0.7</v>
      </c>
      <c r="F153">
        <v>142</v>
      </c>
      <c r="G153">
        <v>537</v>
      </c>
      <c r="H153">
        <v>480</v>
      </c>
      <c r="I153">
        <v>55</v>
      </c>
      <c r="J153">
        <v>122</v>
      </c>
      <c r="K153">
        <v>25</v>
      </c>
      <c r="L153">
        <v>1</v>
      </c>
      <c r="M153">
        <v>1</v>
      </c>
      <c r="N153">
        <v>49</v>
      </c>
      <c r="O153">
        <v>10</v>
      </c>
      <c r="P153">
        <v>3</v>
      </c>
      <c r="Q153">
        <v>38</v>
      </c>
      <c r="R153">
        <v>40</v>
      </c>
      <c r="S153">
        <v>0.254</v>
      </c>
      <c r="T153">
        <v>0.314</v>
      </c>
      <c r="U153">
        <v>0.317</v>
      </c>
      <c r="V153">
        <v>0.63100000000000001</v>
      </c>
      <c r="W153">
        <v>89</v>
      </c>
      <c r="X153">
        <v>0.30299999999999999</v>
      </c>
      <c r="Y153">
        <v>87</v>
      </c>
      <c r="Z153">
        <v>152</v>
      </c>
      <c r="AA153">
        <v>13</v>
      </c>
      <c r="AB153">
        <v>7</v>
      </c>
      <c r="AC153">
        <v>5</v>
      </c>
      <c r="AD153">
        <v>7</v>
      </c>
      <c r="AE153">
        <v>2</v>
      </c>
      <c r="AF153" t="s">
        <v>1266</v>
      </c>
      <c r="AG153" s="20"/>
      <c r="AJ153" s="70" t="str">
        <f t="shared" si="27"/>
        <v/>
      </c>
      <c r="AK153" s="70" t="str">
        <f t="shared" si="28"/>
        <v>4</v>
      </c>
      <c r="AL153" s="70" t="str">
        <f>IF(C153&lt;&gt;"Age",IF(M153&gt;='1967-AL'!H$23,"A",IF(U153&gt;'1967-AL'!H$25,"B","C")),"")</f>
        <v>C</v>
      </c>
      <c r="AM153" s="70" t="str">
        <f t="shared" si="29"/>
        <v>4</v>
      </c>
      <c r="AN153" s="70" t="str">
        <f t="shared" si="30"/>
        <v>4C</v>
      </c>
      <c r="AO153" s="70" t="str">
        <f t="shared" si="31"/>
        <v>R</v>
      </c>
      <c r="AP153" s="70" t="str">
        <f t="shared" si="32"/>
        <v>4C</v>
      </c>
      <c r="AQ153" s="71" t="str">
        <f t="shared" si="33"/>
        <v>Mike Hershberger</v>
      </c>
      <c r="AR153" t="s">
        <v>314</v>
      </c>
      <c r="AS153" t="s">
        <v>1266</v>
      </c>
      <c r="AX153" s="71" t="str">
        <f t="shared" si="34"/>
        <v>Hershberger</v>
      </c>
      <c r="AY153" s="70" t="str">
        <f t="shared" si="35"/>
        <v>4C</v>
      </c>
      <c r="AZ153" s="70" t="str">
        <f t="shared" si="36"/>
        <v>R</v>
      </c>
      <c r="BG153" t="s">
        <v>314</v>
      </c>
      <c r="BH153" t="s">
        <v>1264</v>
      </c>
      <c r="BN153" s="88" t="str">
        <f t="shared" si="37"/>
        <v>-</v>
      </c>
      <c r="BO153" s="95" t="str">
        <f t="shared" si="38"/>
        <v>Mike</v>
      </c>
      <c r="BP153" s="88" t="str">
        <f t="shared" si="39"/>
        <v>Epstein</v>
      </c>
    </row>
    <row r="154" spans="1:69" x14ac:dyDescent="0.25">
      <c r="A154">
        <v>270</v>
      </c>
      <c r="B154" t="s">
        <v>613</v>
      </c>
      <c r="C154">
        <v>22</v>
      </c>
      <c r="D154" t="s">
        <v>397</v>
      </c>
      <c r="F154">
        <v>3</v>
      </c>
      <c r="G154">
        <v>3</v>
      </c>
      <c r="H154">
        <v>3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</v>
      </c>
      <c r="S154">
        <v>0</v>
      </c>
      <c r="T154">
        <v>0</v>
      </c>
      <c r="U154">
        <v>0</v>
      </c>
      <c r="V154">
        <v>0</v>
      </c>
      <c r="W154">
        <v>-100</v>
      </c>
      <c r="X154">
        <v>0</v>
      </c>
      <c r="Y154">
        <v>-134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 t="s">
        <v>1192</v>
      </c>
      <c r="AG154" s="20"/>
      <c r="AJ154" s="70" t="str">
        <f t="shared" si="27"/>
        <v/>
      </c>
      <c r="AK154" s="70">
        <f t="shared" si="28"/>
        <v>6</v>
      </c>
      <c r="AL154" s="70" t="str">
        <f>IF(C154&lt;&gt;"Age",IF(M154&gt;='1967-AL'!H$23,"A",IF(U154&gt;'1967-AL'!H$25,"B","C")),"")</f>
        <v>C</v>
      </c>
      <c r="AM154" s="70">
        <f t="shared" si="29"/>
        <v>6</v>
      </c>
      <c r="AN154" s="70" t="str">
        <f t="shared" si="30"/>
        <v>6C</v>
      </c>
      <c r="AO154" s="70" t="str">
        <f t="shared" si="31"/>
        <v>R</v>
      </c>
      <c r="AP154" s="70" t="str">
        <f t="shared" si="32"/>
        <v>6C</v>
      </c>
      <c r="AQ154" s="71" t="str">
        <f t="shared" si="33"/>
        <v>Jim Hibbs</v>
      </c>
      <c r="AR154" t="s">
        <v>296</v>
      </c>
      <c r="AS154" t="s">
        <v>1192</v>
      </c>
      <c r="AX154" s="71" t="str">
        <f t="shared" si="34"/>
        <v>Hibbs</v>
      </c>
      <c r="AY154" s="70" t="str">
        <f t="shared" si="35"/>
        <v>6C</v>
      </c>
      <c r="AZ154" s="70" t="str">
        <f t="shared" si="36"/>
        <v>R</v>
      </c>
      <c r="BG154" t="s">
        <v>314</v>
      </c>
      <c r="BH154" t="s">
        <v>1264</v>
      </c>
      <c r="BN154" s="88" t="str">
        <f t="shared" si="37"/>
        <v>-</v>
      </c>
      <c r="BO154" s="95" t="str">
        <f t="shared" si="38"/>
        <v>Mike</v>
      </c>
      <c r="BP154" s="88" t="str">
        <f t="shared" si="39"/>
        <v>Epstein</v>
      </c>
    </row>
    <row r="155" spans="1:69" x14ac:dyDescent="0.25">
      <c r="A155">
        <v>271</v>
      </c>
      <c r="B155" t="s">
        <v>614</v>
      </c>
      <c r="C155">
        <v>27</v>
      </c>
      <c r="D155" t="s">
        <v>412</v>
      </c>
      <c r="E155">
        <v>0</v>
      </c>
      <c r="F155">
        <v>9</v>
      </c>
      <c r="G155">
        <v>1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-100</v>
      </c>
      <c r="X155">
        <v>0</v>
      </c>
      <c r="Y155">
        <v>-120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 t="s">
        <v>1091</v>
      </c>
      <c r="AG155" s="20"/>
      <c r="AJ155" s="70" t="str">
        <f t="shared" si="27"/>
        <v/>
      </c>
      <c r="AK155" s="70">
        <f t="shared" si="28"/>
        <v>6</v>
      </c>
      <c r="AL155" s="70" t="str">
        <f>IF(C155&lt;&gt;"Age",IF(M155&gt;='1967-AL'!H$23,"A",IF(U155&gt;'1967-AL'!H$25,"B","C")),"")</f>
        <v>C</v>
      </c>
      <c r="AM155" s="70">
        <f t="shared" si="29"/>
        <v>6</v>
      </c>
      <c r="AN155" s="70" t="str">
        <f t="shared" si="30"/>
        <v>6C</v>
      </c>
      <c r="AO155" s="70" t="str">
        <f t="shared" si="31"/>
        <v>R</v>
      </c>
      <c r="AP155" s="70" t="str">
        <f t="shared" si="32"/>
        <v>6C</v>
      </c>
      <c r="AQ155" s="71" t="str">
        <f t="shared" si="33"/>
        <v>Dennis Higgins</v>
      </c>
      <c r="AR155" t="s">
        <v>276</v>
      </c>
      <c r="AS155" t="s">
        <v>1091</v>
      </c>
      <c r="AX155" s="71" t="str">
        <f t="shared" si="34"/>
        <v>Higgins</v>
      </c>
      <c r="AY155" s="70" t="str">
        <f t="shared" si="35"/>
        <v>6C</v>
      </c>
      <c r="AZ155" s="70" t="str">
        <f t="shared" si="36"/>
        <v>R</v>
      </c>
      <c r="BG155" t="s">
        <v>245</v>
      </c>
      <c r="BH155" t="s">
        <v>1009</v>
      </c>
      <c r="BN155" s="96" t="str">
        <f t="shared" si="37"/>
        <v>-</v>
      </c>
      <c r="BO155" s="95" t="str">
        <f t="shared" si="38"/>
        <v>Andy</v>
      </c>
      <c r="BP155" s="88" t="str">
        <f t="shared" si="39"/>
        <v>Etchebarren</v>
      </c>
    </row>
    <row r="156" spans="1:69" x14ac:dyDescent="0.25">
      <c r="A156">
        <v>272</v>
      </c>
      <c r="B156" t="s">
        <v>615</v>
      </c>
      <c r="C156">
        <v>24</v>
      </c>
      <c r="D156" t="s">
        <v>395</v>
      </c>
      <c r="E156">
        <v>0</v>
      </c>
      <c r="F156">
        <v>23</v>
      </c>
      <c r="G156">
        <v>17</v>
      </c>
      <c r="H156">
        <v>15</v>
      </c>
      <c r="I156">
        <v>0</v>
      </c>
      <c r="J156">
        <v>2</v>
      </c>
      <c r="K156">
        <v>0</v>
      </c>
      <c r="L156">
        <v>0</v>
      </c>
      <c r="M156">
        <v>0</v>
      </c>
      <c r="N156">
        <v>2</v>
      </c>
      <c r="O156">
        <v>0</v>
      </c>
      <c r="P156">
        <v>0</v>
      </c>
      <c r="Q156">
        <v>1</v>
      </c>
      <c r="R156">
        <v>5</v>
      </c>
      <c r="S156">
        <v>0.13300000000000001</v>
      </c>
      <c r="T156">
        <v>0.188</v>
      </c>
      <c r="U156">
        <v>0.13300000000000001</v>
      </c>
      <c r="V156">
        <v>0.32100000000000001</v>
      </c>
      <c r="W156">
        <v>-5</v>
      </c>
      <c r="X156">
        <v>0.216</v>
      </c>
      <c r="Y156">
        <v>14</v>
      </c>
      <c r="Z156">
        <v>2</v>
      </c>
      <c r="AA156">
        <v>0</v>
      </c>
      <c r="AB156">
        <v>0</v>
      </c>
      <c r="AC156">
        <v>1</v>
      </c>
      <c r="AD156">
        <v>0</v>
      </c>
      <c r="AE156">
        <v>0</v>
      </c>
      <c r="AF156" t="s">
        <v>1216</v>
      </c>
      <c r="AG156" s="20"/>
      <c r="AJ156" s="70" t="str">
        <f t="shared" si="27"/>
        <v/>
      </c>
      <c r="AK156" s="70" t="str">
        <f t="shared" si="28"/>
        <v>7</v>
      </c>
      <c r="AL156" s="70" t="str">
        <f>IF(C156&lt;&gt;"Age",IF(M156&gt;='1967-AL'!H$23,"A",IF(U156&gt;'1967-AL'!H$25,"B","C")),"")</f>
        <v>C</v>
      </c>
      <c r="AM156" s="70" t="str">
        <f t="shared" si="29"/>
        <v>7</v>
      </c>
      <c r="AN156" s="70" t="str">
        <f t="shared" si="30"/>
        <v>7C</v>
      </c>
      <c r="AO156" s="70" t="str">
        <f t="shared" si="31"/>
        <v>R</v>
      </c>
      <c r="AP156" s="70" t="str">
        <f t="shared" si="32"/>
        <v>7C</v>
      </c>
      <c r="AQ156" s="71" t="str">
        <f t="shared" si="33"/>
        <v>John Hiller</v>
      </c>
      <c r="AR156" t="s">
        <v>143</v>
      </c>
      <c r="AS156" t="s">
        <v>1216</v>
      </c>
      <c r="AX156" s="71" t="str">
        <f t="shared" si="34"/>
        <v>Hiller</v>
      </c>
      <c r="AY156" s="70" t="str">
        <f t="shared" si="35"/>
        <v>7C</v>
      </c>
      <c r="AZ156" s="70" t="str">
        <f t="shared" si="36"/>
        <v>R</v>
      </c>
      <c r="BG156" t="s">
        <v>281</v>
      </c>
      <c r="BH156" t="s">
        <v>1129</v>
      </c>
      <c r="BN156" s="96" t="str">
        <f t="shared" si="37"/>
        <v>-</v>
      </c>
      <c r="BO156" s="95" t="str">
        <f t="shared" si="38"/>
        <v>Frank</v>
      </c>
      <c r="BP156" s="88" t="str">
        <f t="shared" si="39"/>
        <v>Fernández</v>
      </c>
    </row>
    <row r="157" spans="1:69" x14ac:dyDescent="0.25">
      <c r="A157">
        <v>43</v>
      </c>
      <c r="B157" t="s">
        <v>435</v>
      </c>
      <c r="C157">
        <v>33</v>
      </c>
      <c r="D157" t="s">
        <v>406</v>
      </c>
      <c r="E157">
        <v>-0.2</v>
      </c>
      <c r="F157">
        <v>147</v>
      </c>
      <c r="G157">
        <v>552</v>
      </c>
      <c r="H157">
        <v>498</v>
      </c>
      <c r="I157">
        <v>55</v>
      </c>
      <c r="J157">
        <v>122</v>
      </c>
      <c r="K157">
        <v>19</v>
      </c>
      <c r="L157">
        <v>3</v>
      </c>
      <c r="M157">
        <v>10</v>
      </c>
      <c r="N157">
        <v>37</v>
      </c>
      <c r="O157">
        <v>6</v>
      </c>
      <c r="P157">
        <v>8</v>
      </c>
      <c r="Q157">
        <v>43</v>
      </c>
      <c r="R157">
        <v>100</v>
      </c>
      <c r="S157">
        <v>0.245</v>
      </c>
      <c r="T157">
        <v>0.30399999999999999</v>
      </c>
      <c r="U157">
        <v>0.35499999999999998</v>
      </c>
      <c r="V157">
        <v>0.65900000000000003</v>
      </c>
      <c r="W157">
        <v>93</v>
      </c>
      <c r="X157">
        <v>0.30399999999999999</v>
      </c>
      <c r="Y157">
        <v>88</v>
      </c>
      <c r="Z157">
        <v>177</v>
      </c>
      <c r="AA157">
        <v>7</v>
      </c>
      <c r="AB157">
        <v>1</v>
      </c>
      <c r="AC157">
        <v>6</v>
      </c>
      <c r="AD157">
        <v>4</v>
      </c>
      <c r="AE157">
        <v>5</v>
      </c>
      <c r="AF157" t="s">
        <v>1066</v>
      </c>
      <c r="AG157" s="20"/>
      <c r="AJ157" s="70" t="str">
        <f t="shared" si="27"/>
        <v/>
      </c>
      <c r="AK157" s="70" t="str">
        <f t="shared" si="28"/>
        <v>4</v>
      </c>
      <c r="AL157" s="70" t="str">
        <f>IF(C157&lt;&gt;"Age",IF(M157&gt;='1967-AL'!H$23,"A",IF(U157&gt;'1967-AL'!H$25,"B","C")),"")</f>
        <v>C</v>
      </c>
      <c r="AM157" s="70" t="str">
        <f t="shared" si="29"/>
        <v>4</v>
      </c>
      <c r="AN157" s="70" t="str">
        <f t="shared" si="30"/>
        <v>4C</v>
      </c>
      <c r="AO157" s="70" t="str">
        <f t="shared" si="31"/>
        <v>R</v>
      </c>
      <c r="AP157" s="70" t="str">
        <f t="shared" si="32"/>
        <v>4C</v>
      </c>
      <c r="AQ157" s="71" t="str">
        <f t="shared" si="33"/>
        <v>Chuck Hinton</v>
      </c>
      <c r="AR157" t="s">
        <v>265</v>
      </c>
      <c r="AS157" t="s">
        <v>1066</v>
      </c>
      <c r="AX157" s="71" t="str">
        <f t="shared" si="34"/>
        <v>Hinton</v>
      </c>
      <c r="AY157" s="70" t="str">
        <f t="shared" si="35"/>
        <v>4C</v>
      </c>
      <c r="AZ157" s="70" t="str">
        <f t="shared" si="36"/>
        <v>R</v>
      </c>
      <c r="BG157" t="s">
        <v>1158</v>
      </c>
      <c r="BH157" t="s">
        <v>188</v>
      </c>
      <c r="BN157" s="88" t="str">
        <f t="shared" si="37"/>
        <v>-</v>
      </c>
      <c r="BO157" s="95" t="str">
        <f t="shared" si="38"/>
        <v>Hank</v>
      </c>
      <c r="BP157" s="88" t="str">
        <f t="shared" si="39"/>
        <v>Fischer</v>
      </c>
      <c r="BQ157" t="s">
        <v>1028</v>
      </c>
    </row>
    <row r="158" spans="1:69" x14ac:dyDescent="0.25">
      <c r="A158">
        <v>273</v>
      </c>
      <c r="B158" t="s">
        <v>616</v>
      </c>
      <c r="C158">
        <v>29</v>
      </c>
      <c r="D158" t="s">
        <v>412</v>
      </c>
      <c r="E158">
        <v>0.1</v>
      </c>
      <c r="F158">
        <v>51</v>
      </c>
      <c r="G158">
        <v>94</v>
      </c>
      <c r="H158">
        <v>83</v>
      </c>
      <c r="I158">
        <v>8</v>
      </c>
      <c r="J158">
        <v>14</v>
      </c>
      <c r="K158">
        <v>1</v>
      </c>
      <c r="L158">
        <v>0</v>
      </c>
      <c r="M158">
        <v>0</v>
      </c>
      <c r="N158">
        <v>5</v>
      </c>
      <c r="O158">
        <v>0</v>
      </c>
      <c r="P158">
        <v>1</v>
      </c>
      <c r="Q158">
        <v>1</v>
      </c>
      <c r="R158">
        <v>14</v>
      </c>
      <c r="S158">
        <v>0.16900000000000001</v>
      </c>
      <c r="T158">
        <v>0.186</v>
      </c>
      <c r="U158">
        <v>0.18099999999999999</v>
      </c>
      <c r="V158">
        <v>0.36699999999999999</v>
      </c>
      <c r="W158">
        <v>12</v>
      </c>
      <c r="X158">
        <v>0.17499999999999999</v>
      </c>
      <c r="Y158">
        <v>-7</v>
      </c>
      <c r="Z158">
        <v>15</v>
      </c>
      <c r="AA158">
        <v>1</v>
      </c>
      <c r="AB158">
        <v>1</v>
      </c>
      <c r="AC158">
        <v>8</v>
      </c>
      <c r="AD158">
        <v>1</v>
      </c>
      <c r="AE158">
        <v>0</v>
      </c>
      <c r="AF158" t="s">
        <v>1208</v>
      </c>
      <c r="AG158" s="20"/>
      <c r="AJ158" s="70" t="str">
        <f t="shared" si="27"/>
        <v/>
      </c>
      <c r="AK158" s="70" t="str">
        <f t="shared" si="28"/>
        <v>6</v>
      </c>
      <c r="AL158" s="70" t="str">
        <f>IF(C158&lt;&gt;"Age",IF(M158&gt;='1967-AL'!H$23,"A",IF(U158&gt;'1967-AL'!H$25,"B","C")),"")</f>
        <v>C</v>
      </c>
      <c r="AM158" s="70" t="str">
        <f t="shared" si="29"/>
        <v>6</v>
      </c>
      <c r="AN158" s="70" t="str">
        <f t="shared" si="30"/>
        <v>6C</v>
      </c>
      <c r="AO158" s="70" t="str">
        <f t="shared" si="31"/>
        <v>R</v>
      </c>
      <c r="AP158" s="70" t="str">
        <f t="shared" si="32"/>
        <v>6C</v>
      </c>
      <c r="AQ158" s="71" t="str">
        <f t="shared" si="33"/>
        <v>Joe Horlen</v>
      </c>
      <c r="AR158" t="s">
        <v>152</v>
      </c>
      <c r="AS158" t="s">
        <v>1208</v>
      </c>
      <c r="AX158" s="71" t="str">
        <f t="shared" si="34"/>
        <v>Horlen</v>
      </c>
      <c r="AY158" s="70" t="str">
        <f t="shared" si="35"/>
        <v>6C</v>
      </c>
      <c r="AZ158" s="70" t="str">
        <f t="shared" si="36"/>
        <v>R</v>
      </c>
      <c r="BG158" t="s">
        <v>1158</v>
      </c>
      <c r="BH158" t="s">
        <v>188</v>
      </c>
      <c r="BN158" s="96" t="str">
        <f t="shared" si="37"/>
        <v>-</v>
      </c>
      <c r="BO158" s="95" t="str">
        <f t="shared" si="38"/>
        <v>Hank</v>
      </c>
      <c r="BP158" s="88" t="str">
        <f t="shared" si="39"/>
        <v>Fischer</v>
      </c>
    </row>
    <row r="159" spans="1:69" x14ac:dyDescent="0.25">
      <c r="A159">
        <v>16</v>
      </c>
      <c r="B159" t="s">
        <v>1438</v>
      </c>
      <c r="C159">
        <v>24</v>
      </c>
      <c r="D159" t="s">
        <v>395</v>
      </c>
      <c r="E159">
        <v>3.5</v>
      </c>
      <c r="F159">
        <v>122</v>
      </c>
      <c r="G159">
        <v>445</v>
      </c>
      <c r="H159">
        <v>401</v>
      </c>
      <c r="I159">
        <v>47</v>
      </c>
      <c r="J159">
        <v>110</v>
      </c>
      <c r="K159">
        <v>20</v>
      </c>
      <c r="L159">
        <v>3</v>
      </c>
      <c r="M159">
        <v>19</v>
      </c>
      <c r="N159">
        <v>67</v>
      </c>
      <c r="O159">
        <v>0</v>
      </c>
      <c r="P159">
        <v>0</v>
      </c>
      <c r="Q159">
        <v>36</v>
      </c>
      <c r="R159">
        <v>80</v>
      </c>
      <c r="S159">
        <v>0.27400000000000002</v>
      </c>
      <c r="T159">
        <v>0.33800000000000002</v>
      </c>
      <c r="U159">
        <v>0.48099999999999998</v>
      </c>
      <c r="V159">
        <v>0.81899999999999995</v>
      </c>
      <c r="W159">
        <v>137</v>
      </c>
      <c r="X159">
        <v>0.38100000000000001</v>
      </c>
      <c r="Y159">
        <v>142</v>
      </c>
      <c r="Z159">
        <v>193</v>
      </c>
      <c r="AA159">
        <v>12</v>
      </c>
      <c r="AB159">
        <v>4</v>
      </c>
      <c r="AC159">
        <v>1</v>
      </c>
      <c r="AD159">
        <v>3</v>
      </c>
      <c r="AE159">
        <v>0</v>
      </c>
      <c r="AF159" t="s">
        <v>1354</v>
      </c>
      <c r="AG159" s="20"/>
      <c r="AJ159" s="70" t="str">
        <f t="shared" si="27"/>
        <v/>
      </c>
      <c r="AK159" s="70" t="str">
        <f t="shared" si="28"/>
        <v>4</v>
      </c>
      <c r="AL159" s="70" t="str">
        <f>IF(C159&lt;&gt;"Age",IF(M159&gt;='1967-AL'!H$23,"A",IF(U159&gt;'1967-AL'!H$25,"B","C")),"")</f>
        <v>B</v>
      </c>
      <c r="AM159" s="70" t="str">
        <f t="shared" si="29"/>
        <v>4</v>
      </c>
      <c r="AN159" s="70" t="str">
        <f t="shared" si="30"/>
        <v>4B</v>
      </c>
      <c r="AO159" s="70" t="str">
        <f t="shared" si="31"/>
        <v>R</v>
      </c>
      <c r="AP159" s="70" t="str">
        <f t="shared" si="32"/>
        <v>4B</v>
      </c>
      <c r="AQ159" s="71" t="str">
        <f t="shared" si="33"/>
        <v>Willie HortonW</v>
      </c>
      <c r="AR159" t="s">
        <v>148</v>
      </c>
      <c r="AS159" t="s">
        <v>1464</v>
      </c>
      <c r="AX159" s="71" t="str">
        <f t="shared" si="34"/>
        <v>HortonW</v>
      </c>
      <c r="AY159" s="70" t="str">
        <f t="shared" si="35"/>
        <v>4B</v>
      </c>
      <c r="AZ159" s="70" t="str">
        <f t="shared" si="36"/>
        <v>R</v>
      </c>
      <c r="BG159" t="s">
        <v>279</v>
      </c>
      <c r="BH159" t="s">
        <v>1124</v>
      </c>
      <c r="BN159" s="88" t="str">
        <f t="shared" si="37"/>
        <v>check</v>
      </c>
      <c r="BO159" s="95" t="str">
        <f t="shared" si="38"/>
        <v>Eddie</v>
      </c>
      <c r="BP159" s="88" t="str">
        <f t="shared" si="39"/>
        <v>Fisher</v>
      </c>
    </row>
    <row r="160" spans="1:69" x14ac:dyDescent="0.25">
      <c r="A160">
        <v>44</v>
      </c>
      <c r="B160" t="s">
        <v>1437</v>
      </c>
      <c r="C160">
        <v>22</v>
      </c>
      <c r="D160" t="s">
        <v>242</v>
      </c>
      <c r="E160">
        <v>2.1</v>
      </c>
      <c r="F160">
        <v>127</v>
      </c>
      <c r="G160">
        <v>427</v>
      </c>
      <c r="H160">
        <v>402</v>
      </c>
      <c r="I160">
        <v>37</v>
      </c>
      <c r="J160">
        <v>114</v>
      </c>
      <c r="K160">
        <v>16</v>
      </c>
      <c r="L160">
        <v>4</v>
      </c>
      <c r="M160">
        <v>10</v>
      </c>
      <c r="N160">
        <v>53</v>
      </c>
      <c r="O160">
        <v>3</v>
      </c>
      <c r="P160">
        <v>0</v>
      </c>
      <c r="Q160">
        <v>18</v>
      </c>
      <c r="R160">
        <v>57</v>
      </c>
      <c r="S160">
        <v>0.28399999999999997</v>
      </c>
      <c r="T160">
        <v>0.31900000000000001</v>
      </c>
      <c r="U160">
        <v>0.41799999999999998</v>
      </c>
      <c r="V160">
        <v>0.73699999999999999</v>
      </c>
      <c r="W160">
        <v>114</v>
      </c>
      <c r="X160">
        <v>0.35399999999999998</v>
      </c>
      <c r="Y160">
        <v>121</v>
      </c>
      <c r="Z160">
        <v>168</v>
      </c>
      <c r="AA160">
        <v>10</v>
      </c>
      <c r="AB160">
        <v>4</v>
      </c>
      <c r="AC160">
        <v>1</v>
      </c>
      <c r="AD160">
        <v>2</v>
      </c>
      <c r="AE160">
        <v>3</v>
      </c>
      <c r="AF160" t="s">
        <v>1354</v>
      </c>
      <c r="AG160" s="20"/>
      <c r="AJ160" s="70" t="str">
        <f t="shared" si="27"/>
        <v>CHECK</v>
      </c>
      <c r="AK160" s="70" t="str">
        <f t="shared" si="28"/>
        <v>4</v>
      </c>
      <c r="AL160" s="70" t="str">
        <f>IF(C160&lt;&gt;"Age",IF(M160&gt;='1967-AL'!H$23,"A",IF(U160&gt;'1967-AL'!H$25,"B","C")),"")</f>
        <v>B</v>
      </c>
      <c r="AM160" s="70" t="str">
        <f t="shared" si="29"/>
        <v>4</v>
      </c>
      <c r="AN160" s="70" t="str">
        <f t="shared" si="30"/>
        <v>4B</v>
      </c>
      <c r="AO160" s="70" t="str">
        <f t="shared" si="31"/>
        <v>R</v>
      </c>
      <c r="AP160" s="70" t="str">
        <f t="shared" si="32"/>
        <v>4B</v>
      </c>
      <c r="AQ160" s="71" t="str">
        <f t="shared" si="33"/>
        <v>Tony HortonT</v>
      </c>
      <c r="AR160" t="s">
        <v>147</v>
      </c>
      <c r="AS160" t="s">
        <v>1465</v>
      </c>
      <c r="AX160" s="71" t="str">
        <f t="shared" si="34"/>
        <v>HortonT</v>
      </c>
      <c r="AY160" s="70" t="str">
        <f t="shared" si="35"/>
        <v>4B</v>
      </c>
      <c r="AZ160" s="70" t="str">
        <f t="shared" si="36"/>
        <v>R</v>
      </c>
      <c r="BG160" t="s">
        <v>341</v>
      </c>
      <c r="BH160" t="s">
        <v>1124</v>
      </c>
      <c r="BN160" s="88" t="str">
        <f t="shared" si="37"/>
        <v>check</v>
      </c>
      <c r="BO160" s="95" t="str">
        <f t="shared" si="38"/>
        <v>Tom</v>
      </c>
      <c r="BP160" s="88" t="str">
        <f t="shared" si="39"/>
        <v>Fisher</v>
      </c>
    </row>
    <row r="161" spans="1:68" x14ac:dyDescent="0.25">
      <c r="A161">
        <v>45</v>
      </c>
      <c r="B161" t="s">
        <v>1437</v>
      </c>
      <c r="C161">
        <v>22</v>
      </c>
      <c r="D161" t="s">
        <v>390</v>
      </c>
      <c r="E161">
        <v>0</v>
      </c>
      <c r="F161">
        <v>21</v>
      </c>
      <c r="G161">
        <v>40</v>
      </c>
      <c r="H161">
        <v>39</v>
      </c>
      <c r="I161">
        <v>2</v>
      </c>
      <c r="J161">
        <v>12</v>
      </c>
      <c r="K161">
        <v>3</v>
      </c>
      <c r="L161">
        <v>0</v>
      </c>
      <c r="M161">
        <v>0</v>
      </c>
      <c r="N161">
        <v>9</v>
      </c>
      <c r="O161">
        <v>0</v>
      </c>
      <c r="P161">
        <v>0</v>
      </c>
      <c r="Q161">
        <v>0</v>
      </c>
      <c r="R161">
        <v>5</v>
      </c>
      <c r="S161">
        <v>0.308</v>
      </c>
      <c r="T161">
        <v>0.3</v>
      </c>
      <c r="U161">
        <v>0.38500000000000001</v>
      </c>
      <c r="V161">
        <v>0.68500000000000005</v>
      </c>
      <c r="W161">
        <v>94</v>
      </c>
      <c r="X161">
        <v>0.30399999999999999</v>
      </c>
      <c r="Y161">
        <v>80</v>
      </c>
      <c r="Z161">
        <v>15</v>
      </c>
      <c r="AA161">
        <v>2</v>
      </c>
      <c r="AB161">
        <v>0</v>
      </c>
      <c r="AC161">
        <v>0</v>
      </c>
      <c r="AD161">
        <v>1</v>
      </c>
      <c r="AE161">
        <v>0</v>
      </c>
      <c r="AF161" t="s">
        <v>1354</v>
      </c>
      <c r="AG161" s="20"/>
      <c r="AJ161" s="70" t="str">
        <f t="shared" si="27"/>
        <v>CHECK</v>
      </c>
      <c r="AK161" s="70" t="str">
        <f t="shared" si="28"/>
        <v>3</v>
      </c>
      <c r="AL161" s="70" t="str">
        <f>IF(C161&lt;&gt;"Age",IF(M161&gt;='1967-AL'!H$23,"A",IF(U161&gt;'1967-AL'!H$25,"B","C")),"")</f>
        <v>C</v>
      </c>
      <c r="AM161" s="70" t="str">
        <f t="shared" si="29"/>
        <v>3</v>
      </c>
      <c r="AN161" s="70" t="str">
        <f t="shared" si="30"/>
        <v>3C</v>
      </c>
      <c r="AO161" s="70" t="str">
        <f t="shared" si="31"/>
        <v>R</v>
      </c>
      <c r="AP161" s="70" t="str">
        <f t="shared" si="32"/>
        <v>3C</v>
      </c>
      <c r="AQ161" s="71" t="str">
        <f t="shared" si="33"/>
        <v>Tony HortonT</v>
      </c>
      <c r="AR161" t="s">
        <v>147</v>
      </c>
      <c r="AS161" t="s">
        <v>1465</v>
      </c>
      <c r="AX161" s="71" t="str">
        <f t="shared" si="34"/>
        <v>HortonT</v>
      </c>
      <c r="AY161" s="70" t="str">
        <f t="shared" si="35"/>
        <v>3C</v>
      </c>
      <c r="AZ161" s="70" t="str">
        <f t="shared" si="36"/>
        <v>R</v>
      </c>
      <c r="BG161" t="s">
        <v>279</v>
      </c>
      <c r="BH161" t="s">
        <v>1124</v>
      </c>
      <c r="BN161" s="88" t="str">
        <f t="shared" si="37"/>
        <v>check</v>
      </c>
      <c r="BO161" s="95" t="str">
        <f t="shared" si="38"/>
        <v>Eddie</v>
      </c>
      <c r="BP161" s="88" t="str">
        <f t="shared" si="39"/>
        <v>Fisher</v>
      </c>
    </row>
    <row r="162" spans="1:68" x14ac:dyDescent="0.25">
      <c r="A162">
        <v>46</v>
      </c>
      <c r="B162" t="s">
        <v>1437</v>
      </c>
      <c r="C162">
        <v>22</v>
      </c>
      <c r="D162" t="s">
        <v>406</v>
      </c>
      <c r="E162">
        <v>2.1</v>
      </c>
      <c r="F162">
        <v>106</v>
      </c>
      <c r="G162">
        <v>387</v>
      </c>
      <c r="H162">
        <v>363</v>
      </c>
      <c r="I162">
        <v>35</v>
      </c>
      <c r="J162">
        <v>102</v>
      </c>
      <c r="K162">
        <v>13</v>
      </c>
      <c r="L162">
        <v>4</v>
      </c>
      <c r="M162">
        <v>10</v>
      </c>
      <c r="N162">
        <v>44</v>
      </c>
      <c r="O162">
        <v>3</v>
      </c>
      <c r="P162">
        <v>0</v>
      </c>
      <c r="Q162">
        <v>18</v>
      </c>
      <c r="R162">
        <v>52</v>
      </c>
      <c r="S162">
        <v>0.28100000000000003</v>
      </c>
      <c r="T162">
        <v>0.32100000000000001</v>
      </c>
      <c r="U162">
        <v>0.42099999999999999</v>
      </c>
      <c r="V162">
        <v>0.74299999999999999</v>
      </c>
      <c r="W162">
        <v>117</v>
      </c>
      <c r="X162">
        <v>0.35899999999999999</v>
      </c>
      <c r="Y162">
        <v>125</v>
      </c>
      <c r="Z162">
        <v>153</v>
      </c>
      <c r="AA162">
        <v>8</v>
      </c>
      <c r="AB162">
        <v>4</v>
      </c>
      <c r="AC162">
        <v>1</v>
      </c>
      <c r="AD162">
        <v>1</v>
      </c>
      <c r="AE162">
        <v>3</v>
      </c>
      <c r="AF162" t="s">
        <v>1354</v>
      </c>
      <c r="AG162" s="20"/>
      <c r="AJ162" s="70" t="str">
        <f t="shared" si="27"/>
        <v/>
      </c>
      <c r="AK162" s="70" t="str">
        <f t="shared" si="28"/>
        <v>4</v>
      </c>
      <c r="AL162" s="70" t="str">
        <f>IF(C162&lt;&gt;"Age",IF(M162&gt;='1967-AL'!H$23,"A",IF(U162&gt;'1967-AL'!H$25,"B","C")),"")</f>
        <v>B</v>
      </c>
      <c r="AM162" s="70" t="str">
        <f t="shared" si="29"/>
        <v>4</v>
      </c>
      <c r="AN162" s="70" t="str">
        <f t="shared" si="30"/>
        <v>4B</v>
      </c>
      <c r="AO162" s="70" t="str">
        <f t="shared" si="31"/>
        <v>R</v>
      </c>
      <c r="AP162" s="70" t="str">
        <f t="shared" si="32"/>
        <v>4B</v>
      </c>
      <c r="AQ162" s="71" t="str">
        <f t="shared" si="33"/>
        <v>Tony HortonT</v>
      </c>
      <c r="AR162" t="s">
        <v>147</v>
      </c>
      <c r="AS162" t="s">
        <v>1465</v>
      </c>
      <c r="AX162" s="71" t="str">
        <f t="shared" si="34"/>
        <v>HortonT</v>
      </c>
      <c r="AY162" s="70" t="str">
        <f t="shared" si="35"/>
        <v>4B</v>
      </c>
      <c r="AZ162" s="70" t="str">
        <f t="shared" si="36"/>
        <v>R</v>
      </c>
      <c r="BG162" t="s">
        <v>341</v>
      </c>
      <c r="BH162" t="s">
        <v>1124</v>
      </c>
      <c r="BN162" s="88" t="str">
        <f t="shared" si="37"/>
        <v>-</v>
      </c>
      <c r="BO162" s="95" t="str">
        <f t="shared" si="38"/>
        <v>Tom</v>
      </c>
      <c r="BP162" s="88" t="str">
        <f t="shared" si="39"/>
        <v>Fisher</v>
      </c>
    </row>
    <row r="163" spans="1:68" x14ac:dyDescent="0.25">
      <c r="A163">
        <v>3</v>
      </c>
      <c r="B163" t="s">
        <v>1435</v>
      </c>
      <c r="C163">
        <v>30</v>
      </c>
      <c r="D163" t="s">
        <v>391</v>
      </c>
      <c r="E163">
        <v>4.0999999999999996</v>
      </c>
      <c r="F163">
        <v>149</v>
      </c>
      <c r="G163">
        <v>585</v>
      </c>
      <c r="H163">
        <v>519</v>
      </c>
      <c r="I163">
        <v>71</v>
      </c>
      <c r="J163">
        <v>133</v>
      </c>
      <c r="K163">
        <v>20</v>
      </c>
      <c r="L163">
        <v>2</v>
      </c>
      <c r="M163">
        <v>36</v>
      </c>
      <c r="N163">
        <v>89</v>
      </c>
      <c r="O163">
        <v>0</v>
      </c>
      <c r="P163">
        <v>1</v>
      </c>
      <c r="Q163">
        <v>60</v>
      </c>
      <c r="R163">
        <v>155</v>
      </c>
      <c r="S163">
        <v>0.25600000000000001</v>
      </c>
      <c r="T163">
        <v>0.33800000000000002</v>
      </c>
      <c r="U163">
        <v>0.51100000000000001</v>
      </c>
      <c r="V163">
        <v>0.84899999999999998</v>
      </c>
      <c r="W163">
        <v>153</v>
      </c>
      <c r="X163">
        <v>0.39700000000000002</v>
      </c>
      <c r="Y163">
        <v>163</v>
      </c>
      <c r="Z163">
        <v>265</v>
      </c>
      <c r="AA163">
        <v>14</v>
      </c>
      <c r="AB163">
        <v>5</v>
      </c>
      <c r="AC163">
        <v>0</v>
      </c>
      <c r="AD163">
        <v>1</v>
      </c>
      <c r="AE163">
        <v>7</v>
      </c>
      <c r="AF163" t="s">
        <v>372</v>
      </c>
      <c r="AG163" s="20"/>
      <c r="AJ163" s="70" t="str">
        <f t="shared" si="27"/>
        <v/>
      </c>
      <c r="AK163" s="70" t="str">
        <f t="shared" si="28"/>
        <v>4</v>
      </c>
      <c r="AL163" s="70" t="str">
        <f>IF(C163&lt;&gt;"Age",IF(M163&gt;='1967-AL'!H$23,"A",IF(U163&gt;'1967-AL'!H$25,"B","C")),"")</f>
        <v>A</v>
      </c>
      <c r="AM163" s="70" t="str">
        <f t="shared" si="29"/>
        <v>4</v>
      </c>
      <c r="AN163" s="70" t="str">
        <f t="shared" si="30"/>
        <v>4A</v>
      </c>
      <c r="AO163" s="70" t="str">
        <f t="shared" si="31"/>
        <v>R</v>
      </c>
      <c r="AP163" s="70" t="str">
        <f t="shared" si="32"/>
        <v>4A</v>
      </c>
      <c r="AQ163" s="71" t="str">
        <f t="shared" si="33"/>
        <v>Frank HowardF</v>
      </c>
      <c r="AR163" t="s">
        <v>281</v>
      </c>
      <c r="AS163" t="s">
        <v>1466</v>
      </c>
      <c r="AX163" s="71" t="str">
        <f t="shared" si="34"/>
        <v>HowardF</v>
      </c>
      <c r="AY163" s="70" t="str">
        <f t="shared" si="35"/>
        <v>4A</v>
      </c>
      <c r="AZ163" s="70" t="str">
        <f t="shared" si="36"/>
        <v>R</v>
      </c>
      <c r="BG163" t="s">
        <v>1368</v>
      </c>
      <c r="BH163" t="s">
        <v>1369</v>
      </c>
      <c r="BN163" s="88" t="str">
        <f t="shared" si="37"/>
        <v>-</v>
      </c>
      <c r="BO163" s="95" t="str">
        <f t="shared" si="38"/>
        <v>Whitey</v>
      </c>
      <c r="BP163" s="88" t="str">
        <f t="shared" si="39"/>
        <v>Ford</v>
      </c>
    </row>
    <row r="164" spans="1:68" x14ac:dyDescent="0.25">
      <c r="A164">
        <v>107</v>
      </c>
      <c r="B164" t="s">
        <v>1434</v>
      </c>
      <c r="C164">
        <v>38</v>
      </c>
      <c r="D164" t="s">
        <v>242</v>
      </c>
      <c r="E164">
        <v>-1.3</v>
      </c>
      <c r="F164">
        <v>108</v>
      </c>
      <c r="G164">
        <v>345</v>
      </c>
      <c r="H164">
        <v>315</v>
      </c>
      <c r="I164">
        <v>22</v>
      </c>
      <c r="J164">
        <v>56</v>
      </c>
      <c r="K164">
        <v>9</v>
      </c>
      <c r="L164">
        <v>0</v>
      </c>
      <c r="M164">
        <v>4</v>
      </c>
      <c r="N164">
        <v>28</v>
      </c>
      <c r="O164">
        <v>0</v>
      </c>
      <c r="P164">
        <v>0</v>
      </c>
      <c r="Q164">
        <v>21</v>
      </c>
      <c r="R164">
        <v>60</v>
      </c>
      <c r="S164">
        <v>0.17799999999999999</v>
      </c>
      <c r="T164">
        <v>0.23300000000000001</v>
      </c>
      <c r="U164">
        <v>0.24399999999999999</v>
      </c>
      <c r="V164">
        <v>0.47799999999999998</v>
      </c>
      <c r="W164">
        <v>42</v>
      </c>
      <c r="X164">
        <v>0.23</v>
      </c>
      <c r="Y164">
        <v>31</v>
      </c>
      <c r="Z164">
        <v>77</v>
      </c>
      <c r="AA164">
        <v>10</v>
      </c>
      <c r="AB164">
        <v>3</v>
      </c>
      <c r="AC164">
        <v>2</v>
      </c>
      <c r="AD164">
        <v>4</v>
      </c>
      <c r="AE164">
        <v>6</v>
      </c>
      <c r="AF164" t="s">
        <v>372</v>
      </c>
      <c r="AG164" s="20"/>
      <c r="AJ164" s="70" t="str">
        <f t="shared" si="27"/>
        <v>CHECK</v>
      </c>
      <c r="AK164" s="70" t="str">
        <f t="shared" si="28"/>
        <v>6</v>
      </c>
      <c r="AL164" s="70" t="str">
        <f>IF(C164&lt;&gt;"Age",IF(M164&gt;='1967-AL'!H$23,"A",IF(U164&gt;'1967-AL'!H$25,"B","C")),"")</f>
        <v>C</v>
      </c>
      <c r="AM164" s="70" t="str">
        <f t="shared" si="29"/>
        <v>6</v>
      </c>
      <c r="AN164" s="70" t="str">
        <f t="shared" si="30"/>
        <v>6C</v>
      </c>
      <c r="AO164" s="70" t="str">
        <f t="shared" si="31"/>
        <v>R</v>
      </c>
      <c r="AP164" s="70" t="str">
        <f t="shared" si="32"/>
        <v>6C</v>
      </c>
      <c r="AQ164" s="71" t="str">
        <f t="shared" si="33"/>
        <v>Elston HowardE</v>
      </c>
      <c r="AR164" t="s">
        <v>1126</v>
      </c>
      <c r="AS164" t="s">
        <v>1467</v>
      </c>
      <c r="AX164" s="71" t="str">
        <f t="shared" si="34"/>
        <v>HowardE</v>
      </c>
      <c r="AY164" s="70" t="str">
        <f t="shared" si="35"/>
        <v>6C</v>
      </c>
      <c r="AZ164" s="70" t="str">
        <f t="shared" si="36"/>
        <v>R</v>
      </c>
      <c r="BG164" t="s">
        <v>1368</v>
      </c>
      <c r="BH164" t="s">
        <v>1369</v>
      </c>
      <c r="BN164" s="88" t="str">
        <f t="shared" si="37"/>
        <v>-</v>
      </c>
      <c r="BO164" s="95" t="str">
        <f t="shared" si="38"/>
        <v>Whitey</v>
      </c>
      <c r="BP164" s="88" t="str">
        <f t="shared" si="39"/>
        <v>Ford</v>
      </c>
    </row>
    <row r="165" spans="1:68" x14ac:dyDescent="0.25">
      <c r="A165">
        <v>108</v>
      </c>
      <c r="B165" t="s">
        <v>1434</v>
      </c>
      <c r="C165">
        <v>38</v>
      </c>
      <c r="D165" t="s">
        <v>402</v>
      </c>
      <c r="E165">
        <v>-0.5</v>
      </c>
      <c r="F165">
        <v>66</v>
      </c>
      <c r="G165">
        <v>216</v>
      </c>
      <c r="H165">
        <v>199</v>
      </c>
      <c r="I165">
        <v>13</v>
      </c>
      <c r="J165">
        <v>39</v>
      </c>
      <c r="K165">
        <v>6</v>
      </c>
      <c r="L165">
        <v>0</v>
      </c>
      <c r="M165">
        <v>3</v>
      </c>
      <c r="N165">
        <v>17</v>
      </c>
      <c r="O165">
        <v>0</v>
      </c>
      <c r="P165">
        <v>0</v>
      </c>
      <c r="Q165">
        <v>12</v>
      </c>
      <c r="R165">
        <v>36</v>
      </c>
      <c r="S165">
        <v>0.19600000000000001</v>
      </c>
      <c r="T165">
        <v>0.247</v>
      </c>
      <c r="U165">
        <v>0.27100000000000002</v>
      </c>
      <c r="V165">
        <v>0.51800000000000002</v>
      </c>
      <c r="W165">
        <v>57</v>
      </c>
      <c r="X165">
        <v>0.248</v>
      </c>
      <c r="Y165">
        <v>50</v>
      </c>
      <c r="Z165">
        <v>54</v>
      </c>
      <c r="AA165">
        <v>6</v>
      </c>
      <c r="AB165">
        <v>2</v>
      </c>
      <c r="AC165">
        <v>1</v>
      </c>
      <c r="AD165">
        <v>2</v>
      </c>
      <c r="AE165">
        <v>3</v>
      </c>
      <c r="AF165" t="s">
        <v>372</v>
      </c>
      <c r="AG165" s="20"/>
      <c r="AJ165" s="70" t="str">
        <f t="shared" si="27"/>
        <v>CHECK</v>
      </c>
      <c r="AK165" s="70" t="str">
        <f t="shared" si="28"/>
        <v>6</v>
      </c>
      <c r="AL165" s="70" t="str">
        <f>IF(C165&lt;&gt;"Age",IF(M165&gt;='1967-AL'!H$23,"A",IF(U165&gt;'1967-AL'!H$25,"B","C")),"")</f>
        <v>C</v>
      </c>
      <c r="AM165" s="70" t="str">
        <f t="shared" si="29"/>
        <v>6</v>
      </c>
      <c r="AN165" s="70" t="str">
        <f t="shared" si="30"/>
        <v>6C</v>
      </c>
      <c r="AO165" s="70" t="str">
        <f t="shared" si="31"/>
        <v>R</v>
      </c>
      <c r="AP165" s="70" t="str">
        <f t="shared" si="32"/>
        <v>6C</v>
      </c>
      <c r="AQ165" s="71" t="str">
        <f t="shared" si="33"/>
        <v>Elston HowardE</v>
      </c>
      <c r="AR165" t="s">
        <v>1126</v>
      </c>
      <c r="AS165" t="s">
        <v>1467</v>
      </c>
      <c r="AX165" s="71" t="str">
        <f t="shared" si="34"/>
        <v>HowardE</v>
      </c>
      <c r="AY165" s="70" t="str">
        <f t="shared" si="35"/>
        <v>6C</v>
      </c>
      <c r="AZ165" s="70" t="str">
        <f t="shared" si="36"/>
        <v>R</v>
      </c>
      <c r="BG165" t="s">
        <v>328</v>
      </c>
      <c r="BH165" t="s">
        <v>1293</v>
      </c>
      <c r="BN165" s="88" t="str">
        <f t="shared" si="37"/>
        <v>-</v>
      </c>
      <c r="BO165" s="95" t="str">
        <f t="shared" si="38"/>
        <v>Ray</v>
      </c>
      <c r="BP165" s="88" t="str">
        <f t="shared" si="39"/>
        <v>Fosse</v>
      </c>
    </row>
    <row r="166" spans="1:68" x14ac:dyDescent="0.25">
      <c r="A166">
        <v>109</v>
      </c>
      <c r="B166" t="s">
        <v>1434</v>
      </c>
      <c r="C166">
        <v>38</v>
      </c>
      <c r="D166" t="s">
        <v>390</v>
      </c>
      <c r="E166">
        <v>-0.8</v>
      </c>
      <c r="F166">
        <v>42</v>
      </c>
      <c r="G166">
        <v>129</v>
      </c>
      <c r="H166">
        <v>116</v>
      </c>
      <c r="I166">
        <v>9</v>
      </c>
      <c r="J166">
        <v>17</v>
      </c>
      <c r="K166">
        <v>3</v>
      </c>
      <c r="L166">
        <v>0</v>
      </c>
      <c r="M166">
        <v>1</v>
      </c>
      <c r="N166">
        <v>11</v>
      </c>
      <c r="O166">
        <v>0</v>
      </c>
      <c r="P166">
        <v>0</v>
      </c>
      <c r="Q166">
        <v>9</v>
      </c>
      <c r="R166">
        <v>24</v>
      </c>
      <c r="S166">
        <v>0.14699999999999999</v>
      </c>
      <c r="T166">
        <v>0.21099999999999999</v>
      </c>
      <c r="U166">
        <v>0.19800000000000001</v>
      </c>
      <c r="V166">
        <v>0.40899999999999997</v>
      </c>
      <c r="W166">
        <v>18</v>
      </c>
      <c r="X166">
        <v>0.19900000000000001</v>
      </c>
      <c r="Y166">
        <v>-2</v>
      </c>
      <c r="Z166">
        <v>23</v>
      </c>
      <c r="AA166">
        <v>4</v>
      </c>
      <c r="AB166">
        <v>1</v>
      </c>
      <c r="AC166">
        <v>1</v>
      </c>
      <c r="AD166">
        <v>2</v>
      </c>
      <c r="AE166">
        <v>3</v>
      </c>
      <c r="AF166" t="s">
        <v>372</v>
      </c>
      <c r="AG166" s="20"/>
      <c r="AJ166" s="70" t="str">
        <f t="shared" si="27"/>
        <v/>
      </c>
      <c r="AK166" s="70" t="str">
        <f t="shared" si="28"/>
        <v>7</v>
      </c>
      <c r="AL166" s="70" t="str">
        <f>IF(C166&lt;&gt;"Age",IF(M166&gt;='1967-AL'!H$23,"A",IF(U166&gt;'1967-AL'!H$25,"B","C")),"")</f>
        <v>C</v>
      </c>
      <c r="AM166" s="70" t="str">
        <f t="shared" si="29"/>
        <v>7</v>
      </c>
      <c r="AN166" s="70" t="str">
        <f t="shared" si="30"/>
        <v>7C</v>
      </c>
      <c r="AO166" s="70" t="str">
        <f t="shared" si="31"/>
        <v>R</v>
      </c>
      <c r="AP166" s="70" t="str">
        <f t="shared" si="32"/>
        <v>7C</v>
      </c>
      <c r="AQ166" s="71" t="str">
        <f t="shared" si="33"/>
        <v>Elston HowardE</v>
      </c>
      <c r="AR166" t="s">
        <v>1126</v>
      </c>
      <c r="AS166" t="s">
        <v>1467</v>
      </c>
      <c r="AX166" s="71" t="str">
        <f t="shared" si="34"/>
        <v>HowardE</v>
      </c>
      <c r="AY166" s="70" t="str">
        <f t="shared" si="35"/>
        <v>7C</v>
      </c>
      <c r="AZ166" s="70" t="str">
        <f t="shared" si="36"/>
        <v>R</v>
      </c>
      <c r="BG166" t="s">
        <v>152</v>
      </c>
      <c r="BH166" t="s">
        <v>1207</v>
      </c>
      <c r="BN166" s="88" t="str">
        <f t="shared" si="37"/>
        <v>-</v>
      </c>
      <c r="BO166" s="95" t="str">
        <f t="shared" si="38"/>
        <v>Joe</v>
      </c>
      <c r="BP166" s="88" t="str">
        <f t="shared" si="39"/>
        <v>Foy</v>
      </c>
    </row>
    <row r="167" spans="1:68" x14ac:dyDescent="0.25">
      <c r="A167">
        <v>274</v>
      </c>
      <c r="B167" t="s">
        <v>1436</v>
      </c>
      <c r="C167">
        <v>24</v>
      </c>
      <c r="D167" t="s">
        <v>412</v>
      </c>
      <c r="E167">
        <v>0.1</v>
      </c>
      <c r="F167">
        <v>30</v>
      </c>
      <c r="G167">
        <v>32</v>
      </c>
      <c r="H167">
        <v>28</v>
      </c>
      <c r="I167">
        <v>1</v>
      </c>
      <c r="J167">
        <v>5</v>
      </c>
      <c r="K167">
        <v>1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</v>
      </c>
      <c r="R167">
        <v>9</v>
      </c>
      <c r="S167">
        <v>0.17899999999999999</v>
      </c>
      <c r="T167">
        <v>0.20699999999999999</v>
      </c>
      <c r="U167">
        <v>0.214</v>
      </c>
      <c r="V167">
        <v>0.42099999999999999</v>
      </c>
      <c r="W167">
        <v>28</v>
      </c>
      <c r="X167">
        <v>0.19500000000000001</v>
      </c>
      <c r="Y167">
        <v>4</v>
      </c>
      <c r="Z167">
        <v>6</v>
      </c>
      <c r="AA167">
        <v>0</v>
      </c>
      <c r="AB167">
        <v>0</v>
      </c>
      <c r="AC167">
        <v>3</v>
      </c>
      <c r="AD167">
        <v>0</v>
      </c>
      <c r="AE167">
        <v>0</v>
      </c>
      <c r="AF167" t="s">
        <v>372</v>
      </c>
      <c r="AG167" s="20"/>
      <c r="AJ167" s="70" t="str">
        <f t="shared" si="27"/>
        <v/>
      </c>
      <c r="AK167" s="70" t="str">
        <f t="shared" si="28"/>
        <v>6</v>
      </c>
      <c r="AL167" s="70" t="str">
        <f>IF(C167&lt;&gt;"Age",IF(M167&gt;='1967-AL'!H$23,"A",IF(U167&gt;'1967-AL'!H$25,"B","C")),"")</f>
        <v>C</v>
      </c>
      <c r="AM167" s="70" t="str">
        <f t="shared" si="29"/>
        <v>6</v>
      </c>
      <c r="AN167" s="70" t="str">
        <f t="shared" si="30"/>
        <v>6C</v>
      </c>
      <c r="AO167" s="70" t="str">
        <f t="shared" si="31"/>
        <v>B</v>
      </c>
      <c r="AP167" s="70" t="str">
        <f t="shared" si="32"/>
        <v>6C</v>
      </c>
      <c r="AQ167" s="71" t="str">
        <f t="shared" si="33"/>
        <v>Bruce HowardB</v>
      </c>
      <c r="AR167" t="s">
        <v>257</v>
      </c>
      <c r="AS167" t="s">
        <v>1468</v>
      </c>
      <c r="AX167" s="71" t="str">
        <f t="shared" si="34"/>
        <v>HowardB</v>
      </c>
      <c r="AY167" s="70" t="str">
        <f t="shared" si="35"/>
        <v>6C</v>
      </c>
      <c r="AZ167" s="70" t="str">
        <f t="shared" si="36"/>
        <v>B</v>
      </c>
      <c r="BG167" t="s">
        <v>157</v>
      </c>
      <c r="BH167" t="s">
        <v>1018</v>
      </c>
      <c r="BN167" s="96" t="str">
        <f t="shared" si="37"/>
        <v>-</v>
      </c>
      <c r="BO167" s="95" t="str">
        <f t="shared" si="38"/>
        <v>Bill</v>
      </c>
      <c r="BP167" s="88" t="str">
        <f t="shared" si="39"/>
        <v>Freehan</v>
      </c>
    </row>
    <row r="168" spans="1:68" x14ac:dyDescent="0.25">
      <c r="A168">
        <v>275</v>
      </c>
      <c r="B168" t="s">
        <v>617</v>
      </c>
      <c r="C168">
        <v>31</v>
      </c>
      <c r="D168" t="s">
        <v>402</v>
      </c>
      <c r="E168">
        <v>0.4</v>
      </c>
      <c r="F168">
        <v>63</v>
      </c>
      <c r="G168">
        <v>179</v>
      </c>
      <c r="H168">
        <v>149</v>
      </c>
      <c r="I168">
        <v>18</v>
      </c>
      <c r="J168">
        <v>40</v>
      </c>
      <c r="K168">
        <v>6</v>
      </c>
      <c r="L168">
        <v>0</v>
      </c>
      <c r="M168">
        <v>0</v>
      </c>
      <c r="N168">
        <v>10</v>
      </c>
      <c r="O168">
        <v>1</v>
      </c>
      <c r="P168">
        <v>4</v>
      </c>
      <c r="Q168">
        <v>25</v>
      </c>
      <c r="R168">
        <v>15</v>
      </c>
      <c r="S168">
        <v>0.26800000000000002</v>
      </c>
      <c r="T168">
        <v>0.38100000000000001</v>
      </c>
      <c r="U168">
        <v>0.309</v>
      </c>
      <c r="V168">
        <v>0.68899999999999995</v>
      </c>
      <c r="W168">
        <v>111</v>
      </c>
      <c r="X168">
        <v>0.31900000000000001</v>
      </c>
      <c r="Y168">
        <v>111</v>
      </c>
      <c r="Z168">
        <v>46</v>
      </c>
      <c r="AA168">
        <v>0</v>
      </c>
      <c r="AB168">
        <v>2</v>
      </c>
      <c r="AC168">
        <v>3</v>
      </c>
      <c r="AD168">
        <v>0</v>
      </c>
      <c r="AE168">
        <v>0</v>
      </c>
      <c r="AF168" t="s">
        <v>1094</v>
      </c>
      <c r="AG168" s="20"/>
      <c r="AJ168" s="70" t="str">
        <f t="shared" si="27"/>
        <v/>
      </c>
      <c r="AK168" s="70" t="str">
        <f t="shared" si="28"/>
        <v>4</v>
      </c>
      <c r="AL168" s="70" t="str">
        <f>IF(C168&lt;&gt;"Age",IF(M168&gt;='1967-AL'!H$23,"A",IF(U168&gt;'1967-AL'!H$25,"B","C")),"")</f>
        <v>C</v>
      </c>
      <c r="AM168" s="70" t="str">
        <f t="shared" si="29"/>
        <v>4</v>
      </c>
      <c r="AN168" s="70" t="str">
        <f t="shared" si="30"/>
        <v>4C</v>
      </c>
      <c r="AO168" s="70" t="str">
        <f t="shared" si="31"/>
        <v>R</v>
      </c>
      <c r="AP168" s="70" t="str">
        <f t="shared" si="32"/>
        <v>4C</v>
      </c>
      <c r="AQ168" s="71" t="str">
        <f t="shared" si="33"/>
        <v>Dick Howser</v>
      </c>
      <c r="AR168" t="s">
        <v>160</v>
      </c>
      <c r="AS168" t="s">
        <v>1094</v>
      </c>
      <c r="AX168" s="71" t="str">
        <f t="shared" si="34"/>
        <v>Howser</v>
      </c>
      <c r="AY168" s="70" t="str">
        <f t="shared" si="35"/>
        <v>4C</v>
      </c>
      <c r="AZ168" s="70" t="str">
        <f t="shared" si="36"/>
        <v>R</v>
      </c>
      <c r="BG168" t="s">
        <v>296</v>
      </c>
      <c r="BH168" t="s">
        <v>1187</v>
      </c>
      <c r="BN168" s="96" t="str">
        <f t="shared" si="37"/>
        <v>-</v>
      </c>
      <c r="BO168" s="95" t="str">
        <f t="shared" si="38"/>
        <v>Jim</v>
      </c>
      <c r="BP168" s="88" t="str">
        <f t="shared" si="39"/>
        <v>Fregosi</v>
      </c>
    </row>
    <row r="169" spans="1:68" x14ac:dyDescent="0.25">
      <c r="A169">
        <v>276</v>
      </c>
      <c r="B169" t="s">
        <v>618</v>
      </c>
      <c r="C169">
        <v>31</v>
      </c>
      <c r="D169" t="s">
        <v>391</v>
      </c>
      <c r="E169">
        <v>0.1</v>
      </c>
      <c r="F169">
        <v>48</v>
      </c>
      <c r="G169">
        <v>20</v>
      </c>
      <c r="H169">
        <v>15</v>
      </c>
      <c r="I169">
        <v>1</v>
      </c>
      <c r="J169">
        <v>2</v>
      </c>
      <c r="K169">
        <v>0</v>
      </c>
      <c r="L169">
        <v>0</v>
      </c>
      <c r="M169">
        <v>0</v>
      </c>
      <c r="N169">
        <v>2</v>
      </c>
      <c r="O169">
        <v>0</v>
      </c>
      <c r="P169">
        <v>0</v>
      </c>
      <c r="Q169">
        <v>3</v>
      </c>
      <c r="R169">
        <v>2</v>
      </c>
      <c r="S169">
        <v>0.13300000000000001</v>
      </c>
      <c r="T169">
        <v>0.27800000000000002</v>
      </c>
      <c r="U169">
        <v>0.13300000000000001</v>
      </c>
      <c r="V169">
        <v>0.41099999999999998</v>
      </c>
      <c r="W169">
        <v>28</v>
      </c>
      <c r="X169">
        <v>0.26900000000000002</v>
      </c>
      <c r="Y169">
        <v>62</v>
      </c>
      <c r="Z169">
        <v>2</v>
      </c>
      <c r="AA169">
        <v>0</v>
      </c>
      <c r="AB169">
        <v>0</v>
      </c>
      <c r="AC169">
        <v>2</v>
      </c>
      <c r="AD169">
        <v>0</v>
      </c>
      <c r="AE169">
        <v>0</v>
      </c>
      <c r="AF169" t="s">
        <v>1032</v>
      </c>
      <c r="AG169" s="20"/>
      <c r="AJ169" s="70" t="str">
        <f t="shared" si="27"/>
        <v/>
      </c>
      <c r="AK169" s="70" t="str">
        <f t="shared" si="28"/>
        <v>7</v>
      </c>
      <c r="AL169" s="70" t="str">
        <f>IF(C169&lt;&gt;"Age",IF(M169&gt;='1967-AL'!H$23,"A",IF(U169&gt;'1967-AL'!H$25,"B","C")),"")</f>
        <v>C</v>
      </c>
      <c r="AM169" s="70" t="str">
        <f t="shared" si="29"/>
        <v>7</v>
      </c>
      <c r="AN169" s="70" t="str">
        <f t="shared" si="30"/>
        <v>7C</v>
      </c>
      <c r="AO169" s="70" t="str">
        <f t="shared" si="31"/>
        <v>R</v>
      </c>
      <c r="AP169" s="70" t="str">
        <f t="shared" si="32"/>
        <v>7C</v>
      </c>
      <c r="AQ169" s="71" t="str">
        <f t="shared" si="33"/>
        <v>Bob Humphreys</v>
      </c>
      <c r="AR169" t="s">
        <v>145</v>
      </c>
      <c r="AS169" t="s">
        <v>1032</v>
      </c>
      <c r="AX169" s="71" t="str">
        <f t="shared" si="34"/>
        <v>Humphreys</v>
      </c>
      <c r="AY169" s="70" t="str">
        <f t="shared" si="35"/>
        <v>7C</v>
      </c>
      <c r="AZ169" s="70" t="str">
        <f t="shared" si="36"/>
        <v>R</v>
      </c>
      <c r="BG169" t="s">
        <v>296</v>
      </c>
      <c r="BH169" t="s">
        <v>1188</v>
      </c>
      <c r="BN169" s="88" t="str">
        <f t="shared" si="37"/>
        <v>-</v>
      </c>
      <c r="BO169" s="95" t="str">
        <f t="shared" si="38"/>
        <v>Jim</v>
      </c>
      <c r="BP169" s="88" t="str">
        <f t="shared" si="39"/>
        <v>French</v>
      </c>
    </row>
    <row r="170" spans="1:68" x14ac:dyDescent="0.25">
      <c r="A170">
        <v>134</v>
      </c>
      <c r="B170" t="s">
        <v>498</v>
      </c>
      <c r="C170">
        <v>21</v>
      </c>
      <c r="D170" t="s">
        <v>422</v>
      </c>
      <c r="E170">
        <v>0.7</v>
      </c>
      <c r="F170">
        <v>37</v>
      </c>
      <c r="G170">
        <v>94</v>
      </c>
      <c r="H170">
        <v>92</v>
      </c>
      <c r="I170">
        <v>9</v>
      </c>
      <c r="J170">
        <v>18</v>
      </c>
      <c r="K170">
        <v>4</v>
      </c>
      <c r="L170">
        <v>0</v>
      </c>
      <c r="M170">
        <v>2</v>
      </c>
      <c r="N170">
        <v>6</v>
      </c>
      <c r="O170">
        <v>0</v>
      </c>
      <c r="P170">
        <v>0</v>
      </c>
      <c r="Q170">
        <v>0</v>
      </c>
      <c r="R170">
        <v>32</v>
      </c>
      <c r="S170">
        <v>0.19600000000000001</v>
      </c>
      <c r="T170">
        <v>0.19600000000000001</v>
      </c>
      <c r="U170">
        <v>0.30399999999999999</v>
      </c>
      <c r="V170">
        <v>0.5</v>
      </c>
      <c r="W170">
        <v>47</v>
      </c>
      <c r="X170">
        <v>0.25600000000000001</v>
      </c>
      <c r="Y170">
        <v>53</v>
      </c>
      <c r="Z170">
        <v>28</v>
      </c>
      <c r="AA170">
        <v>1</v>
      </c>
      <c r="AB170">
        <v>0</v>
      </c>
      <c r="AC170">
        <v>2</v>
      </c>
      <c r="AD170">
        <v>0</v>
      </c>
      <c r="AE170">
        <v>0</v>
      </c>
      <c r="AF170" t="s">
        <v>1057</v>
      </c>
      <c r="AG170" s="20"/>
      <c r="AJ170" s="70" t="str">
        <f t="shared" si="27"/>
        <v/>
      </c>
      <c r="AK170" s="70" t="str">
        <f t="shared" si="28"/>
        <v>6</v>
      </c>
      <c r="AL170" s="70" t="str">
        <f>IF(C170&lt;&gt;"Age",IF(M170&gt;='1967-AL'!H$23,"A",IF(U170&gt;'1967-AL'!H$25,"B","C")),"")</f>
        <v>C</v>
      </c>
      <c r="AM170" s="70" t="str">
        <f t="shared" si="29"/>
        <v>6</v>
      </c>
      <c r="AN170" s="70" t="str">
        <f t="shared" si="30"/>
        <v>6C</v>
      </c>
      <c r="AO170" s="70" t="str">
        <f t="shared" si="31"/>
        <v>R</v>
      </c>
      <c r="AP170" s="70" t="str">
        <f t="shared" si="32"/>
        <v>6C</v>
      </c>
      <c r="AQ170" s="71" t="str">
        <f t="shared" si="33"/>
        <v>Catfish Hunter</v>
      </c>
      <c r="AR170" t="s">
        <v>1056</v>
      </c>
      <c r="AS170" t="s">
        <v>1057</v>
      </c>
      <c r="AX170" s="71" t="str">
        <f t="shared" si="34"/>
        <v>Hunter</v>
      </c>
      <c r="AY170" s="70" t="str">
        <f t="shared" si="35"/>
        <v>6C</v>
      </c>
      <c r="AZ170" s="70" t="str">
        <f t="shared" si="36"/>
        <v>R</v>
      </c>
      <c r="BG170" t="s">
        <v>345</v>
      </c>
      <c r="BH170" t="s">
        <v>1357</v>
      </c>
      <c r="BN170" s="96" t="str">
        <f t="shared" si="37"/>
        <v>-</v>
      </c>
      <c r="BO170" s="95" t="str">
        <f t="shared" si="38"/>
        <v>Vern</v>
      </c>
      <c r="BP170" s="88" t="str">
        <f t="shared" si="39"/>
        <v>Fuller</v>
      </c>
    </row>
    <row r="171" spans="1:68" x14ac:dyDescent="0.25">
      <c r="A171">
        <v>277</v>
      </c>
      <c r="B171" t="s">
        <v>619</v>
      </c>
      <c r="C171">
        <v>36</v>
      </c>
      <c r="D171" t="s">
        <v>388</v>
      </c>
      <c r="E171">
        <v>0.1</v>
      </c>
      <c r="F171">
        <v>16</v>
      </c>
      <c r="G171">
        <v>28</v>
      </c>
      <c r="H171">
        <v>26</v>
      </c>
      <c r="I171">
        <v>4</v>
      </c>
      <c r="J171">
        <v>7</v>
      </c>
      <c r="K171">
        <v>2</v>
      </c>
      <c r="L171">
        <v>0</v>
      </c>
      <c r="M171">
        <v>0</v>
      </c>
      <c r="N171">
        <v>2</v>
      </c>
      <c r="O171">
        <v>0</v>
      </c>
      <c r="P171">
        <v>0</v>
      </c>
      <c r="Q171">
        <v>1</v>
      </c>
      <c r="R171">
        <v>2</v>
      </c>
      <c r="S171">
        <v>0.26900000000000002</v>
      </c>
      <c r="T171">
        <v>0.29599999999999999</v>
      </c>
      <c r="U171">
        <v>0.34599999999999997</v>
      </c>
      <c r="V171">
        <v>0.64200000000000002</v>
      </c>
      <c r="W171">
        <v>83</v>
      </c>
      <c r="X171">
        <v>0.32700000000000001</v>
      </c>
      <c r="Y171">
        <v>97</v>
      </c>
      <c r="Z171">
        <v>9</v>
      </c>
      <c r="AA171">
        <v>0</v>
      </c>
      <c r="AB171">
        <v>0</v>
      </c>
      <c r="AC171">
        <v>1</v>
      </c>
      <c r="AD171">
        <v>0</v>
      </c>
      <c r="AE171">
        <v>0</v>
      </c>
      <c r="AF171" t="s">
        <v>1160</v>
      </c>
      <c r="AG171" s="20"/>
      <c r="AJ171" s="70" t="str">
        <f t="shared" si="27"/>
        <v/>
      </c>
      <c r="AK171" s="70" t="str">
        <f t="shared" si="28"/>
        <v>4</v>
      </c>
      <c r="AL171" s="70" t="str">
        <f>IF(C171&lt;&gt;"Age",IF(M171&gt;='1967-AL'!H$23,"A",IF(U171&gt;'1967-AL'!H$25,"B","C")),"")</f>
        <v>C</v>
      </c>
      <c r="AM171" s="70" t="str">
        <f t="shared" si="29"/>
        <v>4</v>
      </c>
      <c r="AN171" s="70" t="str">
        <f t="shared" si="30"/>
        <v>4C</v>
      </c>
      <c r="AO171" s="70" t="str">
        <f t="shared" si="31"/>
        <v>R</v>
      </c>
      <c r="AP171" s="70" t="str">
        <f t="shared" si="32"/>
        <v>4C</v>
      </c>
      <c r="AQ171" s="71" t="str">
        <f t="shared" si="33"/>
        <v>Hank Izquierdo</v>
      </c>
      <c r="AR171" t="s">
        <v>1158</v>
      </c>
      <c r="AS171" t="s">
        <v>1160</v>
      </c>
      <c r="AX171" s="71" t="str">
        <f t="shared" si="34"/>
        <v>Izquierdo</v>
      </c>
      <c r="AY171" s="70" t="str">
        <f t="shared" si="35"/>
        <v>4C</v>
      </c>
      <c r="AZ171" s="70" t="str">
        <f t="shared" si="36"/>
        <v>R</v>
      </c>
      <c r="BG171" t="s">
        <v>154</v>
      </c>
      <c r="BH171" t="s">
        <v>1239</v>
      </c>
      <c r="BN171" s="88" t="str">
        <f t="shared" si="37"/>
        <v>-</v>
      </c>
      <c r="BO171" s="95" t="str">
        <f t="shared" si="38"/>
        <v>Len</v>
      </c>
      <c r="BP171" s="88" t="str">
        <f t="shared" si="39"/>
        <v>Gabrielson</v>
      </c>
    </row>
    <row r="172" spans="1:68" s="151" customFormat="1" x14ac:dyDescent="0.25">
      <c r="A172" s="151">
        <v>162</v>
      </c>
      <c r="B172" s="151" t="s">
        <v>523</v>
      </c>
      <c r="C172" s="151">
        <v>21</v>
      </c>
      <c r="D172" s="151" t="s">
        <v>422</v>
      </c>
      <c r="E172" s="151">
        <v>-0.5</v>
      </c>
      <c r="F172" s="151">
        <v>35</v>
      </c>
      <c r="G172" s="151">
        <v>135</v>
      </c>
      <c r="H172" s="151">
        <v>118</v>
      </c>
      <c r="I172" s="151">
        <v>13</v>
      </c>
      <c r="J172" s="151">
        <v>21</v>
      </c>
      <c r="K172" s="151">
        <v>4</v>
      </c>
      <c r="L172" s="151">
        <v>4</v>
      </c>
      <c r="M172" s="151">
        <v>1</v>
      </c>
      <c r="N172" s="151">
        <v>6</v>
      </c>
      <c r="O172" s="151">
        <v>1</v>
      </c>
      <c r="P172" s="151">
        <v>1</v>
      </c>
      <c r="Q172" s="151">
        <v>10</v>
      </c>
      <c r="R172" s="151">
        <v>46</v>
      </c>
      <c r="S172" s="151">
        <v>0.17799999999999999</v>
      </c>
      <c r="T172" s="151">
        <v>0.26900000000000002</v>
      </c>
      <c r="U172" s="151">
        <v>0.30499999999999999</v>
      </c>
      <c r="V172" s="151">
        <v>0.57399999999999995</v>
      </c>
      <c r="W172" s="151">
        <v>71</v>
      </c>
      <c r="X172" s="151">
        <v>0.26600000000000001</v>
      </c>
      <c r="Y172" s="151">
        <v>63</v>
      </c>
      <c r="Z172" s="151">
        <v>36</v>
      </c>
      <c r="AA172" s="151">
        <v>1</v>
      </c>
      <c r="AB172" s="151">
        <v>5</v>
      </c>
      <c r="AC172" s="151">
        <v>1</v>
      </c>
      <c r="AD172" s="151">
        <v>1</v>
      </c>
      <c r="AE172" s="151">
        <v>0</v>
      </c>
      <c r="AF172" s="151" t="s">
        <v>1295</v>
      </c>
      <c r="AG172" s="156"/>
      <c r="AJ172" s="157" t="str">
        <f t="shared" si="27"/>
        <v/>
      </c>
      <c r="AK172" s="157" t="str">
        <f t="shared" si="28"/>
        <v>6</v>
      </c>
      <c r="AL172" s="157" t="str">
        <f>IF(C172&lt;&gt;"Age",IF(M172&gt;='1967-AL'!H$23,"A",IF(U172&gt;'1967-AL'!H$25,"B","C")),"")</f>
        <v>C</v>
      </c>
      <c r="AM172" s="157" t="str">
        <f t="shared" si="29"/>
        <v>6</v>
      </c>
      <c r="AN172" s="157" t="str">
        <f t="shared" si="30"/>
        <v>6C</v>
      </c>
      <c r="AO172" s="157" t="str">
        <f t="shared" si="31"/>
        <v>L</v>
      </c>
      <c r="AP172" s="157" t="str">
        <f t="shared" si="32"/>
        <v>6C</v>
      </c>
      <c r="AQ172" s="158" t="str">
        <f t="shared" si="33"/>
        <v>Reggie Jackson</v>
      </c>
      <c r="AR172" s="151" t="s">
        <v>329</v>
      </c>
      <c r="AS172" s="151" t="s">
        <v>1295</v>
      </c>
      <c r="AT172" s="159"/>
      <c r="AU172" s="159"/>
      <c r="AV172" s="159"/>
      <c r="AX172" s="158" t="str">
        <f t="shared" si="34"/>
        <v>Jackson</v>
      </c>
      <c r="AY172" s="157" t="str">
        <f t="shared" si="35"/>
        <v>6C</v>
      </c>
      <c r="AZ172" s="157" t="str">
        <f t="shared" si="36"/>
        <v>L</v>
      </c>
      <c r="BG172" s="151" t="s">
        <v>1176</v>
      </c>
      <c r="BH172" s="151" t="s">
        <v>1177</v>
      </c>
      <c r="BN172" s="96" t="str">
        <f t="shared" si="37"/>
        <v>-</v>
      </c>
      <c r="BO172" s="160" t="str">
        <f t="shared" si="38"/>
        <v>Jake</v>
      </c>
      <c r="BP172" s="96" t="str">
        <f t="shared" si="39"/>
        <v>Gibbs</v>
      </c>
    </row>
    <row r="173" spans="1:68" x14ac:dyDescent="0.25">
      <c r="A173">
        <v>278</v>
      </c>
      <c r="B173" t="s">
        <v>620</v>
      </c>
      <c r="C173">
        <v>24</v>
      </c>
      <c r="D173" t="s">
        <v>412</v>
      </c>
      <c r="E173">
        <v>-0.1</v>
      </c>
      <c r="F173">
        <v>31</v>
      </c>
      <c r="G173">
        <v>58</v>
      </c>
      <c r="H173">
        <v>51</v>
      </c>
      <c r="I173">
        <v>0</v>
      </c>
      <c r="J173">
        <v>8</v>
      </c>
      <c r="K173">
        <v>0</v>
      </c>
      <c r="L173">
        <v>0</v>
      </c>
      <c r="M173">
        <v>0</v>
      </c>
      <c r="N173">
        <v>2</v>
      </c>
      <c r="O173">
        <v>0</v>
      </c>
      <c r="P173">
        <v>0</v>
      </c>
      <c r="Q173">
        <v>1</v>
      </c>
      <c r="R173">
        <v>12</v>
      </c>
      <c r="S173">
        <v>0.157</v>
      </c>
      <c r="T173">
        <v>0.17</v>
      </c>
      <c r="U173">
        <v>0.157</v>
      </c>
      <c r="V173">
        <v>0.32700000000000001</v>
      </c>
      <c r="W173">
        <v>0</v>
      </c>
      <c r="X173">
        <v>0.151</v>
      </c>
      <c r="Y173">
        <v>-31</v>
      </c>
      <c r="Z173">
        <v>8</v>
      </c>
      <c r="AA173">
        <v>0</v>
      </c>
      <c r="AB173">
        <v>0</v>
      </c>
      <c r="AC173">
        <v>5</v>
      </c>
      <c r="AD173">
        <v>1</v>
      </c>
      <c r="AE173">
        <v>0</v>
      </c>
      <c r="AF173" t="s">
        <v>143</v>
      </c>
      <c r="AG173" s="20"/>
      <c r="AJ173" s="70" t="str">
        <f t="shared" si="27"/>
        <v/>
      </c>
      <c r="AK173" s="70" t="str">
        <f t="shared" si="28"/>
        <v>6</v>
      </c>
      <c r="AL173" s="70" t="str">
        <f>IF(C173&lt;&gt;"Age",IF(M173&gt;='1967-AL'!H$23,"A",IF(U173&gt;'1967-AL'!H$25,"B","C")),"")</f>
        <v>C</v>
      </c>
      <c r="AM173" s="70" t="str">
        <f t="shared" si="29"/>
        <v>6</v>
      </c>
      <c r="AN173" s="70" t="str">
        <f t="shared" si="30"/>
        <v>6C</v>
      </c>
      <c r="AO173" s="70" t="str">
        <f t="shared" si="31"/>
        <v>R</v>
      </c>
      <c r="AP173" s="70" t="str">
        <f t="shared" si="32"/>
        <v>6C</v>
      </c>
      <c r="AQ173" s="71" t="str">
        <f t="shared" si="33"/>
        <v>Tommy John</v>
      </c>
      <c r="AR173" t="s">
        <v>342</v>
      </c>
      <c r="AS173" t="s">
        <v>143</v>
      </c>
      <c r="AX173" s="71" t="str">
        <f t="shared" si="34"/>
        <v>John</v>
      </c>
      <c r="AY173" s="70" t="str">
        <f t="shared" si="35"/>
        <v>6C</v>
      </c>
      <c r="AZ173" s="70" t="str">
        <f t="shared" si="36"/>
        <v>R</v>
      </c>
      <c r="BG173" t="s">
        <v>1316</v>
      </c>
      <c r="BH173" t="s">
        <v>1317</v>
      </c>
      <c r="BN173" s="88" t="str">
        <f t="shared" si="37"/>
        <v>-</v>
      </c>
      <c r="BO173" s="95" t="str">
        <f t="shared" si="38"/>
        <v>Russ</v>
      </c>
      <c r="BP173" s="88" t="str">
        <f t="shared" si="39"/>
        <v>Gibson</v>
      </c>
    </row>
    <row r="174" spans="1:68" x14ac:dyDescent="0.25">
      <c r="A174">
        <v>47</v>
      </c>
      <c r="B174" t="s">
        <v>1433</v>
      </c>
      <c r="C174">
        <v>24</v>
      </c>
      <c r="D174" t="s">
        <v>393</v>
      </c>
      <c r="E174">
        <v>2.2999999999999998</v>
      </c>
      <c r="F174">
        <v>148</v>
      </c>
      <c r="G174">
        <v>586</v>
      </c>
      <c r="H174">
        <v>510</v>
      </c>
      <c r="I174">
        <v>62</v>
      </c>
      <c r="J174">
        <v>126</v>
      </c>
      <c r="K174">
        <v>30</v>
      </c>
      <c r="L174">
        <v>3</v>
      </c>
      <c r="M174">
        <v>10</v>
      </c>
      <c r="N174">
        <v>64</v>
      </c>
      <c r="O174">
        <v>4</v>
      </c>
      <c r="P174">
        <v>5</v>
      </c>
      <c r="Q174">
        <v>59</v>
      </c>
      <c r="R174">
        <v>82</v>
      </c>
      <c r="S174">
        <v>0.247</v>
      </c>
      <c r="T174">
        <v>0.32500000000000001</v>
      </c>
      <c r="U174">
        <v>0.376</v>
      </c>
      <c r="V174">
        <v>0.70199999999999996</v>
      </c>
      <c r="W174">
        <v>107</v>
      </c>
      <c r="X174">
        <v>0.33300000000000002</v>
      </c>
      <c r="Y174">
        <v>111</v>
      </c>
      <c r="Z174">
        <v>192</v>
      </c>
      <c r="AA174">
        <v>12</v>
      </c>
      <c r="AB174">
        <v>4</v>
      </c>
      <c r="AC174">
        <v>5</v>
      </c>
      <c r="AD174">
        <v>8</v>
      </c>
      <c r="AE174">
        <v>10</v>
      </c>
      <c r="AF174" t="s">
        <v>248</v>
      </c>
      <c r="AG174" s="20"/>
      <c r="AJ174" s="70" t="str">
        <f t="shared" si="27"/>
        <v/>
      </c>
      <c r="AK174" s="70" t="str">
        <f t="shared" si="28"/>
        <v>4</v>
      </c>
      <c r="AL174" s="70" t="str">
        <f>IF(C174&lt;&gt;"Age",IF(M174&gt;='1967-AL'!H$23,"A",IF(U174&gt;'1967-AL'!H$25,"B","C")),"")</f>
        <v>C</v>
      </c>
      <c r="AM174" s="70" t="str">
        <f t="shared" si="29"/>
        <v>4</v>
      </c>
      <c r="AN174" s="70" t="str">
        <f t="shared" si="30"/>
        <v>4C</v>
      </c>
      <c r="AO174" s="70" t="str">
        <f t="shared" si="31"/>
        <v>R</v>
      </c>
      <c r="AP174" s="70" t="str">
        <f t="shared" si="32"/>
        <v>4C</v>
      </c>
      <c r="AQ174" s="71" t="str">
        <f t="shared" si="33"/>
        <v>Davey JohnsonD</v>
      </c>
      <c r="AR174" t="s">
        <v>1088</v>
      </c>
      <c r="AS174" t="s">
        <v>1469</v>
      </c>
      <c r="AX174" s="71" t="str">
        <f t="shared" si="34"/>
        <v>JohnsonD</v>
      </c>
      <c r="AY174" s="70" t="str">
        <f t="shared" si="35"/>
        <v>4C</v>
      </c>
      <c r="AZ174" s="70" t="str">
        <f t="shared" si="36"/>
        <v>R</v>
      </c>
      <c r="BG174" t="s">
        <v>1155</v>
      </c>
      <c r="BH174" t="s">
        <v>286</v>
      </c>
      <c r="BN174" s="88" t="str">
        <f t="shared" si="37"/>
        <v>-</v>
      </c>
      <c r="BO174" s="95" t="str">
        <f t="shared" si="38"/>
        <v>Gus</v>
      </c>
      <c r="BP174" s="88" t="str">
        <f t="shared" si="39"/>
        <v>Gil</v>
      </c>
    </row>
    <row r="175" spans="1:68" x14ac:dyDescent="0.25">
      <c r="A175">
        <v>279</v>
      </c>
      <c r="B175" t="s">
        <v>1432</v>
      </c>
      <c r="C175">
        <v>31</v>
      </c>
      <c r="D175" t="s">
        <v>393</v>
      </c>
      <c r="F175">
        <v>4</v>
      </c>
      <c r="G175">
        <v>4</v>
      </c>
      <c r="H175">
        <v>3</v>
      </c>
      <c r="I175">
        <v>1</v>
      </c>
      <c r="J175">
        <v>1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1</v>
      </c>
      <c r="S175">
        <v>0.33300000000000002</v>
      </c>
      <c r="T175">
        <v>0.5</v>
      </c>
      <c r="U175">
        <v>0.33300000000000002</v>
      </c>
      <c r="V175">
        <v>0.83299999999999996</v>
      </c>
      <c r="W175">
        <v>152</v>
      </c>
      <c r="X175">
        <v>0.40100000000000002</v>
      </c>
      <c r="Y175">
        <v>159</v>
      </c>
      <c r="Z175">
        <v>1</v>
      </c>
      <c r="AA175">
        <v>0</v>
      </c>
      <c r="AB175">
        <v>0</v>
      </c>
      <c r="AC175">
        <v>0</v>
      </c>
      <c r="AD175">
        <v>0</v>
      </c>
      <c r="AE175">
        <v>0</v>
      </c>
      <c r="AF175" t="s">
        <v>248</v>
      </c>
      <c r="AG175" s="20"/>
      <c r="AJ175" s="70" t="str">
        <f t="shared" si="27"/>
        <v/>
      </c>
      <c r="AK175" s="70">
        <f t="shared" si="28"/>
        <v>6</v>
      </c>
      <c r="AL175" s="70" t="str">
        <f>IF(C175&lt;&gt;"Age",IF(M175&gt;='1967-AL'!H$23,"A",IF(U175&gt;'1967-AL'!H$25,"B","C")),"")</f>
        <v>C</v>
      </c>
      <c r="AM175" s="70">
        <f t="shared" si="29"/>
        <v>6</v>
      </c>
      <c r="AN175" s="70" t="str">
        <f t="shared" si="30"/>
        <v>6C</v>
      </c>
      <c r="AO175" s="70" t="str">
        <f t="shared" si="31"/>
        <v>R</v>
      </c>
      <c r="AP175" s="70" t="str">
        <f t="shared" si="32"/>
        <v>6C</v>
      </c>
      <c r="AQ175" s="71" t="str">
        <f t="shared" si="33"/>
        <v>Bob JohnsonBB</v>
      </c>
      <c r="AR175" t="s">
        <v>145</v>
      </c>
      <c r="AS175" t="s">
        <v>1470</v>
      </c>
      <c r="AX175" s="71" t="str">
        <f t="shared" si="34"/>
        <v>JohnsonBB</v>
      </c>
      <c r="AY175" s="70" t="str">
        <f t="shared" si="35"/>
        <v>6C</v>
      </c>
      <c r="AZ175" s="70" t="str">
        <f t="shared" si="36"/>
        <v>R</v>
      </c>
      <c r="BG175" t="s">
        <v>323</v>
      </c>
      <c r="BH175" t="s">
        <v>1283</v>
      </c>
      <c r="BN175" s="88" t="str">
        <f t="shared" si="37"/>
        <v>-</v>
      </c>
      <c r="BO175" s="95" t="str">
        <f t="shared" si="38"/>
        <v>Paul</v>
      </c>
      <c r="BP175" s="88" t="str">
        <f t="shared" si="39"/>
        <v>Gilliford</v>
      </c>
    </row>
    <row r="176" spans="1:68" x14ac:dyDescent="0.25">
      <c r="A176">
        <v>135</v>
      </c>
      <c r="B176" t="s">
        <v>220</v>
      </c>
      <c r="C176">
        <v>21</v>
      </c>
      <c r="D176" t="s">
        <v>397</v>
      </c>
      <c r="E176">
        <v>0.5</v>
      </c>
      <c r="F176">
        <v>79</v>
      </c>
      <c r="G176">
        <v>237</v>
      </c>
      <c r="H176">
        <v>230</v>
      </c>
      <c r="I176">
        <v>18</v>
      </c>
      <c r="J176">
        <v>48</v>
      </c>
      <c r="K176">
        <v>7</v>
      </c>
      <c r="L176">
        <v>1</v>
      </c>
      <c r="M176">
        <v>2</v>
      </c>
      <c r="N176">
        <v>10</v>
      </c>
      <c r="O176">
        <v>3</v>
      </c>
      <c r="P176">
        <v>2</v>
      </c>
      <c r="Q176">
        <v>5</v>
      </c>
      <c r="R176">
        <v>37</v>
      </c>
      <c r="S176">
        <v>0.20899999999999999</v>
      </c>
      <c r="T176">
        <v>0.22600000000000001</v>
      </c>
      <c r="U176">
        <v>0.27400000000000002</v>
      </c>
      <c r="V176">
        <v>0.499</v>
      </c>
      <c r="W176">
        <v>51</v>
      </c>
      <c r="X176">
        <v>0.247</v>
      </c>
      <c r="Y176">
        <v>51</v>
      </c>
      <c r="Z176">
        <v>63</v>
      </c>
      <c r="AA176">
        <v>4</v>
      </c>
      <c r="AB176">
        <v>0</v>
      </c>
      <c r="AC176">
        <v>2</v>
      </c>
      <c r="AD176">
        <v>0</v>
      </c>
      <c r="AE176">
        <v>0</v>
      </c>
      <c r="AF176" t="s">
        <v>360</v>
      </c>
      <c r="AG176" s="20"/>
      <c r="AJ176" s="70" t="str">
        <f t="shared" si="27"/>
        <v/>
      </c>
      <c r="AK176" s="70" t="str">
        <f t="shared" si="28"/>
        <v>5</v>
      </c>
      <c r="AL176" s="70" t="str">
        <f>IF(C176&lt;&gt;"Age",IF(M176&gt;='1967-AL'!H$23,"A",IF(U176&gt;'1967-AL'!H$25,"B","C")),"")</f>
        <v>C</v>
      </c>
      <c r="AM176" s="70" t="str">
        <f t="shared" si="29"/>
        <v>5</v>
      </c>
      <c r="AN176" s="70" t="str">
        <f t="shared" si="30"/>
        <v>5C</v>
      </c>
      <c r="AO176" s="70" t="str">
        <f t="shared" si="31"/>
        <v>L</v>
      </c>
      <c r="AP176" s="70" t="str">
        <f t="shared" si="32"/>
        <v>5C</v>
      </c>
      <c r="AQ176" s="71" t="str">
        <f t="shared" si="33"/>
        <v>Jay Johnstone</v>
      </c>
      <c r="AR176" t="s">
        <v>291</v>
      </c>
      <c r="AS176" t="s">
        <v>360</v>
      </c>
      <c r="AX176" s="71" t="str">
        <f t="shared" si="34"/>
        <v>Johnstone</v>
      </c>
      <c r="AY176" s="70" t="str">
        <f t="shared" si="35"/>
        <v>5C</v>
      </c>
      <c r="AZ176" s="70" t="str">
        <f t="shared" si="36"/>
        <v>L</v>
      </c>
      <c r="BG176" t="s">
        <v>323</v>
      </c>
      <c r="BH176" t="s">
        <v>1283</v>
      </c>
      <c r="BN176" s="88" t="str">
        <f t="shared" si="37"/>
        <v>-</v>
      </c>
      <c r="BO176" s="95" t="str">
        <f t="shared" si="38"/>
        <v>Paul</v>
      </c>
      <c r="BP176" s="88" t="str">
        <f t="shared" si="39"/>
        <v>Gilliford</v>
      </c>
    </row>
    <row r="177" spans="1:68" x14ac:dyDescent="0.25">
      <c r="A177">
        <v>119</v>
      </c>
      <c r="B177" t="s">
        <v>1430</v>
      </c>
      <c r="C177">
        <v>23</v>
      </c>
      <c r="D177" t="s">
        <v>390</v>
      </c>
      <c r="E177">
        <v>0.5</v>
      </c>
      <c r="F177">
        <v>89</v>
      </c>
      <c r="G177">
        <v>172</v>
      </c>
      <c r="H177">
        <v>159</v>
      </c>
      <c r="I177">
        <v>18</v>
      </c>
      <c r="J177">
        <v>46</v>
      </c>
      <c r="K177">
        <v>6</v>
      </c>
      <c r="L177">
        <v>2</v>
      </c>
      <c r="M177">
        <v>3</v>
      </c>
      <c r="N177">
        <v>25</v>
      </c>
      <c r="O177">
        <v>0</v>
      </c>
      <c r="P177">
        <v>1</v>
      </c>
      <c r="Q177">
        <v>11</v>
      </c>
      <c r="R177">
        <v>23</v>
      </c>
      <c r="S177">
        <v>0.28899999999999998</v>
      </c>
      <c r="T177">
        <v>0.33300000000000002</v>
      </c>
      <c r="U177">
        <v>0.40899999999999997</v>
      </c>
      <c r="V177">
        <v>0.74199999999999999</v>
      </c>
      <c r="W177">
        <v>111</v>
      </c>
      <c r="X177">
        <v>0.33300000000000002</v>
      </c>
      <c r="Y177">
        <v>104</v>
      </c>
      <c r="Z177">
        <v>65</v>
      </c>
      <c r="AA177">
        <v>2</v>
      </c>
      <c r="AB177">
        <v>0</v>
      </c>
      <c r="AC177">
        <v>1</v>
      </c>
      <c r="AD177">
        <v>1</v>
      </c>
      <c r="AE177">
        <v>3</v>
      </c>
      <c r="AF177" t="s">
        <v>292</v>
      </c>
      <c r="AG177" s="20"/>
      <c r="AJ177" s="70" t="str">
        <f t="shared" si="27"/>
        <v/>
      </c>
      <c r="AK177" s="70" t="str">
        <f t="shared" si="28"/>
        <v>4</v>
      </c>
      <c r="AL177" s="70" t="str">
        <f>IF(C177&lt;&gt;"Age",IF(M177&gt;='1967-AL'!H$23,"A",IF(U177&gt;'1967-AL'!H$25,"B","C")),"")</f>
        <v>C</v>
      </c>
      <c r="AM177" s="70" t="str">
        <f t="shared" si="29"/>
        <v>4</v>
      </c>
      <c r="AN177" s="70" t="str">
        <f t="shared" si="30"/>
        <v>4C</v>
      </c>
      <c r="AO177" s="70" t="str">
        <f t="shared" si="31"/>
        <v>L</v>
      </c>
      <c r="AP177" s="70" t="str">
        <f t="shared" si="32"/>
        <v>4C</v>
      </c>
      <c r="AQ177" s="71" t="str">
        <f t="shared" si="33"/>
        <v>Dalton JonesD</v>
      </c>
      <c r="AR177" t="s">
        <v>1076</v>
      </c>
      <c r="AS177" t="s">
        <v>1471</v>
      </c>
      <c r="AX177" s="71" t="str">
        <f t="shared" si="34"/>
        <v>JonesD</v>
      </c>
      <c r="AY177" s="70" t="str">
        <f t="shared" si="35"/>
        <v>4C</v>
      </c>
      <c r="AZ177" s="70" t="str">
        <f t="shared" si="36"/>
        <v>L</v>
      </c>
      <c r="BG177" t="s">
        <v>282</v>
      </c>
      <c r="BH177" t="s">
        <v>1133</v>
      </c>
      <c r="BN177" s="88" t="str">
        <f t="shared" si="37"/>
        <v>-</v>
      </c>
      <c r="BO177" s="95" t="str">
        <f t="shared" si="38"/>
        <v>Fred</v>
      </c>
      <c r="BP177" s="88" t="str">
        <f t="shared" si="39"/>
        <v>Gladding</v>
      </c>
    </row>
    <row r="178" spans="1:68" x14ac:dyDescent="0.25">
      <c r="A178">
        <v>280</v>
      </c>
      <c r="B178" t="s">
        <v>1431</v>
      </c>
      <c r="C178">
        <v>26</v>
      </c>
      <c r="D178" t="s">
        <v>412</v>
      </c>
      <c r="E178">
        <v>0</v>
      </c>
      <c r="F178">
        <v>11</v>
      </c>
      <c r="G178">
        <v>4</v>
      </c>
      <c r="H178">
        <v>4</v>
      </c>
      <c r="I178">
        <v>0</v>
      </c>
      <c r="J178">
        <v>1</v>
      </c>
      <c r="K178">
        <v>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</v>
      </c>
      <c r="S178">
        <v>0.25</v>
      </c>
      <c r="T178">
        <v>0.25</v>
      </c>
      <c r="U178">
        <v>0.5</v>
      </c>
      <c r="V178">
        <v>0.75</v>
      </c>
      <c r="W178">
        <v>123</v>
      </c>
      <c r="X178">
        <v>0.33200000000000002</v>
      </c>
      <c r="Y178">
        <v>115</v>
      </c>
      <c r="Z178">
        <v>2</v>
      </c>
      <c r="AA178">
        <v>0</v>
      </c>
      <c r="AB178">
        <v>0</v>
      </c>
      <c r="AC178">
        <v>0</v>
      </c>
      <c r="AD178">
        <v>0</v>
      </c>
      <c r="AE178">
        <v>0</v>
      </c>
      <c r="AF178" t="s">
        <v>292</v>
      </c>
      <c r="AG178" s="20"/>
      <c r="AJ178" s="70" t="str">
        <f t="shared" si="27"/>
        <v/>
      </c>
      <c r="AK178" s="70">
        <f t="shared" si="28"/>
        <v>6</v>
      </c>
      <c r="AL178" s="70" t="str">
        <f>IF(C178&lt;&gt;"Age",IF(M178&gt;='1967-AL'!H$23,"A",IF(U178&gt;'1967-AL'!H$25,"B","C")),"")</f>
        <v>B</v>
      </c>
      <c r="AM178" s="70">
        <f t="shared" si="29"/>
        <v>6</v>
      </c>
      <c r="AN178" s="70" t="str">
        <f t="shared" si="30"/>
        <v>6B</v>
      </c>
      <c r="AO178" s="70" t="str">
        <f t="shared" si="31"/>
        <v>L</v>
      </c>
      <c r="AP178" s="70" t="str">
        <f t="shared" si="32"/>
        <v>6B</v>
      </c>
      <c r="AQ178" s="71" t="str">
        <f t="shared" si="33"/>
        <v>Steve JonesS</v>
      </c>
      <c r="AR178" t="s">
        <v>139</v>
      </c>
      <c r="AS178" t="s">
        <v>1472</v>
      </c>
      <c r="AX178" s="71" t="str">
        <f t="shared" si="34"/>
        <v>JonesS</v>
      </c>
      <c r="AY178" s="70" t="str">
        <f t="shared" si="35"/>
        <v>6B</v>
      </c>
      <c r="AZ178" s="70" t="str">
        <f t="shared" si="36"/>
        <v>L</v>
      </c>
      <c r="BG178" t="s">
        <v>282</v>
      </c>
      <c r="BH178" t="s">
        <v>1133</v>
      </c>
      <c r="BN178" s="88" t="str">
        <f t="shared" si="37"/>
        <v>-</v>
      </c>
      <c r="BO178" s="95" t="str">
        <f t="shared" si="38"/>
        <v>Fred</v>
      </c>
      <c r="BP178" s="88" t="str">
        <f t="shared" si="39"/>
        <v>Gladding</v>
      </c>
    </row>
    <row r="179" spans="1:68" x14ac:dyDescent="0.25">
      <c r="A179">
        <v>163</v>
      </c>
      <c r="B179" t="s">
        <v>524</v>
      </c>
      <c r="C179">
        <v>25</v>
      </c>
      <c r="D179" t="s">
        <v>412</v>
      </c>
      <c r="E179">
        <v>0.4</v>
      </c>
      <c r="F179">
        <v>62</v>
      </c>
      <c r="G179">
        <v>199</v>
      </c>
      <c r="H179">
        <v>189</v>
      </c>
      <c r="I179">
        <v>11</v>
      </c>
      <c r="J179">
        <v>45</v>
      </c>
      <c r="K179">
        <v>5</v>
      </c>
      <c r="L179">
        <v>1</v>
      </c>
      <c r="M179">
        <v>1</v>
      </c>
      <c r="N179">
        <v>9</v>
      </c>
      <c r="O179">
        <v>0</v>
      </c>
      <c r="P179">
        <v>3</v>
      </c>
      <c r="Q179">
        <v>6</v>
      </c>
      <c r="R179">
        <v>24</v>
      </c>
      <c r="S179">
        <v>0.23799999999999999</v>
      </c>
      <c r="T179">
        <v>0.26200000000000001</v>
      </c>
      <c r="U179">
        <v>0.29099999999999998</v>
      </c>
      <c r="V179">
        <v>0.55300000000000005</v>
      </c>
      <c r="W179">
        <v>68</v>
      </c>
      <c r="X179">
        <v>0.27</v>
      </c>
      <c r="Y179">
        <v>73</v>
      </c>
      <c r="Z179">
        <v>55</v>
      </c>
      <c r="AA179">
        <v>5</v>
      </c>
      <c r="AB179">
        <v>0</v>
      </c>
      <c r="AC179">
        <v>4</v>
      </c>
      <c r="AD179">
        <v>0</v>
      </c>
      <c r="AE179">
        <v>0</v>
      </c>
      <c r="AF179" t="s">
        <v>1112</v>
      </c>
      <c r="AG179" s="20"/>
      <c r="AJ179" s="70" t="str">
        <f t="shared" si="27"/>
        <v/>
      </c>
      <c r="AK179" s="70" t="str">
        <f t="shared" si="28"/>
        <v>5</v>
      </c>
      <c r="AL179" s="70" t="str">
        <f>IF(C179&lt;&gt;"Age",IF(M179&gt;='1967-AL'!H$23,"A",IF(U179&gt;'1967-AL'!H$25,"B","C")),"")</f>
        <v>C</v>
      </c>
      <c r="AM179" s="70" t="str">
        <f t="shared" si="29"/>
        <v>5</v>
      </c>
      <c r="AN179" s="70" t="str">
        <f t="shared" si="30"/>
        <v>5C</v>
      </c>
      <c r="AO179" s="70" t="str">
        <f t="shared" si="31"/>
        <v>R</v>
      </c>
      <c r="AP179" s="70" t="str">
        <f t="shared" si="32"/>
        <v>5C</v>
      </c>
      <c r="AQ179" s="71" t="str">
        <f t="shared" si="33"/>
        <v>Duane Josephson</v>
      </c>
      <c r="AR179" t="s">
        <v>278</v>
      </c>
      <c r="AS179" t="s">
        <v>1112</v>
      </c>
      <c r="AX179" s="71" t="str">
        <f t="shared" si="34"/>
        <v>Josephson</v>
      </c>
      <c r="AY179" s="70" t="str">
        <f t="shared" si="35"/>
        <v>5C</v>
      </c>
      <c r="AZ179" s="70" t="str">
        <f t="shared" si="36"/>
        <v>R</v>
      </c>
      <c r="BG179" t="s">
        <v>326</v>
      </c>
      <c r="BH179" t="s">
        <v>1286</v>
      </c>
      <c r="BN179" s="88" t="str">
        <f t="shared" si="37"/>
        <v>-</v>
      </c>
      <c r="BO179" s="95" t="str">
        <f t="shared" si="38"/>
        <v>Pedro</v>
      </c>
      <c r="BP179" s="88" t="str">
        <f t="shared" si="39"/>
        <v>González</v>
      </c>
    </row>
    <row r="180" spans="1:68" x14ac:dyDescent="0.25">
      <c r="A180">
        <v>164</v>
      </c>
      <c r="B180" t="s">
        <v>222</v>
      </c>
      <c r="C180">
        <v>28</v>
      </c>
      <c r="D180" t="s">
        <v>388</v>
      </c>
      <c r="E180">
        <v>0.4</v>
      </c>
      <c r="F180">
        <v>45</v>
      </c>
      <c r="G180">
        <v>107</v>
      </c>
      <c r="H180">
        <v>99</v>
      </c>
      <c r="I180">
        <v>7</v>
      </c>
      <c r="J180">
        <v>17</v>
      </c>
      <c r="K180">
        <v>3</v>
      </c>
      <c r="L180">
        <v>1</v>
      </c>
      <c r="M180">
        <v>1</v>
      </c>
      <c r="N180">
        <v>4</v>
      </c>
      <c r="O180">
        <v>0</v>
      </c>
      <c r="P180">
        <v>0</v>
      </c>
      <c r="Q180">
        <v>7</v>
      </c>
      <c r="R180">
        <v>26</v>
      </c>
      <c r="S180">
        <v>0.17199999999999999</v>
      </c>
      <c r="T180">
        <v>0.22600000000000001</v>
      </c>
      <c r="U180">
        <v>0.253</v>
      </c>
      <c r="V180">
        <v>0.47899999999999998</v>
      </c>
      <c r="W180">
        <v>37</v>
      </c>
      <c r="X180">
        <v>0.23300000000000001</v>
      </c>
      <c r="Y180">
        <v>26</v>
      </c>
      <c r="Z180">
        <v>25</v>
      </c>
      <c r="AA180">
        <v>2</v>
      </c>
      <c r="AB180">
        <v>0</v>
      </c>
      <c r="AC180">
        <v>1</v>
      </c>
      <c r="AD180">
        <v>0</v>
      </c>
      <c r="AE180">
        <v>0</v>
      </c>
      <c r="AF180" t="s">
        <v>373</v>
      </c>
      <c r="AG180" s="20"/>
      <c r="AJ180" s="70" t="str">
        <f t="shared" si="27"/>
        <v/>
      </c>
      <c r="AK180" s="70" t="str">
        <f t="shared" si="28"/>
        <v>6</v>
      </c>
      <c r="AL180" s="70" t="str">
        <f>IF(C180&lt;&gt;"Age",IF(M180&gt;='1967-AL'!H$23,"A",IF(U180&gt;'1967-AL'!H$25,"B","C")),"")</f>
        <v>C</v>
      </c>
      <c r="AM180" s="70" t="str">
        <f t="shared" si="29"/>
        <v>6</v>
      </c>
      <c r="AN180" s="70" t="str">
        <f t="shared" si="30"/>
        <v>6C</v>
      </c>
      <c r="AO180" s="70" t="str">
        <f t="shared" si="31"/>
        <v>L</v>
      </c>
      <c r="AP180" s="70" t="str">
        <f t="shared" si="32"/>
        <v>6C</v>
      </c>
      <c r="AQ180" s="71" t="str">
        <f t="shared" si="33"/>
        <v>Jim Kaat</v>
      </c>
      <c r="AR180" t="s">
        <v>296</v>
      </c>
      <c r="AS180" t="s">
        <v>373</v>
      </c>
      <c r="AX180" s="71" t="str">
        <f t="shared" si="34"/>
        <v>Kaat</v>
      </c>
      <c r="AY180" s="70" t="str">
        <f t="shared" si="35"/>
        <v>6C</v>
      </c>
      <c r="AZ180" s="70" t="str">
        <f t="shared" si="36"/>
        <v>L</v>
      </c>
      <c r="BG180" t="s">
        <v>296</v>
      </c>
      <c r="BH180" t="s">
        <v>1189</v>
      </c>
      <c r="BN180" s="88" t="str">
        <f t="shared" si="37"/>
        <v>-</v>
      </c>
      <c r="BO180" s="95" t="str">
        <f t="shared" si="38"/>
        <v>Jim</v>
      </c>
      <c r="BP180" s="88" t="str">
        <f t="shared" si="39"/>
        <v>Gosger</v>
      </c>
    </row>
    <row r="181" spans="1:68" x14ac:dyDescent="0.25">
      <c r="A181">
        <v>5</v>
      </c>
      <c r="B181" t="s">
        <v>394</v>
      </c>
      <c r="C181">
        <v>32</v>
      </c>
      <c r="D181" t="s">
        <v>395</v>
      </c>
      <c r="E181">
        <v>7.5</v>
      </c>
      <c r="F181">
        <v>131</v>
      </c>
      <c r="G181">
        <v>550</v>
      </c>
      <c r="H181">
        <v>458</v>
      </c>
      <c r="I181">
        <v>94</v>
      </c>
      <c r="J181">
        <v>141</v>
      </c>
      <c r="K181">
        <v>28</v>
      </c>
      <c r="L181">
        <v>2</v>
      </c>
      <c r="M181">
        <v>25</v>
      </c>
      <c r="N181">
        <v>78</v>
      </c>
      <c r="O181">
        <v>8</v>
      </c>
      <c r="P181">
        <v>2</v>
      </c>
      <c r="Q181">
        <v>83</v>
      </c>
      <c r="R181">
        <v>47</v>
      </c>
      <c r="S181">
        <v>0.308</v>
      </c>
      <c r="T181">
        <v>0.41099999999999998</v>
      </c>
      <c r="U181">
        <v>0.54100000000000004</v>
      </c>
      <c r="V181">
        <v>0.95199999999999996</v>
      </c>
      <c r="W181">
        <v>176</v>
      </c>
      <c r="X181">
        <v>0.436</v>
      </c>
      <c r="Y181">
        <v>183</v>
      </c>
      <c r="Z181">
        <v>248</v>
      </c>
      <c r="AA181">
        <v>16</v>
      </c>
      <c r="AB181">
        <v>1</v>
      </c>
      <c r="AC181">
        <v>2</v>
      </c>
      <c r="AD181">
        <v>6</v>
      </c>
      <c r="AE181">
        <v>10</v>
      </c>
      <c r="AF181" t="s">
        <v>1004</v>
      </c>
      <c r="AG181" s="20"/>
      <c r="AJ181" s="70" t="str">
        <f t="shared" si="27"/>
        <v/>
      </c>
      <c r="AK181" s="70" t="str">
        <f t="shared" si="28"/>
        <v>3</v>
      </c>
      <c r="AL181" s="70" t="str">
        <f>IF(C181&lt;&gt;"Age",IF(M181&gt;='1967-AL'!H$23,"A",IF(U181&gt;'1967-AL'!H$25,"B","C")),"")</f>
        <v>A</v>
      </c>
      <c r="AM181" s="70" t="str">
        <f t="shared" si="29"/>
        <v>3</v>
      </c>
      <c r="AN181" s="70" t="str">
        <f t="shared" si="30"/>
        <v>3A</v>
      </c>
      <c r="AO181" s="70" t="str">
        <f t="shared" si="31"/>
        <v>R</v>
      </c>
      <c r="AP181" s="70" t="str">
        <f t="shared" si="32"/>
        <v>3A</v>
      </c>
      <c r="AQ181" s="71" t="str">
        <f t="shared" si="33"/>
        <v>Al Kaline</v>
      </c>
      <c r="AR181" t="s">
        <v>150</v>
      </c>
      <c r="AS181" t="s">
        <v>1004</v>
      </c>
      <c r="AX181" s="71" t="str">
        <f t="shared" si="34"/>
        <v>Kaline</v>
      </c>
      <c r="AY181" s="70" t="str">
        <f t="shared" si="35"/>
        <v>3A</v>
      </c>
      <c r="AZ181" s="70" t="str">
        <f t="shared" si="36"/>
        <v>R</v>
      </c>
      <c r="BG181" t="s">
        <v>1273</v>
      </c>
      <c r="BH181" t="s">
        <v>371</v>
      </c>
      <c r="BN181" s="88" t="str">
        <f t="shared" si="37"/>
        <v>-</v>
      </c>
      <c r="BO181" s="95" t="str">
        <f t="shared" si="38"/>
        <v>Mudcat</v>
      </c>
      <c r="BP181" s="88" t="str">
        <f t="shared" si="39"/>
        <v>Grant</v>
      </c>
    </row>
    <row r="182" spans="1:68" x14ac:dyDescent="0.25">
      <c r="A182">
        <v>281</v>
      </c>
      <c r="B182" t="s">
        <v>622</v>
      </c>
      <c r="C182">
        <v>23</v>
      </c>
      <c r="D182" t="s">
        <v>406</v>
      </c>
      <c r="E182">
        <v>0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 t="s">
        <v>190</v>
      </c>
      <c r="AG182" s="20"/>
      <c r="AJ182" s="70" t="str">
        <f t="shared" si="27"/>
        <v/>
      </c>
      <c r="AK182" s="70">
        <f t="shared" si="28"/>
        <v>6</v>
      </c>
      <c r="AL182" s="70" t="str">
        <f>IF(C182&lt;&gt;"Age",IF(M182&gt;='1967-AL'!H$23,"A",IF(U182&gt;'1967-AL'!H$25,"B","C")),"")</f>
        <v>C</v>
      </c>
      <c r="AM182" s="70">
        <f t="shared" si="29"/>
        <v>6</v>
      </c>
      <c r="AN182" s="70" t="str">
        <f t="shared" si="30"/>
        <v>6C</v>
      </c>
      <c r="AO182" s="70" t="str">
        <f t="shared" si="31"/>
        <v>R</v>
      </c>
      <c r="AP182" s="70" t="str">
        <f t="shared" si="32"/>
        <v>6C</v>
      </c>
      <c r="AQ182" s="71" t="str">
        <f t="shared" si="33"/>
        <v>Tom Kelley</v>
      </c>
      <c r="AR182" t="s">
        <v>341</v>
      </c>
      <c r="AS182" t="s">
        <v>190</v>
      </c>
      <c r="AX182" s="71" t="str">
        <f t="shared" si="34"/>
        <v>Kelley</v>
      </c>
      <c r="AY182" s="70" t="str">
        <f t="shared" si="35"/>
        <v>6C</v>
      </c>
      <c r="AZ182" s="70" t="str">
        <f t="shared" si="36"/>
        <v>R</v>
      </c>
      <c r="BG182" t="s">
        <v>1273</v>
      </c>
      <c r="BH182" t="s">
        <v>371</v>
      </c>
      <c r="BN182" s="88" t="str">
        <f t="shared" si="37"/>
        <v>-</v>
      </c>
      <c r="BO182" s="95" t="str">
        <f t="shared" si="38"/>
        <v>Mudcat</v>
      </c>
      <c r="BP182" s="88" t="str">
        <f t="shared" si="39"/>
        <v>Grant</v>
      </c>
    </row>
    <row r="183" spans="1:68" x14ac:dyDescent="0.25">
      <c r="A183">
        <v>282</v>
      </c>
      <c r="B183" t="s">
        <v>623</v>
      </c>
      <c r="C183">
        <v>22</v>
      </c>
      <c r="D183" t="s">
        <v>388</v>
      </c>
      <c r="F183">
        <v>8</v>
      </c>
      <c r="G183">
        <v>1</v>
      </c>
      <c r="H183">
        <v>1</v>
      </c>
      <c r="I183">
        <v>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</v>
      </c>
      <c r="S183">
        <v>0</v>
      </c>
      <c r="T183">
        <v>0</v>
      </c>
      <c r="U183">
        <v>0</v>
      </c>
      <c r="V183">
        <v>0</v>
      </c>
      <c r="W183">
        <v>-100</v>
      </c>
      <c r="X183">
        <v>0</v>
      </c>
      <c r="Y183">
        <v>-140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 t="s">
        <v>302</v>
      </c>
      <c r="AG183" s="20"/>
      <c r="AJ183" s="70" t="str">
        <f t="shared" si="27"/>
        <v/>
      </c>
      <c r="AK183" s="70">
        <f t="shared" si="28"/>
        <v>6</v>
      </c>
      <c r="AL183" s="70" t="str">
        <f>IF(C183&lt;&gt;"Age",IF(M183&gt;='1967-AL'!H$23,"A",IF(U183&gt;'1967-AL'!H$25,"B","C")),"")</f>
        <v>C</v>
      </c>
      <c r="AM183" s="70">
        <f t="shared" si="29"/>
        <v>6</v>
      </c>
      <c r="AN183" s="70" t="str">
        <f t="shared" si="30"/>
        <v>6C</v>
      </c>
      <c r="AO183" s="70" t="str">
        <f t="shared" si="31"/>
        <v>L</v>
      </c>
      <c r="AP183" s="70" t="str">
        <f t="shared" si="32"/>
        <v>6C</v>
      </c>
      <c r="AQ183" s="71" t="str">
        <f t="shared" si="33"/>
        <v>Pat Kelly</v>
      </c>
      <c r="AR183" t="s">
        <v>322</v>
      </c>
      <c r="AS183" t="s">
        <v>302</v>
      </c>
      <c r="AX183" s="71" t="str">
        <f t="shared" si="34"/>
        <v>Kelly</v>
      </c>
      <c r="AY183" s="70" t="str">
        <f t="shared" si="35"/>
        <v>6C</v>
      </c>
      <c r="AZ183" s="70" t="str">
        <f t="shared" si="36"/>
        <v>L</v>
      </c>
      <c r="BG183" t="s">
        <v>160</v>
      </c>
      <c r="BH183" t="s">
        <v>275</v>
      </c>
      <c r="BN183" s="88" t="str">
        <f t="shared" si="37"/>
        <v>check</v>
      </c>
      <c r="BO183" s="95" t="str">
        <f t="shared" si="38"/>
        <v>Dick</v>
      </c>
      <c r="BP183" s="88" t="str">
        <f t="shared" si="39"/>
        <v>Green</v>
      </c>
    </row>
    <row r="184" spans="1:68" x14ac:dyDescent="0.25">
      <c r="A184">
        <v>283</v>
      </c>
      <c r="B184" t="s">
        <v>624</v>
      </c>
      <c r="C184">
        <v>27</v>
      </c>
      <c r="D184" t="s">
        <v>397</v>
      </c>
      <c r="E184">
        <v>-0.1</v>
      </c>
      <c r="F184">
        <v>69</v>
      </c>
      <c r="G184">
        <v>21</v>
      </c>
      <c r="H184">
        <v>19</v>
      </c>
      <c r="I184">
        <v>0</v>
      </c>
      <c r="J184">
        <v>2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13</v>
      </c>
      <c r="S184">
        <v>0.105</v>
      </c>
      <c r="T184">
        <v>0.105</v>
      </c>
      <c r="U184">
        <v>0.105</v>
      </c>
      <c r="V184">
        <v>0.21099999999999999</v>
      </c>
      <c r="W184">
        <v>-36</v>
      </c>
      <c r="X184">
        <v>9.6000000000000002E-2</v>
      </c>
      <c r="Y184">
        <v>-79</v>
      </c>
      <c r="Z184">
        <v>2</v>
      </c>
      <c r="AA184">
        <v>0</v>
      </c>
      <c r="AB184">
        <v>0</v>
      </c>
      <c r="AC184">
        <v>2</v>
      </c>
      <c r="AD184">
        <v>0</v>
      </c>
      <c r="AE184">
        <v>0</v>
      </c>
      <c r="AF184" t="s">
        <v>1020</v>
      </c>
      <c r="AG184" s="20"/>
      <c r="AJ184" s="70" t="str">
        <f t="shared" si="27"/>
        <v/>
      </c>
      <c r="AK184" s="70" t="str">
        <f t="shared" si="28"/>
        <v>7</v>
      </c>
      <c r="AL184" s="70" t="str">
        <f>IF(C184&lt;&gt;"Age",IF(M184&gt;='1967-AL'!H$23,"A",IF(U184&gt;'1967-AL'!H$25,"B","C")),"")</f>
        <v>C</v>
      </c>
      <c r="AM184" s="70" t="str">
        <f t="shared" si="29"/>
        <v>7</v>
      </c>
      <c r="AN184" s="70" t="str">
        <f t="shared" si="30"/>
        <v>7C</v>
      </c>
      <c r="AO184" s="70" t="str">
        <f t="shared" si="31"/>
        <v>R</v>
      </c>
      <c r="AP184" s="70" t="str">
        <f t="shared" si="32"/>
        <v>7C</v>
      </c>
      <c r="AQ184" s="71" t="str">
        <f t="shared" si="33"/>
        <v>Bill Kelso</v>
      </c>
      <c r="AR184" t="s">
        <v>157</v>
      </c>
      <c r="AS184" t="s">
        <v>1020</v>
      </c>
      <c r="AX184" s="71" t="str">
        <f t="shared" si="34"/>
        <v>Kelso</v>
      </c>
      <c r="AY184" s="70" t="str">
        <f t="shared" si="35"/>
        <v>7C</v>
      </c>
      <c r="AZ184" s="70" t="str">
        <f t="shared" si="36"/>
        <v>R</v>
      </c>
      <c r="BG184" t="s">
        <v>1240</v>
      </c>
      <c r="BH184" t="s">
        <v>275</v>
      </c>
      <c r="BN184" s="88" t="str">
        <f t="shared" si="37"/>
        <v>-</v>
      </c>
      <c r="BO184" s="95" t="str">
        <f t="shared" si="38"/>
        <v>Lenny</v>
      </c>
      <c r="BP184" s="88" t="str">
        <f t="shared" si="39"/>
        <v>Green</v>
      </c>
    </row>
    <row r="185" spans="1:68" x14ac:dyDescent="0.25">
      <c r="A185">
        <v>165</v>
      </c>
      <c r="B185" t="s">
        <v>525</v>
      </c>
      <c r="C185">
        <v>26</v>
      </c>
      <c r="D185" t="s">
        <v>402</v>
      </c>
      <c r="E185">
        <v>-0.6</v>
      </c>
      <c r="F185">
        <v>78</v>
      </c>
      <c r="G185">
        <v>208</v>
      </c>
      <c r="H185">
        <v>179</v>
      </c>
      <c r="I185">
        <v>22</v>
      </c>
      <c r="J185">
        <v>35</v>
      </c>
      <c r="K185">
        <v>4</v>
      </c>
      <c r="L185">
        <v>0</v>
      </c>
      <c r="M185">
        <v>1</v>
      </c>
      <c r="N185">
        <v>17</v>
      </c>
      <c r="O185">
        <v>2</v>
      </c>
      <c r="P185">
        <v>1</v>
      </c>
      <c r="Q185">
        <v>17</v>
      </c>
      <c r="R185">
        <v>35</v>
      </c>
      <c r="S185">
        <v>0.19600000000000001</v>
      </c>
      <c r="T185">
        <v>0.26500000000000001</v>
      </c>
      <c r="U185">
        <v>0.23499999999999999</v>
      </c>
      <c r="V185">
        <v>0.5</v>
      </c>
      <c r="W185">
        <v>52</v>
      </c>
      <c r="X185">
        <v>0.247</v>
      </c>
      <c r="Y185">
        <v>48</v>
      </c>
      <c r="Z185">
        <v>42</v>
      </c>
      <c r="AA185">
        <v>4</v>
      </c>
      <c r="AB185">
        <v>1</v>
      </c>
      <c r="AC185">
        <v>8</v>
      </c>
      <c r="AD185">
        <v>3</v>
      </c>
      <c r="AE185">
        <v>0</v>
      </c>
      <c r="AF185" t="s">
        <v>301</v>
      </c>
      <c r="AG185" s="20"/>
      <c r="AJ185" s="70" t="str">
        <f t="shared" si="27"/>
        <v/>
      </c>
      <c r="AK185" s="70" t="str">
        <f t="shared" si="28"/>
        <v>6</v>
      </c>
      <c r="AL185" s="70" t="str">
        <f>IF(C185&lt;&gt;"Age",IF(M185&gt;='1967-AL'!H$23,"A",IF(U185&gt;'1967-AL'!H$25,"B","C")),"")</f>
        <v>C</v>
      </c>
      <c r="AM185" s="70" t="str">
        <f t="shared" si="29"/>
        <v>6</v>
      </c>
      <c r="AN185" s="70" t="str">
        <f t="shared" si="30"/>
        <v>6C</v>
      </c>
      <c r="AO185" s="70" t="str">
        <f t="shared" si="31"/>
        <v>R</v>
      </c>
      <c r="AP185" s="70" t="str">
        <f t="shared" si="32"/>
        <v>6C</v>
      </c>
      <c r="AQ185" s="71" t="str">
        <f t="shared" si="33"/>
        <v>John Kennedy</v>
      </c>
      <c r="AR185" t="s">
        <v>143</v>
      </c>
      <c r="AS185" t="s">
        <v>301</v>
      </c>
      <c r="AX185" s="71" t="str">
        <f t="shared" si="34"/>
        <v>Kennedy</v>
      </c>
      <c r="AY185" s="70" t="str">
        <f t="shared" si="35"/>
        <v>6C</v>
      </c>
      <c r="AZ185" s="70" t="str">
        <f t="shared" si="36"/>
        <v>R</v>
      </c>
      <c r="BG185" t="s">
        <v>1204</v>
      </c>
      <c r="BH185" t="s">
        <v>357</v>
      </c>
      <c r="BN185" s="88" t="str">
        <f t="shared" si="37"/>
        <v>-</v>
      </c>
      <c r="BO185" s="95" t="str">
        <f t="shared" si="38"/>
        <v>Jimmie</v>
      </c>
      <c r="BP185" s="88" t="str">
        <f t="shared" si="39"/>
        <v>Hall</v>
      </c>
    </row>
    <row r="186" spans="1:68" x14ac:dyDescent="0.25">
      <c r="A186">
        <v>166</v>
      </c>
      <c r="B186" t="s">
        <v>526</v>
      </c>
      <c r="C186">
        <v>22</v>
      </c>
      <c r="D186" t="s">
        <v>402</v>
      </c>
      <c r="E186">
        <v>0.5</v>
      </c>
      <c r="F186">
        <v>20</v>
      </c>
      <c r="G186">
        <v>74</v>
      </c>
      <c r="H186">
        <v>58</v>
      </c>
      <c r="I186">
        <v>4</v>
      </c>
      <c r="J186">
        <v>18</v>
      </c>
      <c r="K186">
        <v>2</v>
      </c>
      <c r="L186">
        <v>0</v>
      </c>
      <c r="M186">
        <v>1</v>
      </c>
      <c r="N186">
        <v>5</v>
      </c>
      <c r="O186">
        <v>2</v>
      </c>
      <c r="P186">
        <v>1</v>
      </c>
      <c r="Q186">
        <v>10</v>
      </c>
      <c r="R186">
        <v>8</v>
      </c>
      <c r="S186">
        <v>0.31</v>
      </c>
      <c r="T186">
        <v>0.41199999999999998</v>
      </c>
      <c r="U186">
        <v>0.39700000000000002</v>
      </c>
      <c r="V186">
        <v>0.80800000000000005</v>
      </c>
      <c r="W186">
        <v>146</v>
      </c>
      <c r="X186">
        <v>0.376</v>
      </c>
      <c r="Y186">
        <v>150</v>
      </c>
      <c r="Z186">
        <v>23</v>
      </c>
      <c r="AA186">
        <v>0</v>
      </c>
      <c r="AB186">
        <v>0</v>
      </c>
      <c r="AC186">
        <v>6</v>
      </c>
      <c r="AD186">
        <v>0</v>
      </c>
      <c r="AE186">
        <v>0</v>
      </c>
      <c r="AF186" t="s">
        <v>1180</v>
      </c>
      <c r="AG186" s="20"/>
      <c r="AJ186" s="70" t="str">
        <f t="shared" si="27"/>
        <v/>
      </c>
      <c r="AK186" s="70" t="str">
        <f t="shared" si="28"/>
        <v>3</v>
      </c>
      <c r="AL186" s="70" t="str">
        <f>IF(C186&lt;&gt;"Age",IF(M186&gt;='1967-AL'!H$23,"A",IF(U186&gt;'1967-AL'!H$25,"B","C")),"")</f>
        <v>C</v>
      </c>
      <c r="AM186" s="70" t="str">
        <f t="shared" si="29"/>
        <v>3</v>
      </c>
      <c r="AN186" s="70" t="str">
        <f t="shared" si="30"/>
        <v>3C</v>
      </c>
      <c r="AO186" s="70" t="str">
        <f t="shared" si="31"/>
        <v>L</v>
      </c>
      <c r="AP186" s="70" t="str">
        <f t="shared" si="32"/>
        <v>3C</v>
      </c>
      <c r="AQ186" s="71" t="str">
        <f t="shared" si="33"/>
        <v>Jerry Kenney</v>
      </c>
      <c r="AR186" t="s">
        <v>293</v>
      </c>
      <c r="AS186" t="s">
        <v>1180</v>
      </c>
      <c r="AX186" s="71" t="str">
        <f t="shared" si="34"/>
        <v>Kenney</v>
      </c>
      <c r="AY186" s="70" t="str">
        <f t="shared" si="35"/>
        <v>3C</v>
      </c>
      <c r="AZ186" s="70" t="str">
        <f t="shared" si="36"/>
        <v>L</v>
      </c>
      <c r="BG186" t="s">
        <v>139</v>
      </c>
      <c r="BH186" t="s">
        <v>1171</v>
      </c>
      <c r="BN186" s="88" t="str">
        <f t="shared" si="37"/>
        <v>check</v>
      </c>
      <c r="BO186" s="95" t="str">
        <f t="shared" si="38"/>
        <v>Steve</v>
      </c>
      <c r="BP186" s="88" t="str">
        <f t="shared" si="39"/>
        <v>Hamilton</v>
      </c>
    </row>
    <row r="187" spans="1:68" x14ac:dyDescent="0.25">
      <c r="A187">
        <v>100</v>
      </c>
      <c r="B187" t="s">
        <v>477</v>
      </c>
      <c r="C187">
        <v>26</v>
      </c>
      <c r="D187" t="s">
        <v>412</v>
      </c>
      <c r="E187">
        <v>0.4</v>
      </c>
      <c r="F187">
        <v>50</v>
      </c>
      <c r="G187">
        <v>103</v>
      </c>
      <c r="H187">
        <v>97</v>
      </c>
      <c r="I187">
        <v>9</v>
      </c>
      <c r="J187">
        <v>22</v>
      </c>
      <c r="K187">
        <v>4</v>
      </c>
      <c r="L187">
        <v>1</v>
      </c>
      <c r="M187">
        <v>4</v>
      </c>
      <c r="N187">
        <v>11</v>
      </c>
      <c r="O187">
        <v>0</v>
      </c>
      <c r="P187">
        <v>2</v>
      </c>
      <c r="Q187">
        <v>4</v>
      </c>
      <c r="R187">
        <v>17</v>
      </c>
      <c r="S187">
        <v>0.22700000000000001</v>
      </c>
      <c r="T187">
        <v>0.26200000000000001</v>
      </c>
      <c r="U187">
        <v>0.41199999999999998</v>
      </c>
      <c r="V187">
        <v>0.67500000000000004</v>
      </c>
      <c r="W187">
        <v>102</v>
      </c>
      <c r="X187">
        <v>0.32200000000000001</v>
      </c>
      <c r="Y187">
        <v>115</v>
      </c>
      <c r="Z187">
        <v>40</v>
      </c>
      <c r="AA187">
        <v>2</v>
      </c>
      <c r="AB187">
        <v>1</v>
      </c>
      <c r="AC187">
        <v>0</v>
      </c>
      <c r="AD187">
        <v>1</v>
      </c>
      <c r="AE187">
        <v>0</v>
      </c>
      <c r="AF187" t="s">
        <v>1095</v>
      </c>
      <c r="AG187" s="20"/>
      <c r="AJ187" s="70" t="str">
        <f t="shared" si="27"/>
        <v/>
      </c>
      <c r="AK187" s="70" t="str">
        <f t="shared" si="28"/>
        <v>5</v>
      </c>
      <c r="AL187" s="70" t="str">
        <f>IF(C187&lt;&gt;"Age",IF(M187&gt;='1967-AL'!H$23,"A",IF(U187&gt;'1967-AL'!H$25,"B","C")),"")</f>
        <v>C</v>
      </c>
      <c r="AM187" s="70" t="str">
        <f t="shared" si="29"/>
        <v>5</v>
      </c>
      <c r="AN187" s="70" t="str">
        <f t="shared" si="30"/>
        <v>5C</v>
      </c>
      <c r="AO187" s="70" t="str">
        <f t="shared" si="31"/>
        <v>R</v>
      </c>
      <c r="AP187" s="70" t="str">
        <f t="shared" si="32"/>
        <v>5C</v>
      </c>
      <c r="AQ187" s="71" t="str">
        <f t="shared" si="33"/>
        <v>Dick Kenworthy</v>
      </c>
      <c r="AR187" t="s">
        <v>160</v>
      </c>
      <c r="AS187" t="s">
        <v>1095</v>
      </c>
      <c r="AX187" s="71" t="str">
        <f t="shared" si="34"/>
        <v>Kenworthy</v>
      </c>
      <c r="AY187" s="70" t="str">
        <f t="shared" si="35"/>
        <v>5C</v>
      </c>
      <c r="AZ187" s="70" t="str">
        <f t="shared" si="36"/>
        <v>R</v>
      </c>
      <c r="BG187" t="s">
        <v>289</v>
      </c>
      <c r="BH187" t="s">
        <v>1171</v>
      </c>
      <c r="BN187" s="88" t="str">
        <f t="shared" si="37"/>
        <v>-</v>
      </c>
      <c r="BO187" s="95" t="str">
        <f t="shared" si="38"/>
        <v>Jack</v>
      </c>
      <c r="BP187" s="88" t="str">
        <f t="shared" si="39"/>
        <v>Hamilton</v>
      </c>
    </row>
    <row r="188" spans="1:68" s="151" customFormat="1" x14ac:dyDescent="0.25">
      <c r="A188" s="151">
        <v>1</v>
      </c>
      <c r="B188" s="151" t="s">
        <v>387</v>
      </c>
      <c r="C188" s="151">
        <v>31</v>
      </c>
      <c r="D188" s="151" t="s">
        <v>388</v>
      </c>
      <c r="E188" s="151">
        <v>6.5</v>
      </c>
      <c r="F188" s="151">
        <v>163</v>
      </c>
      <c r="G188" s="151">
        <v>689</v>
      </c>
      <c r="H188" s="151">
        <v>547</v>
      </c>
      <c r="I188" s="151">
        <v>105</v>
      </c>
      <c r="J188" s="151">
        <v>147</v>
      </c>
      <c r="K188" s="151">
        <v>24</v>
      </c>
      <c r="L188" s="151">
        <v>1</v>
      </c>
      <c r="M188" s="151">
        <v>44</v>
      </c>
      <c r="N188" s="151">
        <v>113</v>
      </c>
      <c r="O188" s="151">
        <v>1</v>
      </c>
      <c r="P188" s="151">
        <v>0</v>
      </c>
      <c r="Q188" s="151">
        <v>131</v>
      </c>
      <c r="R188" s="151">
        <v>111</v>
      </c>
      <c r="S188" s="151">
        <v>0.26900000000000002</v>
      </c>
      <c r="T188" s="151">
        <v>0.40799999999999997</v>
      </c>
      <c r="U188" s="151">
        <v>0.55800000000000005</v>
      </c>
      <c r="V188" s="151">
        <v>0.96499999999999997</v>
      </c>
      <c r="W188" s="151">
        <v>173</v>
      </c>
      <c r="X188" s="151">
        <v>0.44400000000000001</v>
      </c>
      <c r="Y188" s="151">
        <v>185</v>
      </c>
      <c r="Z188" s="151">
        <v>305</v>
      </c>
      <c r="AA188" s="151">
        <v>16</v>
      </c>
      <c r="AB188" s="151">
        <v>3</v>
      </c>
      <c r="AC188" s="151">
        <v>0</v>
      </c>
      <c r="AD188" s="151">
        <v>8</v>
      </c>
      <c r="AE188" s="151">
        <v>15</v>
      </c>
      <c r="AF188" s="151" t="s">
        <v>1162</v>
      </c>
      <c r="AG188" s="156"/>
      <c r="AJ188" s="157" t="str">
        <f t="shared" si="27"/>
        <v/>
      </c>
      <c r="AK188" s="157" t="str">
        <f t="shared" si="28"/>
        <v>4</v>
      </c>
      <c r="AL188" s="157" t="str">
        <f>IF(C188&lt;&gt;"Age",IF(M188&gt;='1967-AL'!H$23,"A",IF(U188&gt;'1967-AL'!H$25,"B","C")),"")</f>
        <v>A</v>
      </c>
      <c r="AM188" s="157" t="str">
        <f t="shared" si="29"/>
        <v>4</v>
      </c>
      <c r="AN188" s="157" t="str">
        <f t="shared" si="30"/>
        <v>4A</v>
      </c>
      <c r="AO188" s="157" t="str">
        <f t="shared" si="31"/>
        <v>R</v>
      </c>
      <c r="AP188" s="157" t="str">
        <f t="shared" si="32"/>
        <v>4A</v>
      </c>
      <c r="AQ188" s="158" t="str">
        <f t="shared" si="33"/>
        <v>Harmon Killebrew</v>
      </c>
      <c r="AR188" s="151" t="s">
        <v>1161</v>
      </c>
      <c r="AS188" s="151" t="s">
        <v>1162</v>
      </c>
      <c r="AT188" s="159"/>
      <c r="AU188" s="159"/>
      <c r="AV188" s="159"/>
      <c r="AX188" s="158" t="str">
        <f t="shared" si="34"/>
        <v>Killebrew</v>
      </c>
      <c r="AY188" s="157" t="str">
        <f t="shared" si="35"/>
        <v>4A</v>
      </c>
      <c r="AZ188" s="157" t="str">
        <f t="shared" si="36"/>
        <v>R</v>
      </c>
      <c r="BG188" s="151" t="s">
        <v>289</v>
      </c>
      <c r="BH188" s="151" t="s">
        <v>1171</v>
      </c>
      <c r="BN188" s="96" t="str">
        <f t="shared" si="37"/>
        <v>check</v>
      </c>
      <c r="BO188" s="160" t="str">
        <f t="shared" si="38"/>
        <v>Jack</v>
      </c>
      <c r="BP188" s="96" t="str">
        <f t="shared" si="39"/>
        <v>Hamilton</v>
      </c>
    </row>
    <row r="189" spans="1:68" x14ac:dyDescent="0.25">
      <c r="A189">
        <v>167</v>
      </c>
      <c r="B189" t="s">
        <v>527</v>
      </c>
      <c r="C189">
        <v>34</v>
      </c>
      <c r="D189" t="s">
        <v>428</v>
      </c>
      <c r="E189">
        <v>-0.6</v>
      </c>
      <c r="F189">
        <v>89</v>
      </c>
      <c r="G189">
        <v>195</v>
      </c>
      <c r="H189">
        <v>171</v>
      </c>
      <c r="I189">
        <v>14</v>
      </c>
      <c r="J189">
        <v>30</v>
      </c>
      <c r="K189">
        <v>3</v>
      </c>
      <c r="L189">
        <v>2</v>
      </c>
      <c r="M189">
        <v>1</v>
      </c>
      <c r="N189">
        <v>14</v>
      </c>
      <c r="O189">
        <v>1</v>
      </c>
      <c r="P189">
        <v>1</v>
      </c>
      <c r="Q189">
        <v>20</v>
      </c>
      <c r="R189">
        <v>31</v>
      </c>
      <c r="S189">
        <v>0.17499999999999999</v>
      </c>
      <c r="T189">
        <v>0.27200000000000002</v>
      </c>
      <c r="U189">
        <v>0.23400000000000001</v>
      </c>
      <c r="V189">
        <v>0.50600000000000001</v>
      </c>
      <c r="W189">
        <v>54</v>
      </c>
      <c r="X189">
        <v>0.248</v>
      </c>
      <c r="Y189">
        <v>51</v>
      </c>
      <c r="Z189">
        <v>40</v>
      </c>
      <c r="AA189">
        <v>3</v>
      </c>
      <c r="AB189">
        <v>3</v>
      </c>
      <c r="AC189">
        <v>0</v>
      </c>
      <c r="AD189">
        <v>1</v>
      </c>
      <c r="AE189">
        <v>0</v>
      </c>
      <c r="AF189" t="s">
        <v>1193</v>
      </c>
      <c r="AG189" s="20"/>
      <c r="AJ189" s="70" t="str">
        <f t="shared" si="27"/>
        <v>CHECK</v>
      </c>
      <c r="AK189" s="70" t="str">
        <f t="shared" si="28"/>
        <v>6</v>
      </c>
      <c r="AL189" s="70" t="str">
        <f>IF(C189&lt;&gt;"Age",IF(M189&gt;='1967-AL'!H$23,"A",IF(U189&gt;'1967-AL'!H$25,"B","C")),"")</f>
        <v>C</v>
      </c>
      <c r="AM189" s="70" t="str">
        <f t="shared" si="29"/>
        <v>6</v>
      </c>
      <c r="AN189" s="70" t="str">
        <f t="shared" si="30"/>
        <v>6C</v>
      </c>
      <c r="AO189" s="70" t="str">
        <f t="shared" si="31"/>
        <v>L</v>
      </c>
      <c r="AP189" s="70" t="str">
        <f t="shared" si="32"/>
        <v>6C</v>
      </c>
      <c r="AQ189" s="71" t="str">
        <f t="shared" si="33"/>
        <v>Jim King</v>
      </c>
      <c r="AR189" t="s">
        <v>296</v>
      </c>
      <c r="AS189" t="s">
        <v>1193</v>
      </c>
      <c r="AX189" s="71" t="str">
        <f t="shared" si="34"/>
        <v>King</v>
      </c>
      <c r="AY189" s="70" t="str">
        <f t="shared" si="35"/>
        <v>6C</v>
      </c>
      <c r="AZ189" s="70" t="str">
        <f t="shared" si="36"/>
        <v>L</v>
      </c>
      <c r="BG189" t="s">
        <v>139</v>
      </c>
      <c r="BH189" t="s">
        <v>1171</v>
      </c>
      <c r="BN189" s="88" t="str">
        <f t="shared" si="37"/>
        <v>-</v>
      </c>
      <c r="BO189" s="95" t="str">
        <f t="shared" si="38"/>
        <v>Steve</v>
      </c>
      <c r="BP189" s="88" t="str">
        <f t="shared" si="39"/>
        <v>Hamilton</v>
      </c>
    </row>
    <row r="190" spans="1:68" x14ac:dyDescent="0.25">
      <c r="A190">
        <v>168</v>
      </c>
      <c r="B190" t="s">
        <v>527</v>
      </c>
      <c r="C190">
        <v>34</v>
      </c>
      <c r="D190" t="s">
        <v>391</v>
      </c>
      <c r="E190">
        <v>0.1</v>
      </c>
      <c r="F190">
        <v>47</v>
      </c>
      <c r="G190">
        <v>119</v>
      </c>
      <c r="H190">
        <v>100</v>
      </c>
      <c r="I190">
        <v>10</v>
      </c>
      <c r="J190">
        <v>21</v>
      </c>
      <c r="K190">
        <v>2</v>
      </c>
      <c r="L190">
        <v>2</v>
      </c>
      <c r="M190">
        <v>1</v>
      </c>
      <c r="N190">
        <v>12</v>
      </c>
      <c r="O190">
        <v>1</v>
      </c>
      <c r="P190">
        <v>1</v>
      </c>
      <c r="Q190">
        <v>15</v>
      </c>
      <c r="R190">
        <v>13</v>
      </c>
      <c r="S190">
        <v>0.21</v>
      </c>
      <c r="T190">
        <v>0.32800000000000001</v>
      </c>
      <c r="U190">
        <v>0.3</v>
      </c>
      <c r="V190">
        <v>0.628</v>
      </c>
      <c r="W190">
        <v>90</v>
      </c>
      <c r="X190">
        <v>0.30399999999999999</v>
      </c>
      <c r="Y190">
        <v>93</v>
      </c>
      <c r="Z190">
        <v>30</v>
      </c>
      <c r="AA190">
        <v>2</v>
      </c>
      <c r="AB190">
        <v>3</v>
      </c>
      <c r="AC190">
        <v>0</v>
      </c>
      <c r="AD190">
        <v>1</v>
      </c>
      <c r="AE190">
        <v>0</v>
      </c>
      <c r="AF190" t="s">
        <v>1193</v>
      </c>
      <c r="AG190" s="20"/>
      <c r="AJ190" s="70" t="str">
        <f t="shared" si="27"/>
        <v>CHECK</v>
      </c>
      <c r="AK190" s="70" t="str">
        <f t="shared" si="28"/>
        <v>5</v>
      </c>
      <c r="AL190" s="70" t="str">
        <f>IF(C190&lt;&gt;"Age",IF(M190&gt;='1967-AL'!H$23,"A",IF(U190&gt;'1967-AL'!H$25,"B","C")),"")</f>
        <v>C</v>
      </c>
      <c r="AM190" s="70" t="str">
        <f t="shared" si="29"/>
        <v>5</v>
      </c>
      <c r="AN190" s="70" t="str">
        <f t="shared" si="30"/>
        <v>5C</v>
      </c>
      <c r="AO190" s="70" t="str">
        <f t="shared" si="31"/>
        <v>L</v>
      </c>
      <c r="AP190" s="70" t="str">
        <f t="shared" si="32"/>
        <v>5C</v>
      </c>
      <c r="AQ190" s="71" t="str">
        <f t="shared" si="33"/>
        <v>Jim King</v>
      </c>
      <c r="AR190" t="s">
        <v>296</v>
      </c>
      <c r="AS190" t="s">
        <v>1193</v>
      </c>
      <c r="AX190" s="71" t="str">
        <f t="shared" si="34"/>
        <v>King</v>
      </c>
      <c r="AY190" s="70" t="str">
        <f t="shared" si="35"/>
        <v>5C</v>
      </c>
      <c r="AZ190" s="70" t="str">
        <f t="shared" si="36"/>
        <v>L</v>
      </c>
      <c r="BG190" t="s">
        <v>138</v>
      </c>
      <c r="BH190" t="s">
        <v>1236</v>
      </c>
      <c r="BN190" s="88" t="str">
        <f t="shared" si="37"/>
        <v>-</v>
      </c>
      <c r="BO190" s="95" t="str">
        <f t="shared" si="38"/>
        <v>Larry</v>
      </c>
      <c r="BP190" s="88" t="str">
        <f t="shared" si="39"/>
        <v>Haney</v>
      </c>
    </row>
    <row r="191" spans="1:68" x14ac:dyDescent="0.25">
      <c r="A191">
        <v>169</v>
      </c>
      <c r="B191" t="s">
        <v>527</v>
      </c>
      <c r="C191">
        <v>34</v>
      </c>
      <c r="D191" t="s">
        <v>412</v>
      </c>
      <c r="E191">
        <v>-0.5</v>
      </c>
      <c r="F191">
        <v>23</v>
      </c>
      <c r="G191">
        <v>54</v>
      </c>
      <c r="H191">
        <v>50</v>
      </c>
      <c r="I191">
        <v>2</v>
      </c>
      <c r="J191">
        <v>6</v>
      </c>
      <c r="K191">
        <v>1</v>
      </c>
      <c r="L191">
        <v>0</v>
      </c>
      <c r="M191">
        <v>0</v>
      </c>
      <c r="N191">
        <v>2</v>
      </c>
      <c r="O191">
        <v>0</v>
      </c>
      <c r="P191">
        <v>0</v>
      </c>
      <c r="Q191">
        <v>4</v>
      </c>
      <c r="R191">
        <v>16</v>
      </c>
      <c r="S191">
        <v>0.12</v>
      </c>
      <c r="T191">
        <v>0.185</v>
      </c>
      <c r="U191">
        <v>0.14000000000000001</v>
      </c>
      <c r="V191">
        <v>0.32500000000000001</v>
      </c>
      <c r="W191">
        <v>0</v>
      </c>
      <c r="X191">
        <v>0.16</v>
      </c>
      <c r="Y191">
        <v>-13</v>
      </c>
      <c r="Z191">
        <v>7</v>
      </c>
      <c r="AA191">
        <v>1</v>
      </c>
      <c r="AB191">
        <v>0</v>
      </c>
      <c r="AC191">
        <v>0</v>
      </c>
      <c r="AD191">
        <v>0</v>
      </c>
      <c r="AE191">
        <v>0</v>
      </c>
      <c r="AF191" t="s">
        <v>1193</v>
      </c>
      <c r="AG191" s="20"/>
      <c r="AJ191" s="70" t="str">
        <f t="shared" si="27"/>
        <v>CHECK</v>
      </c>
      <c r="AK191" s="70" t="str">
        <f t="shared" si="28"/>
        <v>7</v>
      </c>
      <c r="AL191" s="70" t="str">
        <f>IF(C191&lt;&gt;"Age",IF(M191&gt;='1967-AL'!H$23,"A",IF(U191&gt;'1967-AL'!H$25,"B","C")),"")</f>
        <v>C</v>
      </c>
      <c r="AM191" s="70" t="str">
        <f t="shared" si="29"/>
        <v>7</v>
      </c>
      <c r="AN191" s="70" t="str">
        <f t="shared" si="30"/>
        <v>7C</v>
      </c>
      <c r="AO191" s="70" t="str">
        <f t="shared" si="31"/>
        <v>L</v>
      </c>
      <c r="AP191" s="70" t="str">
        <f t="shared" si="32"/>
        <v>7C</v>
      </c>
      <c r="AQ191" s="71" t="str">
        <f t="shared" si="33"/>
        <v>Jim King</v>
      </c>
      <c r="AR191" t="s">
        <v>296</v>
      </c>
      <c r="AS191" t="s">
        <v>1193</v>
      </c>
      <c r="AX191" s="71" t="str">
        <f t="shared" si="34"/>
        <v>King</v>
      </c>
      <c r="AY191" s="70" t="str">
        <f t="shared" si="35"/>
        <v>7C</v>
      </c>
      <c r="AZ191" s="70" t="str">
        <f t="shared" si="36"/>
        <v>L</v>
      </c>
      <c r="BG191" t="s">
        <v>296</v>
      </c>
      <c r="BH191" t="s">
        <v>1190</v>
      </c>
      <c r="BN191" s="88" t="str">
        <f t="shared" si="37"/>
        <v>-</v>
      </c>
      <c r="BO191" s="95" t="str">
        <f t="shared" si="38"/>
        <v>Jim</v>
      </c>
      <c r="BP191" s="88" t="str">
        <f t="shared" si="39"/>
        <v>Hannan</v>
      </c>
    </row>
    <row r="192" spans="1:68" x14ac:dyDescent="0.25">
      <c r="A192">
        <v>170</v>
      </c>
      <c r="B192" t="s">
        <v>527</v>
      </c>
      <c r="C192">
        <v>34</v>
      </c>
      <c r="D192" t="s">
        <v>406</v>
      </c>
      <c r="E192">
        <v>-0.2</v>
      </c>
      <c r="F192">
        <v>19</v>
      </c>
      <c r="G192">
        <v>22</v>
      </c>
      <c r="H192">
        <v>21</v>
      </c>
      <c r="I192">
        <v>2</v>
      </c>
      <c r="J192">
        <v>3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</v>
      </c>
      <c r="R192">
        <v>2</v>
      </c>
      <c r="S192">
        <v>0.14299999999999999</v>
      </c>
      <c r="T192">
        <v>0.182</v>
      </c>
      <c r="U192">
        <v>0.14299999999999999</v>
      </c>
      <c r="V192">
        <v>0.32500000000000001</v>
      </c>
      <c r="W192">
        <v>-3</v>
      </c>
      <c r="X192">
        <v>0.156</v>
      </c>
      <c r="Y192">
        <v>-24</v>
      </c>
      <c r="Z192">
        <v>3</v>
      </c>
      <c r="AA192">
        <v>0</v>
      </c>
      <c r="AB192">
        <v>0</v>
      </c>
      <c r="AC192">
        <v>0</v>
      </c>
      <c r="AD192">
        <v>0</v>
      </c>
      <c r="AE192">
        <v>0</v>
      </c>
      <c r="AF192" t="s">
        <v>1193</v>
      </c>
      <c r="AG192" s="20"/>
      <c r="AJ192" s="70" t="str">
        <f t="shared" si="27"/>
        <v/>
      </c>
      <c r="AK192" s="70" t="str">
        <f t="shared" si="28"/>
        <v>7</v>
      </c>
      <c r="AL192" s="70" t="str">
        <f>IF(C192&lt;&gt;"Age",IF(M192&gt;='1967-AL'!H$23,"A",IF(U192&gt;'1967-AL'!H$25,"B","C")),"")</f>
        <v>C</v>
      </c>
      <c r="AM192" s="70" t="str">
        <f t="shared" si="29"/>
        <v>7</v>
      </c>
      <c r="AN192" s="70" t="str">
        <f t="shared" si="30"/>
        <v>7C</v>
      </c>
      <c r="AO192" s="70" t="str">
        <f t="shared" si="31"/>
        <v>L</v>
      </c>
      <c r="AP192" s="70" t="str">
        <f t="shared" si="32"/>
        <v>7C</v>
      </c>
      <c r="AQ192" s="71" t="str">
        <f t="shared" si="33"/>
        <v>Jim King</v>
      </c>
      <c r="AR192" t="s">
        <v>296</v>
      </c>
      <c r="AS192" t="s">
        <v>1193</v>
      </c>
      <c r="AX192" s="71" t="str">
        <f t="shared" si="34"/>
        <v>King</v>
      </c>
      <c r="AY192" s="70" t="str">
        <f t="shared" si="35"/>
        <v>7C</v>
      </c>
      <c r="AZ192" s="70" t="str">
        <f t="shared" si="36"/>
        <v>L</v>
      </c>
      <c r="BG192" t="s">
        <v>296</v>
      </c>
      <c r="BH192" t="s">
        <v>1190</v>
      </c>
      <c r="BN192" s="88" t="str">
        <f t="shared" si="37"/>
        <v>-</v>
      </c>
      <c r="BO192" s="95" t="str">
        <f t="shared" si="38"/>
        <v>Jim</v>
      </c>
      <c r="BP192" s="88" t="str">
        <f t="shared" si="39"/>
        <v>Hannan</v>
      </c>
    </row>
    <row r="193" spans="1:68" x14ac:dyDescent="0.25">
      <c r="A193">
        <v>284</v>
      </c>
      <c r="B193" t="s">
        <v>625</v>
      </c>
      <c r="C193">
        <v>22</v>
      </c>
      <c r="D193" t="s">
        <v>397</v>
      </c>
      <c r="E193">
        <v>-0.2</v>
      </c>
      <c r="F193">
        <v>3</v>
      </c>
      <c r="G193">
        <v>8</v>
      </c>
      <c r="H193">
        <v>8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</v>
      </c>
      <c r="S193">
        <v>0</v>
      </c>
      <c r="T193">
        <v>0</v>
      </c>
      <c r="U193">
        <v>0</v>
      </c>
      <c r="V193">
        <v>0</v>
      </c>
      <c r="W193">
        <v>-100</v>
      </c>
      <c r="X193">
        <v>0</v>
      </c>
      <c r="Y193">
        <v>-131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 t="s">
        <v>1122</v>
      </c>
      <c r="AG193" s="20"/>
      <c r="AJ193" s="70" t="str">
        <f t="shared" si="27"/>
        <v/>
      </c>
      <c r="AK193" s="70">
        <f t="shared" si="28"/>
        <v>6</v>
      </c>
      <c r="AL193" s="70" t="str">
        <f>IF(C193&lt;&gt;"Age",IF(M193&gt;='1967-AL'!H$23,"A",IF(U193&gt;'1967-AL'!H$25,"B","C")),"")</f>
        <v>C</v>
      </c>
      <c r="AM193" s="70">
        <f t="shared" si="29"/>
        <v>6</v>
      </c>
      <c r="AN193" s="70" t="str">
        <f t="shared" si="30"/>
        <v>6C</v>
      </c>
      <c r="AO193" s="70" t="str">
        <f t="shared" si="31"/>
        <v>L</v>
      </c>
      <c r="AP193" s="70" t="str">
        <f t="shared" si="32"/>
        <v>6C</v>
      </c>
      <c r="AQ193" s="71" t="str">
        <f t="shared" si="33"/>
        <v>Ed Kirkpatrick</v>
      </c>
      <c r="AR193" t="s">
        <v>146</v>
      </c>
      <c r="AS193" t="s">
        <v>1122</v>
      </c>
      <c r="AX193" s="71" t="str">
        <f t="shared" si="34"/>
        <v>Kirkpatrick</v>
      </c>
      <c r="AY193" s="70" t="str">
        <f t="shared" si="35"/>
        <v>6C</v>
      </c>
      <c r="AZ193" s="70" t="str">
        <f t="shared" si="36"/>
        <v>L</v>
      </c>
      <c r="BG193" t="s">
        <v>156</v>
      </c>
      <c r="BH193" t="s">
        <v>1309</v>
      </c>
      <c r="BN193" s="88" t="str">
        <f t="shared" si="37"/>
        <v>-</v>
      </c>
      <c r="BO193" s="95" t="str">
        <f t="shared" si="38"/>
        <v>Ron</v>
      </c>
      <c r="BP193" s="88" t="str">
        <f t="shared" si="39"/>
        <v>Hansen</v>
      </c>
    </row>
    <row r="194" spans="1:68" x14ac:dyDescent="0.25">
      <c r="A194">
        <v>285</v>
      </c>
      <c r="B194" t="s">
        <v>626</v>
      </c>
      <c r="C194">
        <v>23</v>
      </c>
      <c r="D194" t="s">
        <v>412</v>
      </c>
      <c r="E194">
        <v>-0.2</v>
      </c>
      <c r="F194">
        <v>12</v>
      </c>
      <c r="G194">
        <v>13</v>
      </c>
      <c r="H194">
        <v>12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8</v>
      </c>
      <c r="S194">
        <v>0</v>
      </c>
      <c r="T194">
        <v>0</v>
      </c>
      <c r="U194">
        <v>0</v>
      </c>
      <c r="V194">
        <v>0</v>
      </c>
      <c r="W194">
        <v>-100</v>
      </c>
      <c r="X194">
        <v>0</v>
      </c>
      <c r="Y194">
        <v>-152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 t="s">
        <v>1134</v>
      </c>
      <c r="AG194" s="20"/>
      <c r="AJ194" s="70" t="str">
        <f t="shared" ref="AJ194:AJ257" si="40">IF(AQ194=AQ195,"CHECK","")</f>
        <v/>
      </c>
      <c r="AK194" s="70">
        <f t="shared" ref="AK194:AK257" si="41">IF(C194&lt;&gt;"Age",IF(G194&lt;maxPA,6, IF(S194&gt;batLimit1,"1",IF(S194&gt;batLimit2,"2",IF(S194&gt;batLimit3,"3",IF(S194&gt;batLimit4,"4",IF(S194&gt;batLimit5,"5",IF(S194&gt;batLimit6,"6","7"))))))),"")</f>
        <v>6</v>
      </c>
      <c r="AL194" s="70" t="str">
        <f>IF(C194&lt;&gt;"Age",IF(M194&gt;='1967-AL'!H$23,"A",IF(U194&gt;'1967-AL'!H$25,"B","C")),"")</f>
        <v>C</v>
      </c>
      <c r="AM194" s="70">
        <f t="shared" ref="AM194:AM257" si="42">IF(C194&lt;&gt;"Age",IF(G194&lt;maxPA,6, IF(S194&gt;batLimit1,"1",IF(S194&gt;batLimit2,"2",IF(S194&gt;batLimit3,"3",IF(S194&gt;batLimit4,"4",IF(S194&gt;batLimit5,"5",IF(S194&gt;batLimit6,"6","7"))))))),"")</f>
        <v>6</v>
      </c>
      <c r="AN194" s="70" t="str">
        <f t="shared" ref="AN194:AN257" si="43">AM194&amp;AL194</f>
        <v>6C</v>
      </c>
      <c r="AO194" s="70" t="str">
        <f t="shared" ref="AO194:AO257" si="44">IF(C194&lt;&gt;"Age",IF(RIGHT(B194,1)="*","L",IF(RIGHT(B194,1)="#","B","R")),"")</f>
        <v>R</v>
      </c>
      <c r="AP194" s="70" t="str">
        <f t="shared" ref="AP194:AP257" si="45">AN194</f>
        <v>6C</v>
      </c>
      <c r="AQ194" s="71" t="str">
        <f t="shared" ref="AQ194:AQ257" si="46">IF(RIGHT(B194,1)="#",SUBSTITUTE(B194,"#",""),IF(RIGHT(B194,1)="*",SUBSTITUTE(B194,"*",""),B194))</f>
        <v>Fred Klages</v>
      </c>
      <c r="AR194" t="s">
        <v>282</v>
      </c>
      <c r="AS194" t="s">
        <v>1134</v>
      </c>
      <c r="AX194" s="71" t="str">
        <f t="shared" ref="AX194:AX257" si="47">AS194</f>
        <v>Klages</v>
      </c>
      <c r="AY194" s="70" t="str">
        <f t="shared" ref="AY194:AY257" si="48">AP194</f>
        <v>6C</v>
      </c>
      <c r="AZ194" s="70" t="str">
        <f t="shared" ref="AZ194:AZ257" si="49">AO194</f>
        <v>R</v>
      </c>
      <c r="BG194" t="s">
        <v>296</v>
      </c>
      <c r="BH194" t="s">
        <v>1191</v>
      </c>
      <c r="BN194" s="88" t="str">
        <f t="shared" ref="BN194:BN257" si="50">IF(AND(BP194=BP195,BO194&lt;&gt;BO195),"check","-")</f>
        <v>-</v>
      </c>
      <c r="BO194" s="95" t="str">
        <f t="shared" si="38"/>
        <v>Jim</v>
      </c>
      <c r="BP194" s="88" t="str">
        <f t="shared" si="39"/>
        <v>Hardin</v>
      </c>
    </row>
    <row r="195" spans="1:68" x14ac:dyDescent="0.25">
      <c r="A195">
        <v>286</v>
      </c>
      <c r="B195" t="s">
        <v>627</v>
      </c>
      <c r="C195">
        <v>35</v>
      </c>
      <c r="D195" t="s">
        <v>388</v>
      </c>
      <c r="E195">
        <v>-0.1</v>
      </c>
      <c r="F195">
        <v>54</v>
      </c>
      <c r="G195">
        <v>6</v>
      </c>
      <c r="H195">
        <v>5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3</v>
      </c>
      <c r="S195">
        <v>0</v>
      </c>
      <c r="T195">
        <v>0</v>
      </c>
      <c r="U195">
        <v>0</v>
      </c>
      <c r="V195">
        <v>0</v>
      </c>
      <c r="W195">
        <v>-100</v>
      </c>
      <c r="X195">
        <v>0</v>
      </c>
      <c r="Y195">
        <v>-198</v>
      </c>
      <c r="Z195">
        <v>0</v>
      </c>
      <c r="AA195">
        <v>0</v>
      </c>
      <c r="AB195">
        <v>0</v>
      </c>
      <c r="AC195">
        <v>1</v>
      </c>
      <c r="AD195">
        <v>0</v>
      </c>
      <c r="AE195">
        <v>0</v>
      </c>
      <c r="AF195" t="s">
        <v>1310</v>
      </c>
      <c r="AG195" s="20"/>
      <c r="AJ195" s="70" t="str">
        <f t="shared" si="40"/>
        <v/>
      </c>
      <c r="AK195" s="70">
        <f t="shared" si="41"/>
        <v>6</v>
      </c>
      <c r="AL195" s="70" t="str">
        <f>IF(C195&lt;&gt;"Age",IF(M195&gt;='1967-AL'!H$23,"A",IF(U195&gt;'1967-AL'!H$25,"B","C")),"")</f>
        <v>C</v>
      </c>
      <c r="AM195" s="70">
        <f t="shared" si="42"/>
        <v>6</v>
      </c>
      <c r="AN195" s="70" t="str">
        <f t="shared" si="43"/>
        <v>6C</v>
      </c>
      <c r="AO195" s="70" t="str">
        <f t="shared" si="44"/>
        <v>R</v>
      </c>
      <c r="AP195" s="70" t="str">
        <f t="shared" si="45"/>
        <v>6C</v>
      </c>
      <c r="AQ195" s="71" t="str">
        <f t="shared" si="46"/>
        <v>Ron Kline</v>
      </c>
      <c r="AR195" t="s">
        <v>156</v>
      </c>
      <c r="AS195" t="s">
        <v>1310</v>
      </c>
      <c r="AX195" s="71" t="str">
        <f t="shared" si="47"/>
        <v>Kline</v>
      </c>
      <c r="AY195" s="70" t="str">
        <f t="shared" si="48"/>
        <v>6C</v>
      </c>
      <c r="AZ195" s="70" t="str">
        <f t="shared" si="49"/>
        <v>R</v>
      </c>
      <c r="BG195" t="s">
        <v>296</v>
      </c>
      <c r="BH195" t="s">
        <v>1191</v>
      </c>
      <c r="BN195" s="88" t="str">
        <f t="shared" si="50"/>
        <v>-</v>
      </c>
      <c r="BO195" s="95" t="str">
        <f t="shared" ref="BO195:BO258" si="51">BG195</f>
        <v>Jim</v>
      </c>
      <c r="BP195" s="88" t="str">
        <f t="shared" ref="BP195:BP258" si="52">BH195</f>
        <v>Hardin</v>
      </c>
    </row>
    <row r="196" spans="1:68" x14ac:dyDescent="0.25">
      <c r="A196">
        <v>287</v>
      </c>
      <c r="B196" t="s">
        <v>628</v>
      </c>
      <c r="C196">
        <v>39</v>
      </c>
      <c r="D196" t="s">
        <v>395</v>
      </c>
      <c r="E196">
        <v>0</v>
      </c>
      <c r="F196">
        <v>5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 t="s">
        <v>1221</v>
      </c>
      <c r="AG196" s="20"/>
      <c r="AJ196" s="70" t="str">
        <f t="shared" si="40"/>
        <v/>
      </c>
      <c r="AK196" s="70">
        <f t="shared" si="41"/>
        <v>6</v>
      </c>
      <c r="AL196" s="70" t="str">
        <f>IF(C196&lt;&gt;"Age",IF(M196&gt;='1967-AL'!H$23,"A",IF(U196&gt;'1967-AL'!H$25,"B","C")),"")</f>
        <v>C</v>
      </c>
      <c r="AM196" s="70">
        <f t="shared" si="42"/>
        <v>6</v>
      </c>
      <c r="AN196" s="70" t="str">
        <f t="shared" si="43"/>
        <v>6C</v>
      </c>
      <c r="AO196" s="70" t="str">
        <f t="shared" si="44"/>
        <v>R</v>
      </c>
      <c r="AP196" s="70" t="str">
        <f t="shared" si="45"/>
        <v>6C</v>
      </c>
      <c r="AQ196" s="71" t="str">
        <f t="shared" si="46"/>
        <v>Johnny Klippstein</v>
      </c>
      <c r="AR196" t="s">
        <v>299</v>
      </c>
      <c r="AS196" t="s">
        <v>1221</v>
      </c>
      <c r="AX196" s="71" t="str">
        <f t="shared" si="47"/>
        <v>Klippstein</v>
      </c>
      <c r="AY196" s="70" t="str">
        <f t="shared" si="48"/>
        <v>6C</v>
      </c>
      <c r="AZ196" s="70" t="str">
        <f t="shared" si="49"/>
        <v>R</v>
      </c>
      <c r="BG196" t="s">
        <v>191</v>
      </c>
      <c r="BH196" t="s">
        <v>1054</v>
      </c>
      <c r="BN196" s="88" t="str">
        <f t="shared" si="50"/>
        <v>-</v>
      </c>
      <c r="BO196" s="95" t="str">
        <f t="shared" si="51"/>
        <v>Carroll</v>
      </c>
      <c r="BP196" s="88" t="str">
        <f t="shared" si="52"/>
        <v>Hardy</v>
      </c>
    </row>
    <row r="197" spans="1:68" x14ac:dyDescent="0.25">
      <c r="A197">
        <v>54</v>
      </c>
      <c r="B197" t="s">
        <v>442</v>
      </c>
      <c r="C197">
        <v>28</v>
      </c>
      <c r="D197" t="s">
        <v>397</v>
      </c>
      <c r="E197">
        <v>2</v>
      </c>
      <c r="F197">
        <v>159</v>
      </c>
      <c r="G197">
        <v>564</v>
      </c>
      <c r="H197">
        <v>511</v>
      </c>
      <c r="I197">
        <v>51</v>
      </c>
      <c r="J197">
        <v>125</v>
      </c>
      <c r="K197">
        <v>18</v>
      </c>
      <c r="L197">
        <v>5</v>
      </c>
      <c r="M197">
        <v>9</v>
      </c>
      <c r="N197">
        <v>38</v>
      </c>
      <c r="O197">
        <v>2</v>
      </c>
      <c r="P197">
        <v>2</v>
      </c>
      <c r="Q197">
        <v>44</v>
      </c>
      <c r="R197">
        <v>136</v>
      </c>
      <c r="S197">
        <v>0.245</v>
      </c>
      <c r="T197">
        <v>0.30499999999999999</v>
      </c>
      <c r="U197">
        <v>0.35199999999999998</v>
      </c>
      <c r="V197">
        <v>0.65700000000000003</v>
      </c>
      <c r="W197">
        <v>98</v>
      </c>
      <c r="X197">
        <v>0.309</v>
      </c>
      <c r="Y197">
        <v>97</v>
      </c>
      <c r="Z197">
        <v>180</v>
      </c>
      <c r="AA197">
        <v>10</v>
      </c>
      <c r="AB197">
        <v>1</v>
      </c>
      <c r="AC197">
        <v>6</v>
      </c>
      <c r="AD197">
        <v>2</v>
      </c>
      <c r="AE197">
        <v>13</v>
      </c>
      <c r="AF197" t="s">
        <v>1037</v>
      </c>
      <c r="AG197" s="20"/>
      <c r="AJ197" s="70" t="str">
        <f t="shared" si="40"/>
        <v/>
      </c>
      <c r="AK197" s="70" t="str">
        <f t="shared" si="41"/>
        <v>4</v>
      </c>
      <c r="AL197" s="70" t="str">
        <f>IF(C197&lt;&gt;"Age",IF(M197&gt;='1967-AL'!H$23,"A",IF(U197&gt;'1967-AL'!H$25,"B","C")),"")</f>
        <v>C</v>
      </c>
      <c r="AM197" s="70" t="str">
        <f t="shared" si="42"/>
        <v>4</v>
      </c>
      <c r="AN197" s="70" t="str">
        <f t="shared" si="43"/>
        <v>4C</v>
      </c>
      <c r="AO197" s="70" t="str">
        <f t="shared" si="44"/>
        <v>R</v>
      </c>
      <c r="AP197" s="70" t="str">
        <f t="shared" si="45"/>
        <v>4C</v>
      </c>
      <c r="AQ197" s="71" t="str">
        <f t="shared" si="46"/>
        <v>Bobby Knoop</v>
      </c>
      <c r="AR197" t="s">
        <v>252</v>
      </c>
      <c r="AS197" t="s">
        <v>1037</v>
      </c>
      <c r="AX197" s="71" t="str">
        <f t="shared" si="47"/>
        <v>Knoop</v>
      </c>
      <c r="AY197" s="70" t="str">
        <f t="shared" si="48"/>
        <v>4C</v>
      </c>
      <c r="AZ197" s="70" t="str">
        <f t="shared" si="49"/>
        <v>R</v>
      </c>
      <c r="BG197" t="s">
        <v>139</v>
      </c>
      <c r="BH197" t="s">
        <v>1336</v>
      </c>
      <c r="BN197" s="88" t="str">
        <f t="shared" si="50"/>
        <v>-</v>
      </c>
      <c r="BO197" s="95" t="str">
        <f t="shared" si="51"/>
        <v>Steve</v>
      </c>
      <c r="BP197" s="88" t="str">
        <f t="shared" si="52"/>
        <v>Hargan</v>
      </c>
    </row>
    <row r="198" spans="1:68" x14ac:dyDescent="0.25">
      <c r="A198">
        <v>288</v>
      </c>
      <c r="B198" t="s">
        <v>629</v>
      </c>
      <c r="C198">
        <v>25</v>
      </c>
      <c r="D198" t="s">
        <v>391</v>
      </c>
      <c r="E198">
        <v>-0.1</v>
      </c>
      <c r="F198">
        <v>61</v>
      </c>
      <c r="G198">
        <v>17</v>
      </c>
      <c r="H198">
        <v>16</v>
      </c>
      <c r="I198">
        <v>0</v>
      </c>
      <c r="J198">
        <v>1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0</v>
      </c>
      <c r="Q198">
        <v>1</v>
      </c>
      <c r="R198">
        <v>6</v>
      </c>
      <c r="S198">
        <v>6.3E-2</v>
      </c>
      <c r="T198">
        <v>0.11799999999999999</v>
      </c>
      <c r="U198">
        <v>6.3E-2</v>
      </c>
      <c r="V198">
        <v>0.18</v>
      </c>
      <c r="W198">
        <v>-44</v>
      </c>
      <c r="X198">
        <v>9.4E-2</v>
      </c>
      <c r="Y198">
        <v>-64</v>
      </c>
      <c r="Z198">
        <v>1</v>
      </c>
      <c r="AA198">
        <v>0</v>
      </c>
      <c r="AB198">
        <v>0</v>
      </c>
      <c r="AC198">
        <v>0</v>
      </c>
      <c r="AD198">
        <v>0</v>
      </c>
      <c r="AE198">
        <v>0</v>
      </c>
      <c r="AF198" t="s">
        <v>1079</v>
      </c>
      <c r="AG198" s="20"/>
      <c r="AJ198" s="70" t="str">
        <f t="shared" si="40"/>
        <v/>
      </c>
      <c r="AK198" s="70" t="str">
        <f t="shared" si="41"/>
        <v>7</v>
      </c>
      <c r="AL198" s="70" t="str">
        <f>IF(C198&lt;&gt;"Age",IF(M198&gt;='1967-AL'!H$23,"A",IF(U198&gt;'1967-AL'!H$25,"B","C")),"")</f>
        <v>C</v>
      </c>
      <c r="AM198" s="70" t="str">
        <f t="shared" si="42"/>
        <v>7</v>
      </c>
      <c r="AN198" s="70" t="str">
        <f t="shared" si="43"/>
        <v>7C</v>
      </c>
      <c r="AO198" s="70" t="str">
        <f t="shared" si="44"/>
        <v>L</v>
      </c>
      <c r="AP198" s="70" t="str">
        <f t="shared" si="45"/>
        <v>7C</v>
      </c>
      <c r="AQ198" s="71" t="str">
        <f t="shared" si="46"/>
        <v>Darold Knowles</v>
      </c>
      <c r="AR198" t="s">
        <v>1078</v>
      </c>
      <c r="AS198" t="s">
        <v>1079</v>
      </c>
      <c r="AX198" s="71" t="str">
        <f t="shared" si="47"/>
        <v>Knowles</v>
      </c>
      <c r="AY198" s="70" t="str">
        <f t="shared" si="48"/>
        <v>7C</v>
      </c>
      <c r="AZ198" s="70" t="str">
        <f t="shared" si="49"/>
        <v>L</v>
      </c>
      <c r="BG198" t="s">
        <v>139</v>
      </c>
      <c r="BH198" t="s">
        <v>1336</v>
      </c>
      <c r="BN198" s="88" t="str">
        <f t="shared" si="50"/>
        <v>-</v>
      </c>
      <c r="BO198" s="95" t="str">
        <f t="shared" si="51"/>
        <v>Steve</v>
      </c>
      <c r="BP198" s="88" t="str">
        <f t="shared" si="52"/>
        <v>Hargan</v>
      </c>
    </row>
    <row r="199" spans="1:68" x14ac:dyDescent="0.25">
      <c r="A199">
        <v>289</v>
      </c>
      <c r="B199" t="s">
        <v>630</v>
      </c>
      <c r="C199">
        <v>21</v>
      </c>
      <c r="D199" t="s">
        <v>395</v>
      </c>
      <c r="E199">
        <v>0</v>
      </c>
      <c r="F199">
        <v>9</v>
      </c>
      <c r="G199">
        <v>1</v>
      </c>
      <c r="H199">
        <v>1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0</v>
      </c>
      <c r="V199">
        <v>0</v>
      </c>
      <c r="W199">
        <v>-100</v>
      </c>
      <c r="X199">
        <v>0</v>
      </c>
      <c r="Y199">
        <v>-130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 t="s">
        <v>1149</v>
      </c>
      <c r="AG199" s="20"/>
      <c r="AJ199" s="70" t="str">
        <f t="shared" si="40"/>
        <v/>
      </c>
      <c r="AK199" s="70">
        <f t="shared" si="41"/>
        <v>6</v>
      </c>
      <c r="AL199" s="70" t="str">
        <f>IF(C199&lt;&gt;"Age",IF(M199&gt;='1967-AL'!H$23,"A",IF(U199&gt;'1967-AL'!H$25,"B","C")),"")</f>
        <v>C</v>
      </c>
      <c r="AM199" s="70">
        <f t="shared" si="42"/>
        <v>6</v>
      </c>
      <c r="AN199" s="70" t="str">
        <f t="shared" si="43"/>
        <v>6C</v>
      </c>
      <c r="AO199" s="70" t="str">
        <f t="shared" si="44"/>
        <v>R</v>
      </c>
      <c r="AP199" s="70" t="str">
        <f t="shared" si="45"/>
        <v>6C</v>
      </c>
      <c r="AQ199" s="71" t="str">
        <f t="shared" si="46"/>
        <v>George Korince</v>
      </c>
      <c r="AR199" t="s">
        <v>285</v>
      </c>
      <c r="AS199" t="s">
        <v>1149</v>
      </c>
      <c r="AX199" s="71" t="str">
        <f t="shared" si="47"/>
        <v>Korince</v>
      </c>
      <c r="AY199" s="70" t="str">
        <f t="shared" si="48"/>
        <v>6C</v>
      </c>
      <c r="AZ199" s="70" t="str">
        <f t="shared" si="49"/>
        <v>R</v>
      </c>
      <c r="BG199" t="s">
        <v>303</v>
      </c>
      <c r="BH199" t="s">
        <v>1232</v>
      </c>
      <c r="BN199" s="88" t="str">
        <f t="shared" si="50"/>
        <v>-</v>
      </c>
      <c r="BO199" s="95" t="str">
        <f t="shared" si="51"/>
        <v>Ken</v>
      </c>
      <c r="BP199" s="88" t="str">
        <f t="shared" si="52"/>
        <v>Harrelson</v>
      </c>
    </row>
    <row r="200" spans="1:68" x14ac:dyDescent="0.25">
      <c r="A200">
        <v>290</v>
      </c>
      <c r="B200" t="s">
        <v>631</v>
      </c>
      <c r="C200">
        <v>25</v>
      </c>
      <c r="D200" t="s">
        <v>388</v>
      </c>
      <c r="E200">
        <v>-0.1</v>
      </c>
      <c r="F200">
        <v>9</v>
      </c>
      <c r="G200">
        <v>30</v>
      </c>
      <c r="H200">
        <v>28</v>
      </c>
      <c r="I200">
        <v>4</v>
      </c>
      <c r="J200">
        <v>4</v>
      </c>
      <c r="K200">
        <v>1</v>
      </c>
      <c r="L200">
        <v>0</v>
      </c>
      <c r="M200">
        <v>0</v>
      </c>
      <c r="N200">
        <v>4</v>
      </c>
      <c r="O200">
        <v>0</v>
      </c>
      <c r="P200">
        <v>0</v>
      </c>
      <c r="Q200">
        <v>2</v>
      </c>
      <c r="R200">
        <v>4</v>
      </c>
      <c r="S200">
        <v>0.14299999999999999</v>
      </c>
      <c r="T200">
        <v>0.2</v>
      </c>
      <c r="U200">
        <v>0.17899999999999999</v>
      </c>
      <c r="V200">
        <v>0.379</v>
      </c>
      <c r="W200">
        <v>9</v>
      </c>
      <c r="X200">
        <v>0.24399999999999999</v>
      </c>
      <c r="Y200">
        <v>35</v>
      </c>
      <c r="Z200">
        <v>5</v>
      </c>
      <c r="AA200">
        <v>1</v>
      </c>
      <c r="AB200">
        <v>0</v>
      </c>
      <c r="AC200">
        <v>0</v>
      </c>
      <c r="AD200">
        <v>0</v>
      </c>
      <c r="AE200">
        <v>0</v>
      </c>
      <c r="AF200" t="s">
        <v>1010</v>
      </c>
      <c r="AG200" s="20"/>
      <c r="AJ200" s="70" t="str">
        <f t="shared" si="40"/>
        <v/>
      </c>
      <c r="AK200" s="70" t="str">
        <f t="shared" si="41"/>
        <v>7</v>
      </c>
      <c r="AL200" s="70" t="str">
        <f>IF(C200&lt;&gt;"Age",IF(M200&gt;='1967-AL'!H$23,"A",IF(U200&gt;'1967-AL'!H$25,"B","C")),"")</f>
        <v>C</v>
      </c>
      <c r="AM200" s="70" t="str">
        <f t="shared" si="42"/>
        <v>7</v>
      </c>
      <c r="AN200" s="70" t="str">
        <f t="shared" si="43"/>
        <v>7C</v>
      </c>
      <c r="AO200" s="70" t="str">
        <f t="shared" si="44"/>
        <v>R</v>
      </c>
      <c r="AP200" s="70" t="str">
        <f t="shared" si="45"/>
        <v>7C</v>
      </c>
      <c r="AQ200" s="71" t="str">
        <f t="shared" si="46"/>
        <v>Andy Kosco</v>
      </c>
      <c r="AR200" t="s">
        <v>245</v>
      </c>
      <c r="AS200" t="s">
        <v>1010</v>
      </c>
      <c r="AX200" s="71" t="str">
        <f t="shared" si="47"/>
        <v>Kosco</v>
      </c>
      <c r="AY200" s="70" t="str">
        <f t="shared" si="48"/>
        <v>7C</v>
      </c>
      <c r="AZ200" s="70" t="str">
        <f t="shared" si="49"/>
        <v>R</v>
      </c>
      <c r="BG200" t="s">
        <v>303</v>
      </c>
      <c r="BH200" t="s">
        <v>1232</v>
      </c>
      <c r="BN200" s="88" t="str">
        <f t="shared" si="50"/>
        <v>-</v>
      </c>
      <c r="BO200" s="95" t="str">
        <f t="shared" si="51"/>
        <v>Ken</v>
      </c>
      <c r="BP200" s="88" t="str">
        <f t="shared" si="52"/>
        <v>Harrelson</v>
      </c>
    </row>
    <row r="201" spans="1:68" x14ac:dyDescent="0.25">
      <c r="A201">
        <v>291</v>
      </c>
      <c r="B201" t="s">
        <v>632</v>
      </c>
      <c r="C201">
        <v>29</v>
      </c>
      <c r="D201" t="s">
        <v>388</v>
      </c>
      <c r="E201">
        <v>-0.2</v>
      </c>
      <c r="F201">
        <v>32</v>
      </c>
      <c r="G201">
        <v>34</v>
      </c>
      <c r="H201">
        <v>31</v>
      </c>
      <c r="I201">
        <v>4</v>
      </c>
      <c r="J201">
        <v>10</v>
      </c>
      <c r="K201">
        <v>0</v>
      </c>
      <c r="L201">
        <v>0</v>
      </c>
      <c r="M201">
        <v>0</v>
      </c>
      <c r="N201">
        <v>2</v>
      </c>
      <c r="O201">
        <v>0</v>
      </c>
      <c r="P201">
        <v>0</v>
      </c>
      <c r="Q201">
        <v>3</v>
      </c>
      <c r="R201">
        <v>2</v>
      </c>
      <c r="S201">
        <v>0.32300000000000001</v>
      </c>
      <c r="T201">
        <v>0.38200000000000001</v>
      </c>
      <c r="U201">
        <v>0.32300000000000001</v>
      </c>
      <c r="V201">
        <v>0.70499999999999996</v>
      </c>
      <c r="W201">
        <v>103</v>
      </c>
      <c r="X201">
        <v>0.32900000000000001</v>
      </c>
      <c r="Y201">
        <v>98</v>
      </c>
      <c r="Z201">
        <v>10</v>
      </c>
      <c r="AA201">
        <v>2</v>
      </c>
      <c r="AB201">
        <v>0</v>
      </c>
      <c r="AC201">
        <v>0</v>
      </c>
      <c r="AD201">
        <v>0</v>
      </c>
      <c r="AE201">
        <v>0</v>
      </c>
      <c r="AF201" t="s">
        <v>1130</v>
      </c>
      <c r="AG201" s="20"/>
      <c r="AJ201" s="70" t="str">
        <f t="shared" si="40"/>
        <v/>
      </c>
      <c r="AK201" s="70" t="str">
        <f t="shared" si="41"/>
        <v>2</v>
      </c>
      <c r="AL201" s="70" t="str">
        <f>IF(C201&lt;&gt;"Age",IF(M201&gt;='1967-AL'!H$23,"A",IF(U201&gt;'1967-AL'!H$25,"B","C")),"")</f>
        <v>C</v>
      </c>
      <c r="AM201" s="70" t="str">
        <f t="shared" si="42"/>
        <v>2</v>
      </c>
      <c r="AN201" s="70" t="str">
        <f t="shared" si="43"/>
        <v>2C</v>
      </c>
      <c r="AO201" s="70" t="str">
        <f t="shared" si="44"/>
        <v>R</v>
      </c>
      <c r="AP201" s="70" t="str">
        <f t="shared" si="45"/>
        <v>2C</v>
      </c>
      <c r="AQ201" s="71" t="str">
        <f t="shared" si="46"/>
        <v>Frank Kostro</v>
      </c>
      <c r="AR201" t="s">
        <v>281</v>
      </c>
      <c r="AS201" t="s">
        <v>1130</v>
      </c>
      <c r="AX201" s="71" t="str">
        <f t="shared" si="47"/>
        <v>Kostro</v>
      </c>
      <c r="AY201" s="70" t="str">
        <f t="shared" si="48"/>
        <v>2C</v>
      </c>
      <c r="AZ201" s="70" t="str">
        <f t="shared" si="49"/>
        <v>R</v>
      </c>
      <c r="BG201" t="s">
        <v>303</v>
      </c>
      <c r="BH201" t="s">
        <v>1232</v>
      </c>
      <c r="BN201" s="88" t="str">
        <f t="shared" si="50"/>
        <v>-</v>
      </c>
      <c r="BO201" s="95" t="str">
        <f t="shared" si="51"/>
        <v>Ken</v>
      </c>
      <c r="BP201" s="88" t="str">
        <f t="shared" si="52"/>
        <v>Harrelson</v>
      </c>
    </row>
    <row r="202" spans="1:68" x14ac:dyDescent="0.25">
      <c r="A202">
        <v>292</v>
      </c>
      <c r="B202" t="s">
        <v>633</v>
      </c>
      <c r="C202">
        <v>32</v>
      </c>
      <c r="D202" t="s">
        <v>406</v>
      </c>
      <c r="E202">
        <v>0</v>
      </c>
      <c r="F202">
        <v>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 t="s">
        <v>1172</v>
      </c>
      <c r="AG202" s="20"/>
      <c r="AJ202" s="70" t="str">
        <f t="shared" si="40"/>
        <v/>
      </c>
      <c r="AK202" s="70">
        <f t="shared" si="41"/>
        <v>6</v>
      </c>
      <c r="AL202" s="70" t="str">
        <f>IF(C202&lt;&gt;"Age",IF(M202&gt;='1967-AL'!H$23,"A",IF(U202&gt;'1967-AL'!H$25,"B","C")),"")</f>
        <v>C</v>
      </c>
      <c r="AM202" s="70">
        <f t="shared" si="42"/>
        <v>6</v>
      </c>
      <c r="AN202" s="70" t="str">
        <f t="shared" si="43"/>
        <v>6C</v>
      </c>
      <c r="AO202" s="70" t="str">
        <f t="shared" si="44"/>
        <v>L</v>
      </c>
      <c r="AP202" s="70" t="str">
        <f t="shared" si="45"/>
        <v>6C</v>
      </c>
      <c r="AQ202" s="71" t="str">
        <f t="shared" si="46"/>
        <v>Jack Kralick</v>
      </c>
      <c r="AR202" t="s">
        <v>289</v>
      </c>
      <c r="AS202" t="s">
        <v>1172</v>
      </c>
      <c r="AX202" s="71" t="str">
        <f t="shared" si="47"/>
        <v>Kralick</v>
      </c>
      <c r="AY202" s="70" t="str">
        <f t="shared" si="48"/>
        <v>6C</v>
      </c>
      <c r="AZ202" s="70" t="str">
        <f t="shared" si="49"/>
        <v>L</v>
      </c>
      <c r="BG202" t="s">
        <v>303</v>
      </c>
      <c r="BH202" t="s">
        <v>1232</v>
      </c>
      <c r="BN202" s="88" t="str">
        <f t="shared" si="50"/>
        <v>-</v>
      </c>
      <c r="BO202" s="95" t="str">
        <f t="shared" si="51"/>
        <v>Ken</v>
      </c>
      <c r="BP202" s="88" t="str">
        <f t="shared" si="52"/>
        <v>Harrelson</v>
      </c>
    </row>
    <row r="203" spans="1:68" x14ac:dyDescent="0.25">
      <c r="A203">
        <v>171</v>
      </c>
      <c r="B203" t="s">
        <v>528</v>
      </c>
      <c r="C203">
        <v>24</v>
      </c>
      <c r="D203" t="s">
        <v>422</v>
      </c>
      <c r="E203">
        <v>0</v>
      </c>
      <c r="F203">
        <v>49</v>
      </c>
      <c r="G203">
        <v>43</v>
      </c>
      <c r="H203">
        <v>41</v>
      </c>
      <c r="I203">
        <v>2</v>
      </c>
      <c r="J203">
        <v>6</v>
      </c>
      <c r="K203">
        <v>1</v>
      </c>
      <c r="L203">
        <v>0</v>
      </c>
      <c r="M203">
        <v>1</v>
      </c>
      <c r="N203">
        <v>3</v>
      </c>
      <c r="O203">
        <v>1</v>
      </c>
      <c r="P203">
        <v>0</v>
      </c>
      <c r="Q203">
        <v>1</v>
      </c>
      <c r="R203">
        <v>16</v>
      </c>
      <c r="S203">
        <v>0.14599999999999999</v>
      </c>
      <c r="T203">
        <v>0.16700000000000001</v>
      </c>
      <c r="U203">
        <v>0.24399999999999999</v>
      </c>
      <c r="V203">
        <v>0.41099999999999998</v>
      </c>
      <c r="W203">
        <v>21</v>
      </c>
      <c r="X203">
        <v>0.19500000000000001</v>
      </c>
      <c r="Y203">
        <v>2</v>
      </c>
      <c r="Z203">
        <v>10</v>
      </c>
      <c r="AA203">
        <v>1</v>
      </c>
      <c r="AB203">
        <v>0</v>
      </c>
      <c r="AC203">
        <v>1</v>
      </c>
      <c r="AD203">
        <v>0</v>
      </c>
      <c r="AE203">
        <v>0</v>
      </c>
      <c r="AF203" t="s">
        <v>1244</v>
      </c>
      <c r="AG203" s="20"/>
      <c r="AJ203" s="70" t="str">
        <f t="shared" si="40"/>
        <v/>
      </c>
      <c r="AK203" s="70" t="str">
        <f t="shared" si="41"/>
        <v>7</v>
      </c>
      <c r="AL203" s="70" t="str">
        <f>IF(C203&lt;&gt;"Age",IF(M203&gt;='1967-AL'!H$23,"A",IF(U203&gt;'1967-AL'!H$25,"B","C")),"")</f>
        <v>C</v>
      </c>
      <c r="AM203" s="70" t="str">
        <f t="shared" si="42"/>
        <v>7</v>
      </c>
      <c r="AN203" s="70" t="str">
        <f t="shared" si="43"/>
        <v>7C</v>
      </c>
      <c r="AO203" s="70" t="str">
        <f t="shared" si="44"/>
        <v>R</v>
      </c>
      <c r="AP203" s="70" t="str">
        <f t="shared" si="45"/>
        <v>7C</v>
      </c>
      <c r="AQ203" s="71" t="str">
        <f t="shared" si="46"/>
        <v>Lew Krausse</v>
      </c>
      <c r="AR203" t="s">
        <v>1242</v>
      </c>
      <c r="AS203" t="s">
        <v>1244</v>
      </c>
      <c r="AX203" s="71" t="str">
        <f t="shared" si="47"/>
        <v>Krausse</v>
      </c>
      <c r="AY203" s="70" t="str">
        <f t="shared" si="48"/>
        <v>7C</v>
      </c>
      <c r="AZ203" s="70" t="str">
        <f t="shared" si="49"/>
        <v>R</v>
      </c>
      <c r="BG203" t="s">
        <v>157</v>
      </c>
      <c r="BH203" t="s">
        <v>1019</v>
      </c>
      <c r="BN203" s="88" t="str">
        <f t="shared" si="50"/>
        <v>-</v>
      </c>
      <c r="BO203" s="95" t="str">
        <f t="shared" si="51"/>
        <v>Bill</v>
      </c>
      <c r="BP203" s="88" t="str">
        <f t="shared" si="52"/>
        <v>Heath</v>
      </c>
    </row>
    <row r="204" spans="1:68" x14ac:dyDescent="0.25">
      <c r="A204">
        <v>293</v>
      </c>
      <c r="B204" t="s">
        <v>634</v>
      </c>
      <c r="C204">
        <v>25</v>
      </c>
      <c r="D204" t="s">
        <v>422</v>
      </c>
      <c r="E204">
        <v>-0.7</v>
      </c>
      <c r="F204">
        <v>53</v>
      </c>
      <c r="G204">
        <v>117</v>
      </c>
      <c r="H204">
        <v>102</v>
      </c>
      <c r="I204">
        <v>6</v>
      </c>
      <c r="J204">
        <v>16</v>
      </c>
      <c r="K204">
        <v>2</v>
      </c>
      <c r="L204">
        <v>1</v>
      </c>
      <c r="M204">
        <v>0</v>
      </c>
      <c r="N204">
        <v>5</v>
      </c>
      <c r="O204">
        <v>0</v>
      </c>
      <c r="P204">
        <v>0</v>
      </c>
      <c r="Q204">
        <v>12</v>
      </c>
      <c r="R204">
        <v>20</v>
      </c>
      <c r="S204">
        <v>0.157</v>
      </c>
      <c r="T204">
        <v>0.24299999999999999</v>
      </c>
      <c r="U204">
        <v>0.19600000000000001</v>
      </c>
      <c r="V204">
        <v>0.44</v>
      </c>
      <c r="W204">
        <v>33</v>
      </c>
      <c r="X204">
        <v>0.21299999999999999</v>
      </c>
      <c r="Y204">
        <v>22</v>
      </c>
      <c r="Z204">
        <v>20</v>
      </c>
      <c r="AA204">
        <v>2</v>
      </c>
      <c r="AB204">
        <v>0</v>
      </c>
      <c r="AC204">
        <v>2</v>
      </c>
      <c r="AD204">
        <v>1</v>
      </c>
      <c r="AE204">
        <v>0</v>
      </c>
      <c r="AF204" t="s">
        <v>1339</v>
      </c>
      <c r="AG204" s="20"/>
      <c r="AJ204" s="70" t="str">
        <f t="shared" si="40"/>
        <v/>
      </c>
      <c r="AK204" s="70" t="str">
        <f t="shared" si="41"/>
        <v>6</v>
      </c>
      <c r="AL204" s="70" t="str">
        <f>IF(C204&lt;&gt;"Age",IF(M204&gt;='1967-AL'!H$23,"A",IF(U204&gt;'1967-AL'!H$25,"B","C")),"")</f>
        <v>C</v>
      </c>
      <c r="AM204" s="70" t="str">
        <f t="shared" si="42"/>
        <v>6</v>
      </c>
      <c r="AN204" s="70" t="str">
        <f t="shared" si="43"/>
        <v>6C</v>
      </c>
      <c r="AO204" s="70" t="str">
        <f t="shared" si="44"/>
        <v>B</v>
      </c>
      <c r="AP204" s="70" t="str">
        <f t="shared" si="45"/>
        <v>6C</v>
      </c>
      <c r="AQ204" s="71" t="str">
        <f t="shared" si="46"/>
        <v>Ted Kubiak</v>
      </c>
      <c r="AR204" t="s">
        <v>339</v>
      </c>
      <c r="AS204" t="s">
        <v>1339</v>
      </c>
      <c r="AX204" s="71" t="str">
        <f t="shared" si="47"/>
        <v>Kubiak</v>
      </c>
      <c r="AY204" s="70" t="str">
        <f t="shared" si="48"/>
        <v>6C</v>
      </c>
      <c r="AZ204" s="70" t="str">
        <f t="shared" si="49"/>
        <v>B</v>
      </c>
      <c r="BG204" t="s">
        <v>314</v>
      </c>
      <c r="BH204" t="s">
        <v>1265</v>
      </c>
      <c r="BN204" s="88" t="str">
        <f t="shared" si="50"/>
        <v>-</v>
      </c>
      <c r="BO204" s="95" t="str">
        <f t="shared" si="51"/>
        <v>Mike</v>
      </c>
      <c r="BP204" s="88" t="str">
        <f t="shared" si="52"/>
        <v>Hegan</v>
      </c>
    </row>
    <row r="205" spans="1:68" x14ac:dyDescent="0.25">
      <c r="A205">
        <v>294</v>
      </c>
      <c r="B205" t="s">
        <v>635</v>
      </c>
      <c r="C205">
        <v>30</v>
      </c>
      <c r="D205" t="s">
        <v>412</v>
      </c>
      <c r="E205">
        <v>0</v>
      </c>
      <c r="F205">
        <v>3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 t="s">
        <v>1173</v>
      </c>
      <c r="AG205" s="20"/>
      <c r="AJ205" s="70" t="str">
        <f t="shared" si="40"/>
        <v/>
      </c>
      <c r="AK205" s="70">
        <f t="shared" si="41"/>
        <v>6</v>
      </c>
      <c r="AL205" s="70" t="str">
        <f>IF(C205&lt;&gt;"Age",IF(M205&gt;='1967-AL'!H$23,"A",IF(U205&gt;'1967-AL'!H$25,"B","C")),"")</f>
        <v>C</v>
      </c>
      <c r="AM205" s="70">
        <f t="shared" si="42"/>
        <v>6</v>
      </c>
      <c r="AN205" s="70" t="str">
        <f t="shared" si="43"/>
        <v>6C</v>
      </c>
      <c r="AO205" s="70" t="str">
        <f t="shared" si="44"/>
        <v>R</v>
      </c>
      <c r="AP205" s="70" t="str">
        <f t="shared" si="45"/>
        <v>6C</v>
      </c>
      <c r="AQ205" s="71" t="str">
        <f t="shared" si="46"/>
        <v>Jack Lamabe</v>
      </c>
      <c r="AR205" t="s">
        <v>289</v>
      </c>
      <c r="AS205" t="s">
        <v>1173</v>
      </c>
      <c r="AX205" s="71" t="str">
        <f t="shared" si="47"/>
        <v>Lamabe</v>
      </c>
      <c r="AY205" s="70" t="str">
        <f t="shared" si="48"/>
        <v>6C</v>
      </c>
      <c r="AZ205" s="70" t="str">
        <f t="shared" si="49"/>
        <v>R</v>
      </c>
      <c r="BG205" t="s">
        <v>350</v>
      </c>
      <c r="BH205" t="s">
        <v>1371</v>
      </c>
      <c r="BN205" s="88" t="str">
        <f t="shared" si="50"/>
        <v>-</v>
      </c>
      <c r="BO205" s="95" t="str">
        <f t="shared" si="51"/>
        <v>Woodie</v>
      </c>
      <c r="BP205" s="88" t="str">
        <f t="shared" si="52"/>
        <v>Held</v>
      </c>
    </row>
    <row r="206" spans="1:68" x14ac:dyDescent="0.25">
      <c r="A206">
        <v>122</v>
      </c>
      <c r="B206" t="s">
        <v>1429</v>
      </c>
      <c r="C206">
        <v>33</v>
      </c>
      <c r="D206" t="s">
        <v>242</v>
      </c>
      <c r="E206">
        <v>-0.1</v>
      </c>
      <c r="F206">
        <v>30</v>
      </c>
      <c r="G206">
        <v>64</v>
      </c>
      <c r="H206">
        <v>55</v>
      </c>
      <c r="I206">
        <v>5</v>
      </c>
      <c r="J206">
        <v>11</v>
      </c>
      <c r="K206">
        <v>0</v>
      </c>
      <c r="L206">
        <v>0</v>
      </c>
      <c r="M206">
        <v>3</v>
      </c>
      <c r="N206">
        <v>5</v>
      </c>
      <c r="O206">
        <v>0</v>
      </c>
      <c r="P206">
        <v>2</v>
      </c>
      <c r="Q206">
        <v>8</v>
      </c>
      <c r="R206">
        <v>15</v>
      </c>
      <c r="S206">
        <v>0.2</v>
      </c>
      <c r="T206">
        <v>0.29699999999999999</v>
      </c>
      <c r="U206">
        <v>0.36399999999999999</v>
      </c>
      <c r="V206">
        <v>0.66100000000000003</v>
      </c>
      <c r="W206">
        <v>92</v>
      </c>
      <c r="X206">
        <v>0.30599999999999999</v>
      </c>
      <c r="Y206">
        <v>97</v>
      </c>
      <c r="Z206">
        <v>20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1021</v>
      </c>
      <c r="AG206" s="20"/>
      <c r="AJ206" s="70" t="str">
        <f t="shared" si="40"/>
        <v>CHECK</v>
      </c>
      <c r="AK206" s="70" t="str">
        <f t="shared" si="41"/>
        <v>6</v>
      </c>
      <c r="AL206" s="70" t="str">
        <f>IF(C206&lt;&gt;"Age",IF(M206&gt;='1967-AL'!H$23,"A",IF(U206&gt;'1967-AL'!H$25,"B","C")),"")</f>
        <v>C</v>
      </c>
      <c r="AM206" s="70" t="str">
        <f t="shared" si="42"/>
        <v>6</v>
      </c>
      <c r="AN206" s="70" t="str">
        <f t="shared" si="43"/>
        <v>6C</v>
      </c>
      <c r="AO206" s="70" t="str">
        <f t="shared" si="44"/>
        <v>R</v>
      </c>
      <c r="AP206" s="70" t="str">
        <f t="shared" si="45"/>
        <v>6C</v>
      </c>
      <c r="AQ206" s="71" t="str">
        <f t="shared" si="46"/>
        <v>Jim LandisJ</v>
      </c>
      <c r="AR206" t="s">
        <v>296</v>
      </c>
      <c r="AS206" t="s">
        <v>1473</v>
      </c>
      <c r="AX206" s="71" t="str">
        <f t="shared" si="47"/>
        <v>LandisJ</v>
      </c>
      <c r="AY206" s="70" t="str">
        <f t="shared" si="48"/>
        <v>6C</v>
      </c>
      <c r="AZ206" s="70" t="str">
        <f t="shared" si="49"/>
        <v>R</v>
      </c>
      <c r="BG206" t="s">
        <v>350</v>
      </c>
      <c r="BH206" t="s">
        <v>1371</v>
      </c>
      <c r="BN206" s="88" t="str">
        <f t="shared" si="50"/>
        <v>-</v>
      </c>
      <c r="BO206" s="95" t="str">
        <f t="shared" si="51"/>
        <v>Woodie</v>
      </c>
      <c r="BP206" s="88" t="str">
        <f t="shared" si="52"/>
        <v>Held</v>
      </c>
    </row>
    <row r="207" spans="1:68" x14ac:dyDescent="0.25">
      <c r="A207">
        <v>123</v>
      </c>
      <c r="B207" t="s">
        <v>1429</v>
      </c>
      <c r="C207">
        <v>33</v>
      </c>
      <c r="D207" t="s">
        <v>395</v>
      </c>
      <c r="E207">
        <v>-0.1</v>
      </c>
      <c r="F207">
        <v>25</v>
      </c>
      <c r="G207">
        <v>56</v>
      </c>
      <c r="H207">
        <v>48</v>
      </c>
      <c r="I207">
        <v>4</v>
      </c>
      <c r="J207">
        <v>10</v>
      </c>
      <c r="K207">
        <v>0</v>
      </c>
      <c r="L207">
        <v>0</v>
      </c>
      <c r="M207">
        <v>2</v>
      </c>
      <c r="N207">
        <v>4</v>
      </c>
      <c r="O207">
        <v>0</v>
      </c>
      <c r="P207">
        <v>2</v>
      </c>
      <c r="Q207">
        <v>7</v>
      </c>
      <c r="R207">
        <v>12</v>
      </c>
      <c r="S207">
        <v>0.20799999999999999</v>
      </c>
      <c r="T207">
        <v>0.30399999999999999</v>
      </c>
      <c r="U207">
        <v>0.33300000000000002</v>
      </c>
      <c r="V207">
        <v>0.63700000000000001</v>
      </c>
      <c r="W207">
        <v>86</v>
      </c>
      <c r="X207">
        <v>0.29699999999999999</v>
      </c>
      <c r="Y207">
        <v>92</v>
      </c>
      <c r="Z207">
        <v>16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1021</v>
      </c>
      <c r="AG207" s="20"/>
      <c r="AJ207" s="70" t="str">
        <f t="shared" si="40"/>
        <v>CHECK</v>
      </c>
      <c r="AK207" s="70" t="str">
        <f t="shared" si="41"/>
        <v>5</v>
      </c>
      <c r="AL207" s="70" t="str">
        <f>IF(C207&lt;&gt;"Age",IF(M207&gt;='1967-AL'!H$23,"A",IF(U207&gt;'1967-AL'!H$25,"B","C")),"")</f>
        <v>C</v>
      </c>
      <c r="AM207" s="70" t="str">
        <f t="shared" si="42"/>
        <v>5</v>
      </c>
      <c r="AN207" s="70" t="str">
        <f t="shared" si="43"/>
        <v>5C</v>
      </c>
      <c r="AO207" s="70" t="str">
        <f t="shared" si="44"/>
        <v>R</v>
      </c>
      <c r="AP207" s="70" t="str">
        <f t="shared" si="45"/>
        <v>5C</v>
      </c>
      <c r="AQ207" s="71" t="str">
        <f t="shared" si="46"/>
        <v>Jim LandisJ</v>
      </c>
      <c r="AR207" t="s">
        <v>296</v>
      </c>
      <c r="AS207" t="s">
        <v>1473</v>
      </c>
      <c r="AX207" s="71" t="str">
        <f t="shared" si="47"/>
        <v>LandisJ</v>
      </c>
      <c r="AY207" s="70" t="str">
        <f t="shared" si="48"/>
        <v>5C</v>
      </c>
      <c r="AZ207" s="70" t="str">
        <f t="shared" si="49"/>
        <v>R</v>
      </c>
      <c r="BG207" t="s">
        <v>350</v>
      </c>
      <c r="BH207" t="s">
        <v>1371</v>
      </c>
      <c r="BN207" s="88" t="str">
        <f t="shared" si="50"/>
        <v>-</v>
      </c>
      <c r="BO207" s="95" t="str">
        <f t="shared" si="51"/>
        <v>Woodie</v>
      </c>
      <c r="BP207" s="88" t="str">
        <f t="shared" si="52"/>
        <v>Held</v>
      </c>
    </row>
    <row r="208" spans="1:68" x14ac:dyDescent="0.25">
      <c r="A208">
        <v>124</v>
      </c>
      <c r="B208" t="s">
        <v>1429</v>
      </c>
      <c r="C208">
        <v>33</v>
      </c>
      <c r="D208" t="s">
        <v>390</v>
      </c>
      <c r="E208">
        <v>0</v>
      </c>
      <c r="F208">
        <v>5</v>
      </c>
      <c r="G208">
        <v>8</v>
      </c>
      <c r="H208">
        <v>7</v>
      </c>
      <c r="I208">
        <v>1</v>
      </c>
      <c r="J208">
        <v>1</v>
      </c>
      <c r="K208">
        <v>0</v>
      </c>
      <c r="L208">
        <v>0</v>
      </c>
      <c r="M208">
        <v>1</v>
      </c>
      <c r="N208">
        <v>1</v>
      </c>
      <c r="O208">
        <v>0</v>
      </c>
      <c r="P208">
        <v>0</v>
      </c>
      <c r="Q208">
        <v>1</v>
      </c>
      <c r="R208">
        <v>3</v>
      </c>
      <c r="S208">
        <v>0.14299999999999999</v>
      </c>
      <c r="T208">
        <v>0.25</v>
      </c>
      <c r="U208">
        <v>0.57099999999999995</v>
      </c>
      <c r="V208">
        <v>0.82099999999999995</v>
      </c>
      <c r="W208">
        <v>128</v>
      </c>
      <c r="X208">
        <v>0.36899999999999999</v>
      </c>
      <c r="Y208">
        <v>127</v>
      </c>
      <c r="Z208">
        <v>4</v>
      </c>
      <c r="AA208">
        <v>0</v>
      </c>
      <c r="AB208">
        <v>0</v>
      </c>
      <c r="AC208">
        <v>0</v>
      </c>
      <c r="AD208">
        <v>0</v>
      </c>
      <c r="AE208">
        <v>0</v>
      </c>
      <c r="AF208" t="s">
        <v>1021</v>
      </c>
      <c r="AG208" s="20"/>
      <c r="AJ208" s="70" t="str">
        <f t="shared" si="40"/>
        <v/>
      </c>
      <c r="AK208" s="70">
        <f t="shared" si="41"/>
        <v>6</v>
      </c>
      <c r="AL208" s="70" t="str">
        <f>IF(C208&lt;&gt;"Age",IF(M208&gt;='1967-AL'!H$23,"A",IF(U208&gt;'1967-AL'!H$25,"B","C")),"")</f>
        <v>B</v>
      </c>
      <c r="AM208" s="70">
        <f t="shared" si="42"/>
        <v>6</v>
      </c>
      <c r="AN208" s="70" t="str">
        <f t="shared" si="43"/>
        <v>6B</v>
      </c>
      <c r="AO208" s="70" t="str">
        <f t="shared" si="44"/>
        <v>R</v>
      </c>
      <c r="AP208" s="70" t="str">
        <f t="shared" si="45"/>
        <v>6B</v>
      </c>
      <c r="AQ208" s="71" t="str">
        <f t="shared" si="46"/>
        <v>Jim LandisJ</v>
      </c>
      <c r="AR208" t="s">
        <v>296</v>
      </c>
      <c r="AS208" t="s">
        <v>1473</v>
      </c>
      <c r="AX208" s="71" t="str">
        <f t="shared" si="47"/>
        <v>LandisJ</v>
      </c>
      <c r="AY208" s="70" t="str">
        <f t="shared" si="48"/>
        <v>6B</v>
      </c>
      <c r="AZ208" s="70" t="str">
        <f t="shared" si="49"/>
        <v>R</v>
      </c>
      <c r="BG208" t="s">
        <v>1175</v>
      </c>
      <c r="BH208" t="s">
        <v>149</v>
      </c>
      <c r="BN208" s="88" t="str">
        <f t="shared" si="50"/>
        <v>-</v>
      </c>
      <c r="BO208" s="95" t="str">
        <f t="shared" si="51"/>
        <v>Jackie</v>
      </c>
      <c r="BP208" s="88" t="str">
        <f t="shared" si="52"/>
        <v>Hernández</v>
      </c>
    </row>
    <row r="209" spans="1:68" x14ac:dyDescent="0.25">
      <c r="A209">
        <v>295</v>
      </c>
      <c r="B209" t="s">
        <v>1428</v>
      </c>
      <c r="C209">
        <v>24</v>
      </c>
      <c r="D209" t="s">
        <v>390</v>
      </c>
      <c r="E209">
        <v>0</v>
      </c>
      <c r="F209">
        <v>21</v>
      </c>
      <c r="G209">
        <v>2</v>
      </c>
      <c r="H209">
        <v>2</v>
      </c>
      <c r="I209">
        <v>1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</v>
      </c>
      <c r="S209">
        <v>0</v>
      </c>
      <c r="T209">
        <v>0</v>
      </c>
      <c r="U209">
        <v>0</v>
      </c>
      <c r="V209">
        <v>0</v>
      </c>
      <c r="W209">
        <v>-100</v>
      </c>
      <c r="X209">
        <v>0</v>
      </c>
      <c r="Y209">
        <v>-153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 t="s">
        <v>1021</v>
      </c>
      <c r="AG209" s="20"/>
      <c r="AJ209" s="70" t="str">
        <f t="shared" si="40"/>
        <v/>
      </c>
      <c r="AK209" s="70">
        <f t="shared" si="41"/>
        <v>6</v>
      </c>
      <c r="AL209" s="70" t="str">
        <f>IF(C209&lt;&gt;"Age",IF(M209&gt;='1967-AL'!H$23,"A",IF(U209&gt;'1967-AL'!H$25,"B","C")),"")</f>
        <v>C</v>
      </c>
      <c r="AM209" s="70">
        <f t="shared" si="42"/>
        <v>6</v>
      </c>
      <c r="AN209" s="70" t="str">
        <f t="shared" si="43"/>
        <v>6C</v>
      </c>
      <c r="AO209" s="70" t="str">
        <f t="shared" si="44"/>
        <v>L</v>
      </c>
      <c r="AP209" s="70" t="str">
        <f t="shared" si="45"/>
        <v>6C</v>
      </c>
      <c r="AQ209" s="71" t="str">
        <f t="shared" si="46"/>
        <v>Bill LandisB</v>
      </c>
      <c r="AR209" t="s">
        <v>157</v>
      </c>
      <c r="AS209" t="s">
        <v>1474</v>
      </c>
      <c r="AX209" s="71" t="str">
        <f t="shared" si="47"/>
        <v>LandisB</v>
      </c>
      <c r="AY209" s="70" t="str">
        <f t="shared" si="48"/>
        <v>6C</v>
      </c>
      <c r="AZ209" s="70" t="str">
        <f t="shared" si="49"/>
        <v>L</v>
      </c>
      <c r="BG209" t="s">
        <v>146</v>
      </c>
      <c r="BH209" t="s">
        <v>1121</v>
      </c>
      <c r="BN209" s="88" t="str">
        <f t="shared" si="50"/>
        <v>-</v>
      </c>
      <c r="BO209" s="95" t="str">
        <f t="shared" si="51"/>
        <v>Ed</v>
      </c>
      <c r="BP209" s="88" t="str">
        <f t="shared" si="52"/>
        <v>Herrmann</v>
      </c>
    </row>
    <row r="210" spans="1:68" x14ac:dyDescent="0.25">
      <c r="A210">
        <v>296</v>
      </c>
      <c r="B210" t="s">
        <v>636</v>
      </c>
      <c r="C210">
        <v>25</v>
      </c>
      <c r="D210" t="s">
        <v>395</v>
      </c>
      <c r="E210">
        <v>-0.1</v>
      </c>
      <c r="F210">
        <v>17</v>
      </c>
      <c r="G210">
        <v>10</v>
      </c>
      <c r="H210">
        <v>9</v>
      </c>
      <c r="I210">
        <v>0</v>
      </c>
      <c r="J210">
        <v>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6</v>
      </c>
      <c r="S210">
        <v>0.111</v>
      </c>
      <c r="T210">
        <v>0.111</v>
      </c>
      <c r="U210">
        <v>0.111</v>
      </c>
      <c r="V210">
        <v>0.222</v>
      </c>
      <c r="W210">
        <v>-35</v>
      </c>
      <c r="X210">
        <v>0.10100000000000001</v>
      </c>
      <c r="Y210">
        <v>-85</v>
      </c>
      <c r="Z210">
        <v>1</v>
      </c>
      <c r="AA210">
        <v>0</v>
      </c>
      <c r="AB210">
        <v>0</v>
      </c>
      <c r="AC210">
        <v>1</v>
      </c>
      <c r="AD210">
        <v>0</v>
      </c>
      <c r="AE210">
        <v>0</v>
      </c>
      <c r="AF210" t="s">
        <v>1135</v>
      </c>
      <c r="AG210" s="20"/>
      <c r="AJ210" s="70" t="str">
        <f t="shared" si="40"/>
        <v/>
      </c>
      <c r="AK210" s="70">
        <f t="shared" si="41"/>
        <v>6</v>
      </c>
      <c r="AL210" s="70" t="str">
        <f>IF(C210&lt;&gt;"Age",IF(M210&gt;='1967-AL'!H$23,"A",IF(U210&gt;'1967-AL'!H$25,"B","C")),"")</f>
        <v>C</v>
      </c>
      <c r="AM210" s="70">
        <f t="shared" si="42"/>
        <v>6</v>
      </c>
      <c r="AN210" s="70" t="str">
        <f t="shared" si="43"/>
        <v>6C</v>
      </c>
      <c r="AO210" s="70" t="str">
        <f t="shared" si="44"/>
        <v>R</v>
      </c>
      <c r="AP210" s="70" t="str">
        <f t="shared" si="45"/>
        <v>6C</v>
      </c>
      <c r="AQ210" s="71" t="str">
        <f t="shared" si="46"/>
        <v>Fred Lasher</v>
      </c>
      <c r="AR210" t="s">
        <v>282</v>
      </c>
      <c r="AS210" t="s">
        <v>1135</v>
      </c>
      <c r="AX210" s="71" t="str">
        <f t="shared" si="47"/>
        <v>Lasher</v>
      </c>
      <c r="AY210" s="70" t="str">
        <f t="shared" si="48"/>
        <v>6C</v>
      </c>
      <c r="AZ210" s="70" t="str">
        <f t="shared" si="49"/>
        <v>R</v>
      </c>
      <c r="BG210" t="s">
        <v>314</v>
      </c>
      <c r="BH210" t="s">
        <v>1266</v>
      </c>
      <c r="BN210" s="88" t="str">
        <f t="shared" si="50"/>
        <v>-</v>
      </c>
      <c r="BO210" s="95" t="str">
        <f t="shared" si="51"/>
        <v>Mike</v>
      </c>
      <c r="BP210" s="88" t="str">
        <f t="shared" si="52"/>
        <v>Hershberger</v>
      </c>
    </row>
    <row r="211" spans="1:68" x14ac:dyDescent="0.25">
      <c r="A211">
        <v>297</v>
      </c>
      <c r="B211" t="s">
        <v>637</v>
      </c>
      <c r="C211">
        <v>34</v>
      </c>
      <c r="D211" t="s">
        <v>393</v>
      </c>
      <c r="F211">
        <v>11</v>
      </c>
      <c r="G211">
        <v>11</v>
      </c>
      <c r="H211">
        <v>8</v>
      </c>
      <c r="I211">
        <v>0</v>
      </c>
      <c r="J211">
        <v>1</v>
      </c>
      <c r="K211">
        <v>1</v>
      </c>
      <c r="L211">
        <v>0</v>
      </c>
      <c r="M211">
        <v>0</v>
      </c>
      <c r="N211">
        <v>3</v>
      </c>
      <c r="O211">
        <v>0</v>
      </c>
      <c r="P211">
        <v>0</v>
      </c>
      <c r="Q211">
        <v>2</v>
      </c>
      <c r="R211">
        <v>2</v>
      </c>
      <c r="S211">
        <v>0.125</v>
      </c>
      <c r="T211">
        <v>0.27300000000000002</v>
      </c>
      <c r="U211">
        <v>0.25</v>
      </c>
      <c r="V211">
        <v>0.52300000000000002</v>
      </c>
      <c r="W211">
        <v>56</v>
      </c>
      <c r="X211">
        <v>0.20200000000000001</v>
      </c>
      <c r="Y211">
        <v>3</v>
      </c>
      <c r="Z211">
        <v>2</v>
      </c>
      <c r="AA211">
        <v>0</v>
      </c>
      <c r="AB211">
        <v>0</v>
      </c>
      <c r="AC211">
        <v>0</v>
      </c>
      <c r="AD211">
        <v>1</v>
      </c>
      <c r="AE211">
        <v>1</v>
      </c>
      <c r="AF211" t="s">
        <v>1061</v>
      </c>
      <c r="AG211" s="20"/>
      <c r="AJ211" s="70" t="str">
        <f t="shared" si="40"/>
        <v/>
      </c>
      <c r="AK211" s="70">
        <f t="shared" si="41"/>
        <v>6</v>
      </c>
      <c r="AL211" s="70" t="str">
        <f>IF(C211&lt;&gt;"Age",IF(M211&gt;='1967-AL'!H$23,"A",IF(U211&gt;'1967-AL'!H$25,"B","C")),"")</f>
        <v>C</v>
      </c>
      <c r="AM211" s="70">
        <f t="shared" si="42"/>
        <v>6</v>
      </c>
      <c r="AN211" s="70" t="str">
        <f t="shared" si="43"/>
        <v>6C</v>
      </c>
      <c r="AO211" s="70" t="str">
        <f t="shared" si="44"/>
        <v>L</v>
      </c>
      <c r="AP211" s="70" t="str">
        <f t="shared" si="45"/>
        <v>6C</v>
      </c>
      <c r="AQ211" s="71" t="str">
        <f t="shared" si="46"/>
        <v>Charley Lau</v>
      </c>
      <c r="AR211" t="s">
        <v>1060</v>
      </c>
      <c r="AS211" t="s">
        <v>1061</v>
      </c>
      <c r="AX211" s="71" t="str">
        <f t="shared" si="47"/>
        <v>Lau</v>
      </c>
      <c r="AY211" s="70" t="str">
        <f t="shared" si="48"/>
        <v>6C</v>
      </c>
      <c r="AZ211" s="70" t="str">
        <f t="shared" si="49"/>
        <v>L</v>
      </c>
      <c r="BG211" t="s">
        <v>296</v>
      </c>
      <c r="BH211" t="s">
        <v>1192</v>
      </c>
      <c r="BN211" s="88" t="str">
        <f t="shared" si="50"/>
        <v>-</v>
      </c>
      <c r="BO211" s="95" t="str">
        <f t="shared" si="51"/>
        <v>Jim</v>
      </c>
      <c r="BP211" s="88" t="str">
        <f t="shared" si="52"/>
        <v>Hibbs</v>
      </c>
    </row>
    <row r="212" spans="1:68" x14ac:dyDescent="0.25">
      <c r="A212">
        <v>298</v>
      </c>
      <c r="B212" t="s">
        <v>638</v>
      </c>
      <c r="C212">
        <v>19</v>
      </c>
      <c r="D212" t="s">
        <v>422</v>
      </c>
      <c r="E212">
        <v>0</v>
      </c>
      <c r="F212">
        <v>3</v>
      </c>
      <c r="G212">
        <v>4</v>
      </c>
      <c r="H212">
        <v>3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</v>
      </c>
      <c r="S212">
        <v>0</v>
      </c>
      <c r="T212">
        <v>0.25</v>
      </c>
      <c r="U212">
        <v>0</v>
      </c>
      <c r="V212">
        <v>0.25</v>
      </c>
      <c r="W212">
        <v>-19</v>
      </c>
      <c r="X212">
        <v>0.182</v>
      </c>
      <c r="Y212">
        <v>0</v>
      </c>
      <c r="Z212">
        <v>0</v>
      </c>
      <c r="AA212">
        <v>0</v>
      </c>
      <c r="AB212">
        <v>1</v>
      </c>
      <c r="AC212">
        <v>0</v>
      </c>
      <c r="AD212">
        <v>0</v>
      </c>
      <c r="AE212">
        <v>0</v>
      </c>
      <c r="AF212" t="s">
        <v>1150</v>
      </c>
      <c r="AG212" s="20"/>
      <c r="AJ212" s="70" t="str">
        <f t="shared" si="40"/>
        <v/>
      </c>
      <c r="AK212" s="70">
        <f t="shared" si="41"/>
        <v>6</v>
      </c>
      <c r="AL212" s="70" t="str">
        <f>IF(C212&lt;&gt;"Age",IF(M212&gt;='1967-AL'!H$23,"A",IF(U212&gt;'1967-AL'!H$25,"B","C")),"")</f>
        <v>C</v>
      </c>
      <c r="AM212" s="70">
        <f t="shared" si="42"/>
        <v>6</v>
      </c>
      <c r="AN212" s="70" t="str">
        <f t="shared" si="43"/>
        <v>6C</v>
      </c>
      <c r="AO212" s="70" t="str">
        <f t="shared" si="44"/>
        <v>R</v>
      </c>
      <c r="AP212" s="70" t="str">
        <f t="shared" si="45"/>
        <v>6C</v>
      </c>
      <c r="AQ212" s="71" t="str">
        <f t="shared" si="46"/>
        <v>George Lauzerique</v>
      </c>
      <c r="AR212" t="s">
        <v>285</v>
      </c>
      <c r="AS212" t="s">
        <v>1150</v>
      </c>
      <c r="AX212" s="71" t="str">
        <f t="shared" si="47"/>
        <v>Lauzerique</v>
      </c>
      <c r="AY212" s="70" t="str">
        <f t="shared" si="48"/>
        <v>6C</v>
      </c>
      <c r="AZ212" s="70" t="str">
        <f t="shared" si="49"/>
        <v>R</v>
      </c>
      <c r="BG212" t="s">
        <v>276</v>
      </c>
      <c r="BH212" t="s">
        <v>1091</v>
      </c>
      <c r="BN212" s="88" t="str">
        <f t="shared" si="50"/>
        <v>-</v>
      </c>
      <c r="BO212" s="95" t="str">
        <f t="shared" si="51"/>
        <v>Dennis</v>
      </c>
      <c r="BP212" s="88" t="str">
        <f t="shared" si="52"/>
        <v>Higgins</v>
      </c>
    </row>
    <row r="213" spans="1:68" x14ac:dyDescent="0.25">
      <c r="A213">
        <v>299</v>
      </c>
      <c r="B213" t="s">
        <v>639</v>
      </c>
      <c r="C213">
        <v>26</v>
      </c>
      <c r="D213" t="s">
        <v>393</v>
      </c>
      <c r="E213">
        <v>-0.1</v>
      </c>
      <c r="F213">
        <v>3</v>
      </c>
      <c r="G213">
        <v>5</v>
      </c>
      <c r="H213">
        <v>5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</v>
      </c>
      <c r="S213">
        <v>0</v>
      </c>
      <c r="T213">
        <v>0</v>
      </c>
      <c r="U213">
        <v>0</v>
      </c>
      <c r="V213">
        <v>0</v>
      </c>
      <c r="W213">
        <v>-100</v>
      </c>
      <c r="X213">
        <v>0</v>
      </c>
      <c r="Y213">
        <v>-140</v>
      </c>
      <c r="Z213">
        <v>0</v>
      </c>
      <c r="AA213">
        <v>1</v>
      </c>
      <c r="AB213">
        <v>0</v>
      </c>
      <c r="AC213">
        <v>0</v>
      </c>
      <c r="AD213">
        <v>0</v>
      </c>
      <c r="AE213">
        <v>0</v>
      </c>
      <c r="AF213" t="s">
        <v>1084</v>
      </c>
      <c r="AG213" s="20"/>
      <c r="AJ213" s="70" t="str">
        <f t="shared" si="40"/>
        <v/>
      </c>
      <c r="AK213" s="70">
        <f t="shared" si="41"/>
        <v>6</v>
      </c>
      <c r="AL213" s="70" t="str">
        <f>IF(C213&lt;&gt;"Age",IF(M213&gt;='1967-AL'!H$23,"A",IF(U213&gt;'1967-AL'!H$25,"B","C")),"")</f>
        <v>C</v>
      </c>
      <c r="AM213" s="70">
        <f t="shared" si="42"/>
        <v>6</v>
      </c>
      <c r="AN213" s="70" t="str">
        <f t="shared" si="43"/>
        <v>6C</v>
      </c>
      <c r="AO213" s="70" t="str">
        <f t="shared" si="44"/>
        <v>R</v>
      </c>
      <c r="AP213" s="70" t="str">
        <f t="shared" si="45"/>
        <v>6C</v>
      </c>
      <c r="AQ213" s="71" t="str">
        <f t="shared" si="46"/>
        <v>Dave Leonhard</v>
      </c>
      <c r="AR213" t="s">
        <v>273</v>
      </c>
      <c r="AS213" t="s">
        <v>1084</v>
      </c>
      <c r="AX213" s="71" t="str">
        <f t="shared" si="47"/>
        <v>Leonhard</v>
      </c>
      <c r="AY213" s="70" t="str">
        <f t="shared" si="48"/>
        <v>6C</v>
      </c>
      <c r="AZ213" s="70" t="str">
        <f t="shared" si="49"/>
        <v>R</v>
      </c>
      <c r="BG213" t="s">
        <v>276</v>
      </c>
      <c r="BH213" t="s">
        <v>1091</v>
      </c>
      <c r="BN213" s="88" t="str">
        <f t="shared" si="50"/>
        <v>-</v>
      </c>
      <c r="BO213" s="95" t="str">
        <f t="shared" si="51"/>
        <v>Dennis</v>
      </c>
      <c r="BP213" s="88" t="str">
        <f t="shared" si="52"/>
        <v>Higgins</v>
      </c>
    </row>
    <row r="214" spans="1:68" x14ac:dyDescent="0.25">
      <c r="A214">
        <v>300</v>
      </c>
      <c r="B214" t="s">
        <v>640</v>
      </c>
      <c r="C214">
        <v>25</v>
      </c>
      <c r="D214" t="s">
        <v>422</v>
      </c>
      <c r="F214">
        <v>34</v>
      </c>
      <c r="G214">
        <v>6</v>
      </c>
      <c r="H214">
        <v>6</v>
      </c>
      <c r="I214">
        <v>7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14</v>
      </c>
      <c r="P214">
        <v>5</v>
      </c>
      <c r="Q214">
        <v>0</v>
      </c>
      <c r="R214">
        <v>3</v>
      </c>
      <c r="S214">
        <v>0.16700000000000001</v>
      </c>
      <c r="T214">
        <v>0.16700000000000001</v>
      </c>
      <c r="U214">
        <v>0.16700000000000001</v>
      </c>
      <c r="V214">
        <v>0.33300000000000002</v>
      </c>
      <c r="W214">
        <v>0</v>
      </c>
      <c r="X214">
        <v>0.4</v>
      </c>
      <c r="Y214">
        <v>-31</v>
      </c>
      <c r="Z214">
        <v>1</v>
      </c>
      <c r="AA214">
        <v>0</v>
      </c>
      <c r="AB214">
        <v>0</v>
      </c>
      <c r="AC214">
        <v>0</v>
      </c>
      <c r="AD214">
        <v>0</v>
      </c>
      <c r="AE214">
        <v>0</v>
      </c>
      <c r="AF214" t="s">
        <v>1008</v>
      </c>
      <c r="AG214" s="20"/>
      <c r="AJ214" s="70" t="str">
        <f t="shared" si="40"/>
        <v/>
      </c>
      <c r="AK214" s="70">
        <f t="shared" si="41"/>
        <v>6</v>
      </c>
      <c r="AL214" s="70" t="str">
        <f>IF(C214&lt;&gt;"Age",IF(M214&gt;='1967-AL'!H$23,"A",IF(U214&gt;'1967-AL'!H$25,"B","C")),"")</f>
        <v>C</v>
      </c>
      <c r="AM214" s="70">
        <f t="shared" si="42"/>
        <v>6</v>
      </c>
      <c r="AN214" s="70" t="str">
        <f t="shared" si="43"/>
        <v>6C</v>
      </c>
      <c r="AO214" s="70" t="str">
        <f t="shared" si="44"/>
        <v>B</v>
      </c>
      <c r="AP214" s="70" t="str">
        <f t="shared" si="45"/>
        <v>6C</v>
      </c>
      <c r="AQ214" s="71" t="str">
        <f t="shared" si="46"/>
        <v>Allan Lewis</v>
      </c>
      <c r="AR214" t="s">
        <v>1007</v>
      </c>
      <c r="AS214" t="s">
        <v>1008</v>
      </c>
      <c r="AX214" s="71" t="str">
        <f t="shared" si="47"/>
        <v>Lewis</v>
      </c>
      <c r="AY214" s="70" t="str">
        <f t="shared" si="48"/>
        <v>6C</v>
      </c>
      <c r="AZ214" s="70" t="str">
        <f t="shared" si="49"/>
        <v>B</v>
      </c>
      <c r="BG214" t="s">
        <v>143</v>
      </c>
      <c r="BH214" t="s">
        <v>1216</v>
      </c>
      <c r="BN214" s="88" t="str">
        <f t="shared" si="50"/>
        <v>-</v>
      </c>
      <c r="BO214" s="95" t="str">
        <f t="shared" si="51"/>
        <v>John</v>
      </c>
      <c r="BP214" s="88" t="str">
        <f t="shared" si="52"/>
        <v>Hiller</v>
      </c>
    </row>
    <row r="215" spans="1:68" x14ac:dyDescent="0.25">
      <c r="A215">
        <v>172</v>
      </c>
      <c r="B215" t="s">
        <v>529</v>
      </c>
      <c r="C215">
        <v>25</v>
      </c>
      <c r="D215" t="s">
        <v>422</v>
      </c>
      <c r="E215">
        <v>0.2</v>
      </c>
      <c r="F215">
        <v>48</v>
      </c>
      <c r="G215">
        <v>35</v>
      </c>
      <c r="H215">
        <v>34</v>
      </c>
      <c r="I215">
        <v>1</v>
      </c>
      <c r="J215">
        <v>7</v>
      </c>
      <c r="K215">
        <v>1</v>
      </c>
      <c r="L215">
        <v>0</v>
      </c>
      <c r="M215">
        <v>1</v>
      </c>
      <c r="N215">
        <v>3</v>
      </c>
      <c r="O215">
        <v>0</v>
      </c>
      <c r="P215">
        <v>0</v>
      </c>
      <c r="Q215">
        <v>0</v>
      </c>
      <c r="R215">
        <v>7</v>
      </c>
      <c r="S215">
        <v>0.20599999999999999</v>
      </c>
      <c r="T215">
        <v>0.20599999999999999</v>
      </c>
      <c r="U215">
        <v>0.32400000000000001</v>
      </c>
      <c r="V215">
        <v>0.52900000000000003</v>
      </c>
      <c r="W215">
        <v>56</v>
      </c>
      <c r="X215">
        <v>0.23899999999999999</v>
      </c>
      <c r="Y215">
        <v>40</v>
      </c>
      <c r="Z215">
        <v>11</v>
      </c>
      <c r="AA215">
        <v>0</v>
      </c>
      <c r="AB215">
        <v>0</v>
      </c>
      <c r="AC215">
        <v>1</v>
      </c>
      <c r="AD215">
        <v>0</v>
      </c>
      <c r="AE215">
        <v>0</v>
      </c>
      <c r="AF215" t="s">
        <v>1284</v>
      </c>
      <c r="AG215" s="20"/>
      <c r="AJ215" s="70" t="str">
        <f t="shared" si="40"/>
        <v/>
      </c>
      <c r="AK215" s="70" t="str">
        <f t="shared" si="41"/>
        <v>5</v>
      </c>
      <c r="AL215" s="70" t="str">
        <f>IF(C215&lt;&gt;"Age",IF(M215&gt;='1967-AL'!H$23,"A",IF(U215&gt;'1967-AL'!H$25,"B","C")),"")</f>
        <v>C</v>
      </c>
      <c r="AM215" s="70" t="str">
        <f t="shared" si="42"/>
        <v>5</v>
      </c>
      <c r="AN215" s="70" t="str">
        <f t="shared" si="43"/>
        <v>5C</v>
      </c>
      <c r="AO215" s="70" t="str">
        <f t="shared" si="44"/>
        <v>L</v>
      </c>
      <c r="AP215" s="70" t="str">
        <f t="shared" si="45"/>
        <v>5C</v>
      </c>
      <c r="AQ215" s="71" t="str">
        <f t="shared" si="46"/>
        <v>Paul Lindblad</v>
      </c>
      <c r="AR215" t="s">
        <v>323</v>
      </c>
      <c r="AS215" t="s">
        <v>1284</v>
      </c>
      <c r="AX215" s="71" t="str">
        <f t="shared" si="47"/>
        <v>Lindblad</v>
      </c>
      <c r="AY215" s="70" t="str">
        <f t="shared" si="48"/>
        <v>5C</v>
      </c>
      <c r="AZ215" s="70" t="str">
        <f t="shared" si="49"/>
        <v>L</v>
      </c>
      <c r="BG215" t="s">
        <v>143</v>
      </c>
      <c r="BH215" t="s">
        <v>1216</v>
      </c>
      <c r="BN215" s="88" t="str">
        <f t="shared" si="50"/>
        <v>-</v>
      </c>
      <c r="BO215" s="95" t="str">
        <f t="shared" si="51"/>
        <v>John</v>
      </c>
      <c r="BP215" s="88" t="str">
        <f t="shared" si="52"/>
        <v>Hiller</v>
      </c>
    </row>
    <row r="216" spans="1:68" x14ac:dyDescent="0.25">
      <c r="A216">
        <v>301</v>
      </c>
      <c r="B216" t="s">
        <v>641</v>
      </c>
      <c r="C216">
        <v>28</v>
      </c>
      <c r="D216" t="s">
        <v>391</v>
      </c>
      <c r="E216">
        <v>0.1</v>
      </c>
      <c r="F216">
        <v>54</v>
      </c>
      <c r="G216">
        <v>12</v>
      </c>
      <c r="H216">
        <v>9</v>
      </c>
      <c r="I216">
        <v>2</v>
      </c>
      <c r="J216">
        <v>1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</v>
      </c>
      <c r="R216">
        <v>3</v>
      </c>
      <c r="S216">
        <v>0.111</v>
      </c>
      <c r="T216">
        <v>0.33300000000000002</v>
      </c>
      <c r="U216">
        <v>0.111</v>
      </c>
      <c r="V216">
        <v>0.44400000000000001</v>
      </c>
      <c r="W216">
        <v>40</v>
      </c>
      <c r="X216">
        <v>0.25</v>
      </c>
      <c r="Y216">
        <v>52</v>
      </c>
      <c r="Z216">
        <v>1</v>
      </c>
      <c r="AA216">
        <v>0</v>
      </c>
      <c r="AB216">
        <v>0</v>
      </c>
      <c r="AC216">
        <v>0</v>
      </c>
      <c r="AD216">
        <v>0</v>
      </c>
      <c r="AE216">
        <v>0</v>
      </c>
      <c r="AF216" t="s">
        <v>1096</v>
      </c>
      <c r="AG216" s="20"/>
      <c r="AJ216" s="70" t="str">
        <f t="shared" si="40"/>
        <v/>
      </c>
      <c r="AK216" s="70">
        <f t="shared" si="41"/>
        <v>6</v>
      </c>
      <c r="AL216" s="70" t="str">
        <f>IF(C216&lt;&gt;"Age",IF(M216&gt;='1967-AL'!H$23,"A",IF(U216&gt;'1967-AL'!H$25,"B","C")),"")</f>
        <v>C</v>
      </c>
      <c r="AM216" s="70">
        <f t="shared" si="42"/>
        <v>6</v>
      </c>
      <c r="AN216" s="70" t="str">
        <f t="shared" si="43"/>
        <v>6C</v>
      </c>
      <c r="AO216" s="70" t="str">
        <f t="shared" si="44"/>
        <v>R</v>
      </c>
      <c r="AP216" s="70" t="str">
        <f t="shared" si="45"/>
        <v>6C</v>
      </c>
      <c r="AQ216" s="71" t="str">
        <f t="shared" si="46"/>
        <v>Dick Lines</v>
      </c>
      <c r="AR216" t="s">
        <v>160</v>
      </c>
      <c r="AS216" t="s">
        <v>1096</v>
      </c>
      <c r="AX216" s="71" t="str">
        <f t="shared" si="47"/>
        <v>Lines</v>
      </c>
      <c r="AY216" s="70" t="str">
        <f t="shared" si="48"/>
        <v>6C</v>
      </c>
      <c r="AZ216" s="70" t="str">
        <f t="shared" si="49"/>
        <v>R</v>
      </c>
      <c r="BG216" t="s">
        <v>265</v>
      </c>
      <c r="BH216" t="s">
        <v>1066</v>
      </c>
      <c r="BN216" s="88" t="str">
        <f t="shared" si="50"/>
        <v>-</v>
      </c>
      <c r="BO216" s="95" t="str">
        <f t="shared" si="51"/>
        <v>Chuck</v>
      </c>
      <c r="BP216" s="88" t="str">
        <f t="shared" si="52"/>
        <v>Hinton</v>
      </c>
    </row>
    <row r="217" spans="1:68" x14ac:dyDescent="0.25">
      <c r="A217">
        <v>302</v>
      </c>
      <c r="B217" t="s">
        <v>642</v>
      </c>
      <c r="C217">
        <v>33</v>
      </c>
      <c r="D217" t="s">
        <v>397</v>
      </c>
      <c r="E217">
        <v>0.1</v>
      </c>
      <c r="F217">
        <v>9</v>
      </c>
      <c r="G217">
        <v>3</v>
      </c>
      <c r="H217">
        <v>3</v>
      </c>
      <c r="I217">
        <v>0</v>
      </c>
      <c r="J217">
        <v>2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0.66700000000000004</v>
      </c>
      <c r="T217">
        <v>0.66700000000000004</v>
      </c>
      <c r="U217">
        <v>0.66700000000000004</v>
      </c>
      <c r="V217">
        <v>1.333</v>
      </c>
      <c r="W217">
        <v>305</v>
      </c>
      <c r="X217">
        <v>0.60699999999999998</v>
      </c>
      <c r="Y217">
        <v>317</v>
      </c>
      <c r="Z217">
        <v>2</v>
      </c>
      <c r="AA217">
        <v>0</v>
      </c>
      <c r="AB217">
        <v>0</v>
      </c>
      <c r="AC217">
        <v>0</v>
      </c>
      <c r="AD217">
        <v>0</v>
      </c>
      <c r="AE217">
        <v>0</v>
      </c>
      <c r="AF217" t="s">
        <v>1038</v>
      </c>
      <c r="AG217" s="20"/>
      <c r="AJ217" s="70" t="str">
        <f t="shared" si="40"/>
        <v/>
      </c>
      <c r="AK217" s="70">
        <f t="shared" si="41"/>
        <v>6</v>
      </c>
      <c r="AL217" s="70" t="str">
        <f>IF(C217&lt;&gt;"Age",IF(M217&gt;='1967-AL'!H$23,"A",IF(U217&gt;'1967-AL'!H$25,"B","C")),"")</f>
        <v>B</v>
      </c>
      <c r="AM217" s="70">
        <f t="shared" si="42"/>
        <v>6</v>
      </c>
      <c r="AN217" s="70" t="str">
        <f t="shared" si="43"/>
        <v>6B</v>
      </c>
      <c r="AO217" s="70" t="str">
        <f t="shared" si="44"/>
        <v>R</v>
      </c>
      <c r="AP217" s="70" t="str">
        <f t="shared" si="45"/>
        <v>6B</v>
      </c>
      <c r="AQ217" s="71" t="str">
        <f t="shared" si="46"/>
        <v>Bobby Locke</v>
      </c>
      <c r="AR217" t="s">
        <v>252</v>
      </c>
      <c r="AS217" t="s">
        <v>1038</v>
      </c>
      <c r="AX217" s="71" t="str">
        <f t="shared" si="47"/>
        <v>Locke</v>
      </c>
      <c r="AY217" s="70" t="str">
        <f t="shared" si="48"/>
        <v>6B</v>
      </c>
      <c r="AZ217" s="70" t="str">
        <f t="shared" si="49"/>
        <v>R</v>
      </c>
      <c r="BG217" t="s">
        <v>152</v>
      </c>
      <c r="BH217" t="s">
        <v>1208</v>
      </c>
      <c r="BN217" s="88" t="str">
        <f t="shared" si="50"/>
        <v>-</v>
      </c>
      <c r="BO217" s="95" t="str">
        <f t="shared" si="51"/>
        <v>Joe</v>
      </c>
      <c r="BP217" s="88" t="str">
        <f t="shared" si="52"/>
        <v>Horlen</v>
      </c>
    </row>
    <row r="218" spans="1:68" x14ac:dyDescent="0.25">
      <c r="A218">
        <v>303</v>
      </c>
      <c r="B218" t="s">
        <v>643</v>
      </c>
      <c r="C218">
        <v>29</v>
      </c>
      <c r="D218" t="s">
        <v>412</v>
      </c>
      <c r="E218">
        <v>-0.2</v>
      </c>
      <c r="F218">
        <v>77</v>
      </c>
      <c r="G218">
        <v>11</v>
      </c>
      <c r="H218">
        <v>10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</v>
      </c>
      <c r="S218">
        <v>0</v>
      </c>
      <c r="T218">
        <v>0</v>
      </c>
      <c r="U218">
        <v>0</v>
      </c>
      <c r="V218">
        <v>0</v>
      </c>
      <c r="W218">
        <v>-100</v>
      </c>
      <c r="X218">
        <v>0</v>
      </c>
      <c r="Y218">
        <v>-155</v>
      </c>
      <c r="Z218">
        <v>0</v>
      </c>
      <c r="AA218">
        <v>0</v>
      </c>
      <c r="AB218">
        <v>0</v>
      </c>
      <c r="AC218">
        <v>1</v>
      </c>
      <c r="AD218">
        <v>0</v>
      </c>
      <c r="AE218">
        <v>0</v>
      </c>
      <c r="AF218" t="s">
        <v>1033</v>
      </c>
      <c r="AG218" s="20"/>
      <c r="AJ218" s="70" t="str">
        <f t="shared" si="40"/>
        <v/>
      </c>
      <c r="AK218" s="70">
        <f t="shared" si="41"/>
        <v>6</v>
      </c>
      <c r="AL218" s="70" t="str">
        <f>IF(C218&lt;&gt;"Age",IF(M218&gt;='1967-AL'!H$23,"A",IF(U218&gt;'1967-AL'!H$25,"B","C")),"")</f>
        <v>C</v>
      </c>
      <c r="AM218" s="70">
        <f t="shared" si="42"/>
        <v>6</v>
      </c>
      <c r="AN218" s="70" t="str">
        <f t="shared" si="43"/>
        <v>6C</v>
      </c>
      <c r="AO218" s="70" t="str">
        <f t="shared" si="44"/>
        <v>B</v>
      </c>
      <c r="AP218" s="70" t="str">
        <f t="shared" si="45"/>
        <v>6C</v>
      </c>
      <c r="AQ218" s="71" t="str">
        <f t="shared" si="46"/>
        <v>Bob Locker</v>
      </c>
      <c r="AR218" t="s">
        <v>145</v>
      </c>
      <c r="AS218" t="s">
        <v>1033</v>
      </c>
      <c r="AX218" s="71" t="str">
        <f t="shared" si="47"/>
        <v>Locker</v>
      </c>
      <c r="AY218" s="70" t="str">
        <f t="shared" si="48"/>
        <v>6C</v>
      </c>
      <c r="AZ218" s="70" t="str">
        <f t="shared" si="49"/>
        <v>B</v>
      </c>
      <c r="BG218" t="s">
        <v>152</v>
      </c>
      <c r="BH218" t="s">
        <v>1208</v>
      </c>
      <c r="BN218" s="88" t="str">
        <f t="shared" si="50"/>
        <v>-</v>
      </c>
      <c r="BO218" s="95" t="str">
        <f t="shared" si="51"/>
        <v>Joe</v>
      </c>
      <c r="BP218" s="88" t="str">
        <f t="shared" si="52"/>
        <v>Horlen</v>
      </c>
    </row>
    <row r="219" spans="1:68" x14ac:dyDescent="0.25">
      <c r="A219">
        <v>304</v>
      </c>
      <c r="B219" t="s">
        <v>644</v>
      </c>
      <c r="C219">
        <v>26</v>
      </c>
      <c r="D219" t="s">
        <v>395</v>
      </c>
      <c r="E219">
        <v>0.6</v>
      </c>
      <c r="F219">
        <v>32</v>
      </c>
      <c r="G219">
        <v>75</v>
      </c>
      <c r="H219">
        <v>61</v>
      </c>
      <c r="I219">
        <v>4</v>
      </c>
      <c r="J219">
        <v>12</v>
      </c>
      <c r="K219">
        <v>0</v>
      </c>
      <c r="L219">
        <v>0</v>
      </c>
      <c r="M219">
        <v>0</v>
      </c>
      <c r="N219">
        <v>4</v>
      </c>
      <c r="O219">
        <v>0</v>
      </c>
      <c r="P219">
        <v>0</v>
      </c>
      <c r="Q219">
        <v>7</v>
      </c>
      <c r="R219">
        <v>25</v>
      </c>
      <c r="S219">
        <v>0.19700000000000001</v>
      </c>
      <c r="T219">
        <v>0.27900000000000003</v>
      </c>
      <c r="U219">
        <v>0.19700000000000001</v>
      </c>
      <c r="V219">
        <v>0.47599999999999998</v>
      </c>
      <c r="W219">
        <v>42</v>
      </c>
      <c r="X219">
        <v>0.27300000000000002</v>
      </c>
      <c r="Y219">
        <v>58</v>
      </c>
      <c r="Z219">
        <v>12</v>
      </c>
      <c r="AA219">
        <v>1</v>
      </c>
      <c r="AB219">
        <v>0</v>
      </c>
      <c r="AC219">
        <v>7</v>
      </c>
      <c r="AD219">
        <v>0</v>
      </c>
      <c r="AE219">
        <v>0</v>
      </c>
      <c r="AF219" t="s">
        <v>1258</v>
      </c>
      <c r="AG219" s="20"/>
      <c r="AJ219" s="70" t="str">
        <f t="shared" si="40"/>
        <v/>
      </c>
      <c r="AK219" s="70" t="str">
        <f t="shared" si="41"/>
        <v>6</v>
      </c>
      <c r="AL219" s="70" t="str">
        <f>IF(C219&lt;&gt;"Age",IF(M219&gt;='1967-AL'!H$23,"A",IF(U219&gt;'1967-AL'!H$25,"B","C")),"")</f>
        <v>C</v>
      </c>
      <c r="AM219" s="70" t="str">
        <f t="shared" si="42"/>
        <v>6</v>
      </c>
      <c r="AN219" s="70" t="str">
        <f t="shared" si="43"/>
        <v>6C</v>
      </c>
      <c r="AO219" s="70" t="str">
        <f t="shared" si="44"/>
        <v>B</v>
      </c>
      <c r="AP219" s="70" t="str">
        <f t="shared" si="45"/>
        <v>6C</v>
      </c>
      <c r="AQ219" s="71" t="str">
        <f t="shared" si="46"/>
        <v>Mickey Lolich</v>
      </c>
      <c r="AR219" t="s">
        <v>1257</v>
      </c>
      <c r="AS219" t="s">
        <v>1258</v>
      </c>
      <c r="AX219" s="71" t="str">
        <f t="shared" si="47"/>
        <v>Lolich</v>
      </c>
      <c r="AY219" s="70" t="str">
        <f t="shared" si="48"/>
        <v>6C</v>
      </c>
      <c r="AZ219" s="70" t="str">
        <f t="shared" si="49"/>
        <v>B</v>
      </c>
      <c r="BG219" t="s">
        <v>148</v>
      </c>
      <c r="BH219" t="s">
        <v>1354</v>
      </c>
      <c r="BN219" s="88" t="str">
        <f t="shared" si="50"/>
        <v>check</v>
      </c>
      <c r="BO219" s="95" t="str">
        <f t="shared" si="51"/>
        <v>Willie</v>
      </c>
      <c r="BP219" s="88" t="str">
        <f t="shared" si="52"/>
        <v>Horton</v>
      </c>
    </row>
    <row r="220" spans="1:68" x14ac:dyDescent="0.25">
      <c r="A220">
        <v>305</v>
      </c>
      <c r="B220" t="s">
        <v>645</v>
      </c>
      <c r="C220">
        <v>25</v>
      </c>
      <c r="D220" t="s">
        <v>390</v>
      </c>
      <c r="E220">
        <v>-0.1</v>
      </c>
      <c r="F220">
        <v>39</v>
      </c>
      <c r="G220">
        <v>109</v>
      </c>
      <c r="H220">
        <v>99</v>
      </c>
      <c r="I220">
        <v>7</v>
      </c>
      <c r="J220">
        <v>14</v>
      </c>
      <c r="K220">
        <v>1</v>
      </c>
      <c r="L220">
        <v>1</v>
      </c>
      <c r="M220">
        <v>0</v>
      </c>
      <c r="N220">
        <v>8</v>
      </c>
      <c r="O220">
        <v>1</v>
      </c>
      <c r="P220">
        <v>1</v>
      </c>
      <c r="Q220">
        <v>4</v>
      </c>
      <c r="R220">
        <v>52</v>
      </c>
      <c r="S220">
        <v>0.14099999999999999</v>
      </c>
      <c r="T220">
        <v>0.17499999999999999</v>
      </c>
      <c r="U220">
        <v>0.17199999999999999</v>
      </c>
      <c r="V220">
        <v>0.34599999999999997</v>
      </c>
      <c r="W220">
        <v>-1</v>
      </c>
      <c r="X220">
        <v>0.17</v>
      </c>
      <c r="Y220">
        <v>-25</v>
      </c>
      <c r="Z220">
        <v>17</v>
      </c>
      <c r="AA220">
        <v>0</v>
      </c>
      <c r="AB220">
        <v>0</v>
      </c>
      <c r="AC220">
        <v>6</v>
      </c>
      <c r="AD220">
        <v>0</v>
      </c>
      <c r="AE220">
        <v>0</v>
      </c>
      <c r="AF220" t="s">
        <v>1194</v>
      </c>
      <c r="AG220" s="20"/>
      <c r="AJ220" s="70" t="str">
        <f t="shared" si="40"/>
        <v/>
      </c>
      <c r="AK220" s="70" t="str">
        <f t="shared" si="41"/>
        <v>7</v>
      </c>
      <c r="AL220" s="70" t="str">
        <f>IF(C220&lt;&gt;"Age",IF(M220&gt;='1967-AL'!H$23,"A",IF(U220&gt;'1967-AL'!H$25,"B","C")),"")</f>
        <v>C</v>
      </c>
      <c r="AM220" s="70" t="str">
        <f t="shared" si="42"/>
        <v>7</v>
      </c>
      <c r="AN220" s="70" t="str">
        <f t="shared" si="43"/>
        <v>7C</v>
      </c>
      <c r="AO220" s="70" t="str">
        <f t="shared" si="44"/>
        <v>R</v>
      </c>
      <c r="AP220" s="70" t="str">
        <f t="shared" si="45"/>
        <v>7C</v>
      </c>
      <c r="AQ220" s="71" t="str">
        <f t="shared" si="46"/>
        <v>Jim Lonborg</v>
      </c>
      <c r="AR220" t="s">
        <v>296</v>
      </c>
      <c r="AS220" t="s">
        <v>1194</v>
      </c>
      <c r="AX220" s="71" t="str">
        <f t="shared" si="47"/>
        <v>Lonborg</v>
      </c>
      <c r="AY220" s="70" t="str">
        <f t="shared" si="48"/>
        <v>7C</v>
      </c>
      <c r="AZ220" s="70" t="str">
        <f t="shared" si="49"/>
        <v>R</v>
      </c>
      <c r="BG220" t="s">
        <v>147</v>
      </c>
      <c r="BH220" t="s">
        <v>1354</v>
      </c>
      <c r="BN220" s="88" t="str">
        <f t="shared" si="50"/>
        <v>-</v>
      </c>
      <c r="BO220" s="95" t="str">
        <f t="shared" si="51"/>
        <v>Tony</v>
      </c>
      <c r="BP220" s="88" t="str">
        <f t="shared" si="52"/>
        <v>Horton</v>
      </c>
    </row>
    <row r="221" spans="1:68" x14ac:dyDescent="0.25">
      <c r="A221">
        <v>306</v>
      </c>
      <c r="B221" t="s">
        <v>646</v>
      </c>
      <c r="C221">
        <v>23</v>
      </c>
      <c r="D221" t="s">
        <v>242</v>
      </c>
      <c r="E221">
        <v>0</v>
      </c>
      <c r="F221">
        <v>13</v>
      </c>
      <c r="G221">
        <v>8</v>
      </c>
      <c r="H221">
        <v>7</v>
      </c>
      <c r="I221">
        <v>2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</v>
      </c>
      <c r="R221">
        <v>2</v>
      </c>
      <c r="S221">
        <v>0.14299999999999999</v>
      </c>
      <c r="T221">
        <v>0.25</v>
      </c>
      <c r="U221">
        <v>0.14299999999999999</v>
      </c>
      <c r="V221">
        <v>0.39300000000000002</v>
      </c>
      <c r="W221">
        <v>20</v>
      </c>
      <c r="X221">
        <v>0.20100000000000001</v>
      </c>
      <c r="Y221">
        <v>12</v>
      </c>
      <c r="Z221">
        <v>1</v>
      </c>
      <c r="AA221">
        <v>0</v>
      </c>
      <c r="AB221">
        <v>0</v>
      </c>
      <c r="AC221">
        <v>0</v>
      </c>
      <c r="AD221">
        <v>0</v>
      </c>
      <c r="AE221">
        <v>0</v>
      </c>
      <c r="AF221" t="s">
        <v>1250</v>
      </c>
      <c r="AG221" s="20"/>
      <c r="AJ221" s="70" t="str">
        <f t="shared" si="40"/>
        <v>CHECK</v>
      </c>
      <c r="AK221" s="70">
        <f t="shared" si="41"/>
        <v>6</v>
      </c>
      <c r="AL221" s="70" t="str">
        <f>IF(C221&lt;&gt;"Age",IF(M221&gt;='1967-AL'!H$23,"A",IF(U221&gt;'1967-AL'!H$25,"B","C")),"")</f>
        <v>C</v>
      </c>
      <c r="AM221" s="70">
        <f t="shared" si="42"/>
        <v>6</v>
      </c>
      <c r="AN221" s="70" t="str">
        <f t="shared" si="43"/>
        <v>6C</v>
      </c>
      <c r="AO221" s="70" t="str">
        <f t="shared" si="44"/>
        <v>R</v>
      </c>
      <c r="AP221" s="70" t="str">
        <f t="shared" si="45"/>
        <v>6C</v>
      </c>
      <c r="AQ221" s="71" t="str">
        <f t="shared" si="46"/>
        <v>Marcelino López</v>
      </c>
      <c r="AR221" t="s">
        <v>1249</v>
      </c>
      <c r="AS221" t="s">
        <v>1250</v>
      </c>
      <c r="AX221" s="71" t="str">
        <f t="shared" si="47"/>
        <v>López</v>
      </c>
      <c r="AY221" s="70" t="str">
        <f t="shared" si="48"/>
        <v>6C</v>
      </c>
      <c r="AZ221" s="70" t="str">
        <f t="shared" si="49"/>
        <v>R</v>
      </c>
      <c r="BG221" t="s">
        <v>147</v>
      </c>
      <c r="BH221" t="s">
        <v>1354</v>
      </c>
      <c r="BN221" s="88" t="str">
        <f t="shared" si="50"/>
        <v>-</v>
      </c>
      <c r="BO221" s="95" t="str">
        <f t="shared" si="51"/>
        <v>Tony</v>
      </c>
      <c r="BP221" s="88" t="str">
        <f t="shared" si="52"/>
        <v>Horton</v>
      </c>
    </row>
    <row r="222" spans="1:68" x14ac:dyDescent="0.25">
      <c r="A222">
        <v>307</v>
      </c>
      <c r="B222" t="s">
        <v>646</v>
      </c>
      <c r="C222">
        <v>23</v>
      </c>
      <c r="D222" t="s">
        <v>397</v>
      </c>
      <c r="E222">
        <v>0</v>
      </c>
      <c r="F222">
        <v>7</v>
      </c>
      <c r="G222">
        <v>2</v>
      </c>
      <c r="H222">
        <v>2</v>
      </c>
      <c r="I222">
        <v>2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0.5</v>
      </c>
      <c r="T222">
        <v>0.5</v>
      </c>
      <c r="U222">
        <v>0.5</v>
      </c>
      <c r="V222">
        <v>1</v>
      </c>
      <c r="W222">
        <v>204</v>
      </c>
      <c r="X222">
        <v>0.45500000000000002</v>
      </c>
      <c r="Y222">
        <v>205</v>
      </c>
      <c r="Z222">
        <v>1</v>
      </c>
      <c r="AA222">
        <v>0</v>
      </c>
      <c r="AB222">
        <v>0</v>
      </c>
      <c r="AC222">
        <v>0</v>
      </c>
      <c r="AD222">
        <v>0</v>
      </c>
      <c r="AE222">
        <v>0</v>
      </c>
      <c r="AF222" t="s">
        <v>1250</v>
      </c>
      <c r="AG222" s="20"/>
      <c r="AJ222" s="70" t="str">
        <f t="shared" si="40"/>
        <v>CHECK</v>
      </c>
      <c r="AK222" s="70">
        <f t="shared" si="41"/>
        <v>6</v>
      </c>
      <c r="AL222" s="70" t="str">
        <f>IF(C222&lt;&gt;"Age",IF(M222&gt;='1967-AL'!H$23,"A",IF(U222&gt;'1967-AL'!H$25,"B","C")),"")</f>
        <v>B</v>
      </c>
      <c r="AM222" s="70">
        <f t="shared" si="42"/>
        <v>6</v>
      </c>
      <c r="AN222" s="70" t="str">
        <f t="shared" si="43"/>
        <v>6B</v>
      </c>
      <c r="AO222" s="70" t="str">
        <f t="shared" si="44"/>
        <v>R</v>
      </c>
      <c r="AP222" s="70" t="str">
        <f t="shared" si="45"/>
        <v>6B</v>
      </c>
      <c r="AQ222" s="71" t="str">
        <f t="shared" si="46"/>
        <v>Marcelino López</v>
      </c>
      <c r="AR222" t="s">
        <v>1249</v>
      </c>
      <c r="AS222" t="s">
        <v>1250</v>
      </c>
      <c r="AX222" s="71" t="str">
        <f t="shared" si="47"/>
        <v>López</v>
      </c>
      <c r="AY222" s="70" t="str">
        <f t="shared" si="48"/>
        <v>6B</v>
      </c>
      <c r="AZ222" s="70" t="str">
        <f t="shared" si="49"/>
        <v>R</v>
      </c>
      <c r="BG222" t="s">
        <v>147</v>
      </c>
      <c r="BH222" t="s">
        <v>1354</v>
      </c>
      <c r="BN222" s="88" t="str">
        <f t="shared" si="50"/>
        <v>-</v>
      </c>
      <c r="BO222" s="95" t="str">
        <f t="shared" si="51"/>
        <v>Tony</v>
      </c>
      <c r="BP222" s="88" t="str">
        <f t="shared" si="52"/>
        <v>Horton</v>
      </c>
    </row>
    <row r="223" spans="1:68" x14ac:dyDescent="0.25">
      <c r="A223">
        <v>308</v>
      </c>
      <c r="B223" t="s">
        <v>646</v>
      </c>
      <c r="C223">
        <v>23</v>
      </c>
      <c r="D223" t="s">
        <v>393</v>
      </c>
      <c r="E223">
        <v>0</v>
      </c>
      <c r="F223">
        <v>6</v>
      </c>
      <c r="G223">
        <v>6</v>
      </c>
      <c r="H223">
        <v>5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</v>
      </c>
      <c r="R223">
        <v>2</v>
      </c>
      <c r="S223">
        <v>0</v>
      </c>
      <c r="T223">
        <v>0.16700000000000001</v>
      </c>
      <c r="U223">
        <v>0</v>
      </c>
      <c r="V223">
        <v>0.16700000000000001</v>
      </c>
      <c r="W223">
        <v>-47</v>
      </c>
      <c r="X223">
        <v>0.11600000000000001</v>
      </c>
      <c r="Y223">
        <v>-52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 t="s">
        <v>1250</v>
      </c>
      <c r="AG223" s="20"/>
      <c r="AJ223" s="70" t="str">
        <f t="shared" si="40"/>
        <v/>
      </c>
      <c r="AK223" s="70">
        <f t="shared" si="41"/>
        <v>6</v>
      </c>
      <c r="AL223" s="70" t="str">
        <f>IF(C223&lt;&gt;"Age",IF(M223&gt;='1967-AL'!H$23,"A",IF(U223&gt;'1967-AL'!H$25,"B","C")),"")</f>
        <v>C</v>
      </c>
      <c r="AM223" s="70">
        <f t="shared" si="42"/>
        <v>6</v>
      </c>
      <c r="AN223" s="70" t="str">
        <f t="shared" si="43"/>
        <v>6C</v>
      </c>
      <c r="AO223" s="70" t="str">
        <f t="shared" si="44"/>
        <v>R</v>
      </c>
      <c r="AP223" s="70" t="str">
        <f t="shared" si="45"/>
        <v>6C</v>
      </c>
      <c r="AQ223" s="71" t="str">
        <f t="shared" si="46"/>
        <v>Marcelino López</v>
      </c>
      <c r="AR223" t="s">
        <v>1249</v>
      </c>
      <c r="AS223" t="s">
        <v>1250</v>
      </c>
      <c r="AX223" s="71" t="str">
        <f t="shared" si="47"/>
        <v>López</v>
      </c>
      <c r="AY223" s="70" t="str">
        <f t="shared" si="48"/>
        <v>6C</v>
      </c>
      <c r="AZ223" s="70" t="str">
        <f t="shared" si="49"/>
        <v>R</v>
      </c>
      <c r="BG223" t="s">
        <v>281</v>
      </c>
      <c r="BH223" t="s">
        <v>372</v>
      </c>
      <c r="BN223" s="88" t="str">
        <f t="shared" si="50"/>
        <v>check</v>
      </c>
      <c r="BO223" s="95" t="str">
        <f t="shared" si="51"/>
        <v>Frank</v>
      </c>
      <c r="BP223" s="88" t="str">
        <f t="shared" si="52"/>
        <v>Howard</v>
      </c>
    </row>
    <row r="224" spans="1:68" x14ac:dyDescent="0.25">
      <c r="A224">
        <v>101</v>
      </c>
      <c r="B224" t="s">
        <v>478</v>
      </c>
      <c r="C224">
        <v>34</v>
      </c>
      <c r="D224" t="s">
        <v>395</v>
      </c>
      <c r="E224">
        <v>0.5</v>
      </c>
      <c r="F224">
        <v>81</v>
      </c>
      <c r="G224">
        <v>193</v>
      </c>
      <c r="H224">
        <v>177</v>
      </c>
      <c r="I224">
        <v>19</v>
      </c>
      <c r="J224">
        <v>41</v>
      </c>
      <c r="K224">
        <v>4</v>
      </c>
      <c r="L224">
        <v>0</v>
      </c>
      <c r="M224">
        <v>4</v>
      </c>
      <c r="N224">
        <v>17</v>
      </c>
      <c r="O224">
        <v>0</v>
      </c>
      <c r="P224">
        <v>0</v>
      </c>
      <c r="Q224">
        <v>16</v>
      </c>
      <c r="R224">
        <v>18</v>
      </c>
      <c r="S224">
        <v>0.23200000000000001</v>
      </c>
      <c r="T224">
        <v>0.29499999999999998</v>
      </c>
      <c r="U224">
        <v>0.32200000000000001</v>
      </c>
      <c r="V224">
        <v>0.61699999999999999</v>
      </c>
      <c r="W224">
        <v>81</v>
      </c>
      <c r="X224">
        <v>0.30299999999999999</v>
      </c>
      <c r="Y224">
        <v>84</v>
      </c>
      <c r="Z224">
        <v>57</v>
      </c>
      <c r="AA224">
        <v>3</v>
      </c>
      <c r="AB224">
        <v>0</v>
      </c>
      <c r="AC224">
        <v>0</v>
      </c>
      <c r="AD224">
        <v>0</v>
      </c>
      <c r="AE224">
        <v>2</v>
      </c>
      <c r="AF224" t="s">
        <v>1181</v>
      </c>
      <c r="AG224" s="20"/>
      <c r="AJ224" s="70" t="str">
        <f t="shared" si="40"/>
        <v/>
      </c>
      <c r="AK224" s="70" t="str">
        <f t="shared" si="41"/>
        <v>5</v>
      </c>
      <c r="AL224" s="70" t="str">
        <f>IF(C224&lt;&gt;"Age",IF(M224&gt;='1967-AL'!H$23,"A",IF(U224&gt;'1967-AL'!H$25,"B","C")),"")</f>
        <v>C</v>
      </c>
      <c r="AM224" s="70" t="str">
        <f t="shared" si="42"/>
        <v>5</v>
      </c>
      <c r="AN224" s="70" t="str">
        <f t="shared" si="43"/>
        <v>5C</v>
      </c>
      <c r="AO224" s="70" t="str">
        <f t="shared" si="44"/>
        <v>L</v>
      </c>
      <c r="AP224" s="70" t="str">
        <f t="shared" si="45"/>
        <v>5C</v>
      </c>
      <c r="AQ224" s="71" t="str">
        <f t="shared" si="46"/>
        <v>Jerry Lumpe</v>
      </c>
      <c r="AR224" t="s">
        <v>293</v>
      </c>
      <c r="AS224" t="s">
        <v>1181</v>
      </c>
      <c r="AX224" s="71" t="str">
        <f t="shared" si="47"/>
        <v>Lumpe</v>
      </c>
      <c r="AY224" s="70" t="str">
        <f t="shared" si="48"/>
        <v>5C</v>
      </c>
      <c r="AZ224" s="70" t="str">
        <f t="shared" si="49"/>
        <v>L</v>
      </c>
      <c r="BG224" t="s">
        <v>1126</v>
      </c>
      <c r="BH224" t="s">
        <v>372</v>
      </c>
      <c r="BN224" s="88" t="str">
        <f t="shared" si="50"/>
        <v>-</v>
      </c>
      <c r="BO224" s="95" t="str">
        <f t="shared" si="51"/>
        <v>Elston</v>
      </c>
      <c r="BP224" s="88" t="str">
        <f t="shared" si="52"/>
        <v>Howard</v>
      </c>
    </row>
    <row r="225" spans="1:68" x14ac:dyDescent="0.25">
      <c r="A225">
        <v>309</v>
      </c>
      <c r="B225" t="s">
        <v>647</v>
      </c>
      <c r="C225">
        <v>26</v>
      </c>
      <c r="D225" t="s">
        <v>406</v>
      </c>
      <c r="E225">
        <v>-0.1</v>
      </c>
      <c r="F225">
        <v>3</v>
      </c>
      <c r="G225">
        <v>8</v>
      </c>
      <c r="H225">
        <v>8</v>
      </c>
      <c r="I225">
        <v>1</v>
      </c>
      <c r="J225">
        <v>2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2</v>
      </c>
      <c r="S225">
        <v>0.25</v>
      </c>
      <c r="T225">
        <v>0.25</v>
      </c>
      <c r="U225">
        <v>0.375</v>
      </c>
      <c r="V225">
        <v>0.625</v>
      </c>
      <c r="W225">
        <v>81</v>
      </c>
      <c r="X225">
        <v>0.28000000000000003</v>
      </c>
      <c r="Y225">
        <v>68</v>
      </c>
      <c r="Z225">
        <v>3</v>
      </c>
      <c r="AA225">
        <v>0</v>
      </c>
      <c r="AB225">
        <v>0</v>
      </c>
      <c r="AC225">
        <v>0</v>
      </c>
      <c r="AD225">
        <v>0</v>
      </c>
      <c r="AE225">
        <v>0</v>
      </c>
      <c r="AF225" t="s">
        <v>1152</v>
      </c>
      <c r="AG225" s="20"/>
      <c r="AJ225" s="70" t="str">
        <f t="shared" si="40"/>
        <v/>
      </c>
      <c r="AK225" s="70">
        <f t="shared" si="41"/>
        <v>6</v>
      </c>
      <c r="AL225" s="70" t="str">
        <f>IF(C225&lt;&gt;"Age",IF(M225&gt;='1967-AL'!H$23,"A",IF(U225&gt;'1967-AL'!H$25,"B","C")),"")</f>
        <v>C</v>
      </c>
      <c r="AM225" s="70">
        <f t="shared" si="42"/>
        <v>6</v>
      </c>
      <c r="AN225" s="70" t="str">
        <f t="shared" si="43"/>
        <v>6C</v>
      </c>
      <c r="AO225" s="70" t="str">
        <f t="shared" si="44"/>
        <v>R</v>
      </c>
      <c r="AP225" s="70" t="str">
        <f t="shared" si="45"/>
        <v>6C</v>
      </c>
      <c r="AQ225" s="71" t="str">
        <f t="shared" si="46"/>
        <v>Gordy Lund</v>
      </c>
      <c r="AR225" t="s">
        <v>1151</v>
      </c>
      <c r="AS225" t="s">
        <v>1152</v>
      </c>
      <c r="AX225" s="71" t="str">
        <f t="shared" si="47"/>
        <v>Lund</v>
      </c>
      <c r="AY225" s="70" t="str">
        <f t="shared" si="48"/>
        <v>6C</v>
      </c>
      <c r="AZ225" s="70" t="str">
        <f t="shared" si="49"/>
        <v>R</v>
      </c>
      <c r="BG225" t="s">
        <v>1126</v>
      </c>
      <c r="BH225" t="s">
        <v>372</v>
      </c>
      <c r="BN225" s="88" t="str">
        <f t="shared" si="50"/>
        <v>-</v>
      </c>
      <c r="BO225" s="95" t="str">
        <f t="shared" si="51"/>
        <v>Elston</v>
      </c>
      <c r="BP225" s="88" t="str">
        <f t="shared" si="52"/>
        <v>Howard</v>
      </c>
    </row>
    <row r="226" spans="1:68" x14ac:dyDescent="0.25">
      <c r="A226">
        <v>310</v>
      </c>
      <c r="B226" t="s">
        <v>648</v>
      </c>
      <c r="C226">
        <v>22</v>
      </c>
      <c r="D226" t="s">
        <v>390</v>
      </c>
      <c r="E226">
        <v>0.1</v>
      </c>
      <c r="F226">
        <v>27</v>
      </c>
      <c r="G226">
        <v>8</v>
      </c>
      <c r="H226">
        <v>8</v>
      </c>
      <c r="I226">
        <v>1</v>
      </c>
      <c r="J226">
        <v>2</v>
      </c>
      <c r="K226">
        <v>1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4</v>
      </c>
      <c r="S226">
        <v>0.25</v>
      </c>
      <c r="T226">
        <v>0.25</v>
      </c>
      <c r="U226">
        <v>0.375</v>
      </c>
      <c r="V226">
        <v>0.625</v>
      </c>
      <c r="W226">
        <v>76</v>
      </c>
      <c r="X226">
        <v>0.28000000000000003</v>
      </c>
      <c r="Y226">
        <v>62</v>
      </c>
      <c r="Z226">
        <v>3</v>
      </c>
      <c r="AA226">
        <v>0</v>
      </c>
      <c r="AB226">
        <v>0</v>
      </c>
      <c r="AC226">
        <v>0</v>
      </c>
      <c r="AD226">
        <v>0</v>
      </c>
      <c r="AE226">
        <v>0</v>
      </c>
      <c r="AF226" t="s">
        <v>1332</v>
      </c>
      <c r="AG226" s="20"/>
      <c r="AJ226" s="70" t="str">
        <f t="shared" si="40"/>
        <v/>
      </c>
      <c r="AK226" s="70">
        <f t="shared" si="41"/>
        <v>6</v>
      </c>
      <c r="AL226" s="70" t="str">
        <f>IF(C226&lt;&gt;"Age",IF(M226&gt;='1967-AL'!H$23,"A",IF(U226&gt;'1967-AL'!H$25,"B","C")),"")</f>
        <v>C</v>
      </c>
      <c r="AM226" s="70">
        <f t="shared" si="42"/>
        <v>6</v>
      </c>
      <c r="AN226" s="70" t="str">
        <f t="shared" si="43"/>
        <v>6C</v>
      </c>
      <c r="AO226" s="70" t="str">
        <f t="shared" si="44"/>
        <v>L</v>
      </c>
      <c r="AP226" s="70" t="str">
        <f t="shared" si="45"/>
        <v>6C</v>
      </c>
      <c r="AQ226" s="71" t="str">
        <f t="shared" si="46"/>
        <v>Sparky Lyle</v>
      </c>
      <c r="AR226" t="s">
        <v>1331</v>
      </c>
      <c r="AS226" t="s">
        <v>1332</v>
      </c>
      <c r="AX226" s="71" t="str">
        <f t="shared" si="47"/>
        <v>Lyle</v>
      </c>
      <c r="AY226" s="70" t="str">
        <f t="shared" si="48"/>
        <v>6C</v>
      </c>
      <c r="AZ226" s="70" t="str">
        <f t="shared" si="49"/>
        <v>L</v>
      </c>
      <c r="BG226" t="s">
        <v>1126</v>
      </c>
      <c r="BH226" t="s">
        <v>372</v>
      </c>
      <c r="BN226" s="88" t="str">
        <f t="shared" si="50"/>
        <v>check</v>
      </c>
      <c r="BO226" s="95" t="str">
        <f t="shared" si="51"/>
        <v>Elston</v>
      </c>
      <c r="BP226" s="88" t="str">
        <f t="shared" si="52"/>
        <v>Howard</v>
      </c>
    </row>
    <row r="227" spans="1:68" x14ac:dyDescent="0.25">
      <c r="A227">
        <v>10</v>
      </c>
      <c r="B227" t="s">
        <v>401</v>
      </c>
      <c r="C227">
        <v>35</v>
      </c>
      <c r="D227" t="s">
        <v>402</v>
      </c>
      <c r="E227">
        <v>3.9</v>
      </c>
      <c r="F227">
        <v>144</v>
      </c>
      <c r="G227">
        <v>553</v>
      </c>
      <c r="H227">
        <v>440</v>
      </c>
      <c r="I227">
        <v>63</v>
      </c>
      <c r="J227">
        <v>108</v>
      </c>
      <c r="K227">
        <v>17</v>
      </c>
      <c r="L227">
        <v>0</v>
      </c>
      <c r="M227">
        <v>22</v>
      </c>
      <c r="N227">
        <v>55</v>
      </c>
      <c r="O227">
        <v>1</v>
      </c>
      <c r="P227">
        <v>1</v>
      </c>
      <c r="Q227">
        <v>107</v>
      </c>
      <c r="R227">
        <v>113</v>
      </c>
      <c r="S227">
        <v>0.245</v>
      </c>
      <c r="T227">
        <v>0.39100000000000001</v>
      </c>
      <c r="U227">
        <v>0.434</v>
      </c>
      <c r="V227">
        <v>0.82499999999999996</v>
      </c>
      <c r="W227">
        <v>150</v>
      </c>
      <c r="X227">
        <v>0.38900000000000001</v>
      </c>
      <c r="Y227">
        <v>157</v>
      </c>
      <c r="Z227">
        <v>191</v>
      </c>
      <c r="AA227">
        <v>9</v>
      </c>
      <c r="AB227">
        <v>1</v>
      </c>
      <c r="AC227">
        <v>0</v>
      </c>
      <c r="AD227">
        <v>5</v>
      </c>
      <c r="AE227">
        <v>7</v>
      </c>
      <c r="AF227" t="s">
        <v>1259</v>
      </c>
      <c r="AG227" s="20"/>
      <c r="AJ227" s="70" t="str">
        <f t="shared" si="40"/>
        <v/>
      </c>
      <c r="AK227" s="70" t="str">
        <f t="shared" si="41"/>
        <v>4</v>
      </c>
      <c r="AL227" s="70" t="str">
        <f>IF(C227&lt;&gt;"Age",IF(M227&gt;='1967-AL'!H$23,"A",IF(U227&gt;'1967-AL'!H$25,"B","C")),"")</f>
        <v>B</v>
      </c>
      <c r="AM227" s="70" t="str">
        <f t="shared" si="42"/>
        <v>4</v>
      </c>
      <c r="AN227" s="70" t="str">
        <f t="shared" si="43"/>
        <v>4B</v>
      </c>
      <c r="AO227" s="70" t="str">
        <f t="shared" si="44"/>
        <v>B</v>
      </c>
      <c r="AP227" s="70" t="str">
        <f t="shared" si="45"/>
        <v>4B</v>
      </c>
      <c r="AQ227" s="71" t="str">
        <f t="shared" si="46"/>
        <v>Mickey Mantle</v>
      </c>
      <c r="AR227" t="s">
        <v>1257</v>
      </c>
      <c r="AS227" t="s">
        <v>1259</v>
      </c>
      <c r="AX227" s="71" t="str">
        <f t="shared" si="47"/>
        <v>Mantle</v>
      </c>
      <c r="AY227" s="70" t="str">
        <f t="shared" si="48"/>
        <v>4B</v>
      </c>
      <c r="AZ227" s="70" t="str">
        <f t="shared" si="49"/>
        <v>B</v>
      </c>
      <c r="BG227" t="s">
        <v>257</v>
      </c>
      <c r="BH227" t="s">
        <v>372</v>
      </c>
      <c r="BN227" s="88" t="str">
        <f t="shared" si="50"/>
        <v>-</v>
      </c>
      <c r="BO227" s="95" t="str">
        <f t="shared" si="51"/>
        <v>Bruce</v>
      </c>
      <c r="BP227" s="88" t="str">
        <f t="shared" si="52"/>
        <v>Howard</v>
      </c>
    </row>
    <row r="228" spans="1:68" x14ac:dyDescent="0.25">
      <c r="A228">
        <v>311</v>
      </c>
      <c r="B228" t="s">
        <v>219</v>
      </c>
      <c r="C228">
        <v>24</v>
      </c>
      <c r="D228" t="s">
        <v>395</v>
      </c>
      <c r="E228">
        <v>0</v>
      </c>
      <c r="F228">
        <v>37</v>
      </c>
      <c r="G228">
        <v>11</v>
      </c>
      <c r="H228">
        <v>9</v>
      </c>
      <c r="I228">
        <v>2</v>
      </c>
      <c r="J228">
        <v>2</v>
      </c>
      <c r="K228">
        <v>0</v>
      </c>
      <c r="L228">
        <v>0</v>
      </c>
      <c r="M228">
        <v>0</v>
      </c>
      <c r="N228">
        <v>1</v>
      </c>
      <c r="O228">
        <v>0</v>
      </c>
      <c r="P228">
        <v>0</v>
      </c>
      <c r="Q228">
        <v>0</v>
      </c>
      <c r="R228">
        <v>3</v>
      </c>
      <c r="S228">
        <v>0.222</v>
      </c>
      <c r="T228">
        <v>0.222</v>
      </c>
      <c r="U228">
        <v>0.222</v>
      </c>
      <c r="V228">
        <v>0.44400000000000001</v>
      </c>
      <c r="W228">
        <v>30</v>
      </c>
      <c r="X228">
        <v>0.20200000000000001</v>
      </c>
      <c r="Y228">
        <v>-11</v>
      </c>
      <c r="Z228">
        <v>2</v>
      </c>
      <c r="AA228">
        <v>0</v>
      </c>
      <c r="AB228">
        <v>0</v>
      </c>
      <c r="AC228">
        <v>2</v>
      </c>
      <c r="AD228">
        <v>0</v>
      </c>
      <c r="AE228">
        <v>0</v>
      </c>
      <c r="AF228" t="s">
        <v>315</v>
      </c>
      <c r="AG228" s="20"/>
      <c r="AJ228" s="70" t="str">
        <f t="shared" si="40"/>
        <v/>
      </c>
      <c r="AK228" s="70">
        <f t="shared" si="41"/>
        <v>6</v>
      </c>
      <c r="AL228" s="70" t="str">
        <f>IF(C228&lt;&gt;"Age",IF(M228&gt;='1967-AL'!H$23,"A",IF(U228&gt;'1967-AL'!H$25,"B","C")),"")</f>
        <v>C</v>
      </c>
      <c r="AM228" s="70">
        <f t="shared" si="42"/>
        <v>6</v>
      </c>
      <c r="AN228" s="70" t="str">
        <f t="shared" si="43"/>
        <v>6C</v>
      </c>
      <c r="AO228" s="70" t="str">
        <f t="shared" si="44"/>
        <v>R</v>
      </c>
      <c r="AP228" s="70" t="str">
        <f t="shared" si="45"/>
        <v>6C</v>
      </c>
      <c r="AQ228" s="71" t="str">
        <f t="shared" si="46"/>
        <v>Mike Marshall</v>
      </c>
      <c r="AR228" t="s">
        <v>314</v>
      </c>
      <c r="AS228" t="s">
        <v>315</v>
      </c>
      <c r="AX228" s="71" t="str">
        <f t="shared" si="47"/>
        <v>Marshall</v>
      </c>
      <c r="AY228" s="70" t="str">
        <f t="shared" si="48"/>
        <v>6C</v>
      </c>
      <c r="AZ228" s="70" t="str">
        <f t="shared" si="49"/>
        <v>R</v>
      </c>
      <c r="BG228" t="s">
        <v>257</v>
      </c>
      <c r="BH228" t="s">
        <v>372</v>
      </c>
      <c r="BN228" s="88" t="str">
        <f t="shared" si="50"/>
        <v>-</v>
      </c>
      <c r="BO228" s="95" t="str">
        <f t="shared" si="51"/>
        <v>Bruce</v>
      </c>
      <c r="BP228" s="88" t="str">
        <f t="shared" si="52"/>
        <v>Howard</v>
      </c>
    </row>
    <row r="229" spans="1:68" x14ac:dyDescent="0.25">
      <c r="A229">
        <v>102</v>
      </c>
      <c r="B229" t="s">
        <v>479</v>
      </c>
      <c r="C229">
        <v>30</v>
      </c>
      <c r="D229" t="s">
        <v>412</v>
      </c>
      <c r="E229">
        <v>0.4</v>
      </c>
      <c r="F229">
        <v>101</v>
      </c>
      <c r="G229">
        <v>286</v>
      </c>
      <c r="H229">
        <v>252</v>
      </c>
      <c r="I229">
        <v>22</v>
      </c>
      <c r="J229">
        <v>59</v>
      </c>
      <c r="K229">
        <v>12</v>
      </c>
      <c r="L229">
        <v>1</v>
      </c>
      <c r="M229">
        <v>4</v>
      </c>
      <c r="N229">
        <v>22</v>
      </c>
      <c r="O229">
        <v>4</v>
      </c>
      <c r="P229">
        <v>4</v>
      </c>
      <c r="Q229">
        <v>30</v>
      </c>
      <c r="R229">
        <v>41</v>
      </c>
      <c r="S229">
        <v>0.23400000000000001</v>
      </c>
      <c r="T229">
        <v>0.317</v>
      </c>
      <c r="U229">
        <v>0.33700000000000002</v>
      </c>
      <c r="V229">
        <v>0.65400000000000003</v>
      </c>
      <c r="W229">
        <v>99</v>
      </c>
      <c r="X229">
        <v>0.30399999999999999</v>
      </c>
      <c r="Y229">
        <v>95</v>
      </c>
      <c r="Z229">
        <v>85</v>
      </c>
      <c r="AA229">
        <v>4</v>
      </c>
      <c r="AB229">
        <v>1</v>
      </c>
      <c r="AC229">
        <v>2</v>
      </c>
      <c r="AD229">
        <v>1</v>
      </c>
      <c r="AE229">
        <v>4</v>
      </c>
      <c r="AF229" t="s">
        <v>330</v>
      </c>
      <c r="AG229" s="20"/>
      <c r="AJ229" s="70" t="str">
        <f t="shared" si="40"/>
        <v/>
      </c>
      <c r="AK229" s="70" t="str">
        <f t="shared" si="41"/>
        <v>5</v>
      </c>
      <c r="AL229" s="70" t="str">
        <f>IF(C229&lt;&gt;"Age",IF(M229&gt;='1967-AL'!H$23,"A",IF(U229&gt;'1967-AL'!H$25,"B","C")),"")</f>
        <v>C</v>
      </c>
      <c r="AM229" s="70" t="str">
        <f t="shared" si="42"/>
        <v>5</v>
      </c>
      <c r="AN229" s="70" t="str">
        <f t="shared" si="43"/>
        <v>5C</v>
      </c>
      <c r="AO229" s="70" t="str">
        <f t="shared" si="44"/>
        <v>L</v>
      </c>
      <c r="AP229" s="70" t="str">
        <f t="shared" si="45"/>
        <v>5C</v>
      </c>
      <c r="AQ229" s="71" t="str">
        <f t="shared" si="46"/>
        <v>J.C. Martin</v>
      </c>
      <c r="AR229" t="s">
        <v>1169</v>
      </c>
      <c r="AS229" t="s">
        <v>330</v>
      </c>
      <c r="AX229" s="71" t="str">
        <f t="shared" si="47"/>
        <v>Martin</v>
      </c>
      <c r="AY229" s="70" t="str">
        <f t="shared" si="48"/>
        <v>5C</v>
      </c>
      <c r="AZ229" s="70" t="str">
        <f t="shared" si="49"/>
        <v>L</v>
      </c>
      <c r="BG229" t="s">
        <v>160</v>
      </c>
      <c r="BH229" t="s">
        <v>1094</v>
      </c>
      <c r="BN229" s="88" t="str">
        <f t="shared" si="50"/>
        <v>-</v>
      </c>
      <c r="BO229" s="95" t="str">
        <f t="shared" si="51"/>
        <v>Dick</v>
      </c>
      <c r="BP229" s="88" t="str">
        <f t="shared" si="52"/>
        <v>Howser</v>
      </c>
    </row>
    <row r="230" spans="1:68" x14ac:dyDescent="0.25">
      <c r="A230">
        <v>312</v>
      </c>
      <c r="B230" t="s">
        <v>649</v>
      </c>
      <c r="C230">
        <v>23</v>
      </c>
      <c r="D230" t="s">
        <v>395</v>
      </c>
      <c r="E230">
        <v>-0.1</v>
      </c>
      <c r="F230">
        <v>8</v>
      </c>
      <c r="G230">
        <v>6</v>
      </c>
      <c r="H230">
        <v>6</v>
      </c>
      <c r="I230">
        <v>1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2</v>
      </c>
      <c r="S230">
        <v>0.16700000000000001</v>
      </c>
      <c r="T230">
        <v>0.16700000000000001</v>
      </c>
      <c r="U230">
        <v>0.16700000000000001</v>
      </c>
      <c r="V230">
        <v>0.33300000000000002</v>
      </c>
      <c r="W230">
        <v>-2</v>
      </c>
      <c r="X230">
        <v>0.152</v>
      </c>
      <c r="Y230">
        <v>-29</v>
      </c>
      <c r="Z230">
        <v>1</v>
      </c>
      <c r="AA230">
        <v>0</v>
      </c>
      <c r="AB230">
        <v>0</v>
      </c>
      <c r="AC230">
        <v>0</v>
      </c>
      <c r="AD230">
        <v>0</v>
      </c>
      <c r="AE230">
        <v>0</v>
      </c>
      <c r="AF230" t="s">
        <v>1351</v>
      </c>
      <c r="AG230" s="20"/>
      <c r="AJ230" s="70" t="str">
        <f t="shared" si="40"/>
        <v/>
      </c>
      <c r="AK230" s="70">
        <f t="shared" si="41"/>
        <v>6</v>
      </c>
      <c r="AL230" s="70" t="str">
        <f>IF(C230&lt;&gt;"Age",IF(M230&gt;='1967-AL'!H$23,"A",IF(U230&gt;'1967-AL'!H$25,"B","C")),"")</f>
        <v>C</v>
      </c>
      <c r="AM230" s="70">
        <f t="shared" si="42"/>
        <v>6</v>
      </c>
      <c r="AN230" s="70" t="str">
        <f t="shared" si="43"/>
        <v>6C</v>
      </c>
      <c r="AO230" s="70" t="str">
        <f t="shared" si="44"/>
        <v>L</v>
      </c>
      <c r="AP230" s="70" t="str">
        <f t="shared" si="45"/>
        <v>6C</v>
      </c>
      <c r="AQ230" s="71" t="str">
        <f t="shared" si="46"/>
        <v>Tommy Matchick</v>
      </c>
      <c r="AR230" t="s">
        <v>342</v>
      </c>
      <c r="AS230" t="s">
        <v>1351</v>
      </c>
      <c r="AX230" s="71" t="str">
        <f t="shared" si="47"/>
        <v>Matchick</v>
      </c>
      <c r="AY230" s="70" t="str">
        <f t="shared" si="48"/>
        <v>6C</v>
      </c>
      <c r="AZ230" s="70" t="str">
        <f t="shared" si="49"/>
        <v>L</v>
      </c>
      <c r="BG230" t="s">
        <v>145</v>
      </c>
      <c r="BH230" t="s">
        <v>1032</v>
      </c>
      <c r="BN230" s="88" t="str">
        <f t="shared" si="50"/>
        <v>-</v>
      </c>
      <c r="BO230" s="95" t="str">
        <f t="shared" si="51"/>
        <v>Bob</v>
      </c>
      <c r="BP230" s="88" t="str">
        <f t="shared" si="52"/>
        <v>Humphreys</v>
      </c>
    </row>
    <row r="231" spans="1:68" x14ac:dyDescent="0.25">
      <c r="A231">
        <v>75</v>
      </c>
      <c r="B231" t="s">
        <v>457</v>
      </c>
      <c r="C231">
        <v>35</v>
      </c>
      <c r="D231" t="s">
        <v>395</v>
      </c>
      <c r="E231">
        <v>0.9</v>
      </c>
      <c r="F231">
        <v>36</v>
      </c>
      <c r="G231">
        <v>128</v>
      </c>
      <c r="H231">
        <v>108</v>
      </c>
      <c r="I231">
        <v>14</v>
      </c>
      <c r="J231">
        <v>25</v>
      </c>
      <c r="K231">
        <v>3</v>
      </c>
      <c r="L231">
        <v>0</v>
      </c>
      <c r="M231">
        <v>6</v>
      </c>
      <c r="N231">
        <v>19</v>
      </c>
      <c r="O231">
        <v>0</v>
      </c>
      <c r="P231">
        <v>0</v>
      </c>
      <c r="Q231">
        <v>15</v>
      </c>
      <c r="R231">
        <v>23</v>
      </c>
      <c r="S231">
        <v>0.23100000000000001</v>
      </c>
      <c r="T231">
        <v>0.33100000000000002</v>
      </c>
      <c r="U231">
        <v>0.42599999999999999</v>
      </c>
      <c r="V231">
        <v>0.75700000000000001</v>
      </c>
      <c r="W231">
        <v>120</v>
      </c>
      <c r="X231">
        <v>0.36099999999999999</v>
      </c>
      <c r="Y231">
        <v>127</v>
      </c>
      <c r="Z231">
        <v>46</v>
      </c>
      <c r="AA231">
        <v>1</v>
      </c>
      <c r="AB231">
        <v>2</v>
      </c>
      <c r="AC231">
        <v>1</v>
      </c>
      <c r="AD231">
        <v>2</v>
      </c>
      <c r="AE231">
        <v>0</v>
      </c>
      <c r="AF231" t="s">
        <v>166</v>
      </c>
      <c r="AG231" s="20"/>
      <c r="AJ231" s="70" t="str">
        <f t="shared" si="40"/>
        <v/>
      </c>
      <c r="AK231" s="70" t="str">
        <f t="shared" si="41"/>
        <v>5</v>
      </c>
      <c r="AL231" s="70" t="str">
        <f>IF(C231&lt;&gt;"Age",IF(M231&gt;='1967-AL'!H$23,"A",IF(U231&gt;'1967-AL'!H$25,"B","C")),"")</f>
        <v>B</v>
      </c>
      <c r="AM231" s="70" t="str">
        <f t="shared" si="42"/>
        <v>5</v>
      </c>
      <c r="AN231" s="70" t="str">
        <f t="shared" si="43"/>
        <v>5B</v>
      </c>
      <c r="AO231" s="70" t="str">
        <f t="shared" si="44"/>
        <v>L</v>
      </c>
      <c r="AP231" s="70" t="str">
        <f t="shared" si="45"/>
        <v>5B</v>
      </c>
      <c r="AQ231" s="71" t="str">
        <f t="shared" si="46"/>
        <v>Eddie Mathews</v>
      </c>
      <c r="AR231" t="s">
        <v>279</v>
      </c>
      <c r="AS231" t="s">
        <v>166</v>
      </c>
      <c r="AX231" s="71" t="str">
        <f t="shared" si="47"/>
        <v>Mathews</v>
      </c>
      <c r="AY231" s="70" t="str">
        <f t="shared" si="48"/>
        <v>5B</v>
      </c>
      <c r="AZ231" s="70" t="str">
        <f t="shared" si="49"/>
        <v>L</v>
      </c>
      <c r="BG231" t="s">
        <v>145</v>
      </c>
      <c r="BH231" t="s">
        <v>1032</v>
      </c>
      <c r="BN231" s="88" t="str">
        <f t="shared" si="50"/>
        <v>-</v>
      </c>
      <c r="BO231" s="95" t="str">
        <f t="shared" si="51"/>
        <v>Bob</v>
      </c>
      <c r="BP231" s="88" t="str">
        <f t="shared" si="52"/>
        <v>Humphreys</v>
      </c>
    </row>
    <row r="232" spans="1:68" x14ac:dyDescent="0.25">
      <c r="A232">
        <v>173</v>
      </c>
      <c r="B232" t="s">
        <v>530</v>
      </c>
      <c r="C232">
        <v>23</v>
      </c>
      <c r="D232" t="s">
        <v>393</v>
      </c>
      <c r="E232">
        <v>0</v>
      </c>
      <c r="F232">
        <v>36</v>
      </c>
      <c r="G232">
        <v>91</v>
      </c>
      <c r="H232">
        <v>85</v>
      </c>
      <c r="I232">
        <v>12</v>
      </c>
      <c r="J232">
        <v>20</v>
      </c>
      <c r="K232">
        <v>1</v>
      </c>
      <c r="L232">
        <v>1</v>
      </c>
      <c r="M232">
        <v>1</v>
      </c>
      <c r="N232">
        <v>7</v>
      </c>
      <c r="O232">
        <v>0</v>
      </c>
      <c r="P232">
        <v>0</v>
      </c>
      <c r="Q232">
        <v>6</v>
      </c>
      <c r="R232">
        <v>13</v>
      </c>
      <c r="S232">
        <v>0.23499999999999999</v>
      </c>
      <c r="T232">
        <v>0.28599999999999998</v>
      </c>
      <c r="U232">
        <v>0.30599999999999999</v>
      </c>
      <c r="V232">
        <v>0.59199999999999997</v>
      </c>
      <c r="W232">
        <v>75</v>
      </c>
      <c r="X232">
        <v>0.26500000000000001</v>
      </c>
      <c r="Y232">
        <v>57</v>
      </c>
      <c r="Z232">
        <v>26</v>
      </c>
      <c r="AA232">
        <v>0</v>
      </c>
      <c r="AB232">
        <v>0</v>
      </c>
      <c r="AC232">
        <v>0</v>
      </c>
      <c r="AD232">
        <v>0</v>
      </c>
      <c r="AE232">
        <v>2</v>
      </c>
      <c r="AF232" t="s">
        <v>361</v>
      </c>
      <c r="AG232" s="20"/>
      <c r="AJ232" s="70" t="str">
        <f t="shared" si="40"/>
        <v/>
      </c>
      <c r="AK232" s="70" t="str">
        <f t="shared" si="41"/>
        <v>5</v>
      </c>
      <c r="AL232" s="70" t="str">
        <f>IF(C232&lt;&gt;"Age",IF(M232&gt;='1967-AL'!H$23,"A",IF(U232&gt;'1967-AL'!H$25,"B","C")),"")</f>
        <v>C</v>
      </c>
      <c r="AM232" s="70" t="str">
        <f t="shared" si="42"/>
        <v>5</v>
      </c>
      <c r="AN232" s="70" t="str">
        <f t="shared" si="43"/>
        <v>5C</v>
      </c>
      <c r="AO232" s="70" t="str">
        <f t="shared" si="44"/>
        <v>L</v>
      </c>
      <c r="AP232" s="70" t="str">
        <f t="shared" si="45"/>
        <v>5C</v>
      </c>
      <c r="AQ232" s="71" t="str">
        <f t="shared" si="46"/>
        <v>Dave May</v>
      </c>
      <c r="AR232" t="s">
        <v>273</v>
      </c>
      <c r="AS232" t="s">
        <v>361</v>
      </c>
      <c r="AX232" s="71" t="str">
        <f t="shared" si="47"/>
        <v>May</v>
      </c>
      <c r="AY232" s="70" t="str">
        <f t="shared" si="48"/>
        <v>5C</v>
      </c>
      <c r="AZ232" s="70" t="str">
        <f t="shared" si="49"/>
        <v>L</v>
      </c>
      <c r="BG232" t="s">
        <v>1056</v>
      </c>
      <c r="BH232" t="s">
        <v>1057</v>
      </c>
      <c r="BN232" s="88" t="str">
        <f t="shared" si="50"/>
        <v>-</v>
      </c>
      <c r="BO232" s="95" t="str">
        <f t="shared" si="51"/>
        <v>Catfish</v>
      </c>
      <c r="BP232" s="88" t="str">
        <f t="shared" si="52"/>
        <v>Hunter</v>
      </c>
    </row>
    <row r="233" spans="1:68" x14ac:dyDescent="0.25">
      <c r="A233">
        <v>55</v>
      </c>
      <c r="B233" t="s">
        <v>443</v>
      </c>
      <c r="C233">
        <v>32</v>
      </c>
      <c r="D233" t="s">
        <v>406</v>
      </c>
      <c r="E233">
        <v>0.6</v>
      </c>
      <c r="F233">
        <v>115</v>
      </c>
      <c r="G233">
        <v>327</v>
      </c>
      <c r="H233">
        <v>297</v>
      </c>
      <c r="I233">
        <v>43</v>
      </c>
      <c r="J233">
        <v>77</v>
      </c>
      <c r="K233">
        <v>20</v>
      </c>
      <c r="L233">
        <v>4</v>
      </c>
      <c r="M233">
        <v>9</v>
      </c>
      <c r="N233">
        <v>27</v>
      </c>
      <c r="O233">
        <v>3</v>
      </c>
      <c r="P233">
        <v>3</v>
      </c>
      <c r="Q233">
        <v>26</v>
      </c>
      <c r="R233">
        <v>47</v>
      </c>
      <c r="S233">
        <v>0.25900000000000001</v>
      </c>
      <c r="T233">
        <v>0.32100000000000001</v>
      </c>
      <c r="U233">
        <v>0.44400000000000001</v>
      </c>
      <c r="V233">
        <v>0.76500000000000001</v>
      </c>
      <c r="W233">
        <v>123</v>
      </c>
      <c r="X233">
        <v>0.34399999999999997</v>
      </c>
      <c r="Y233">
        <v>117</v>
      </c>
      <c r="Z233">
        <v>132</v>
      </c>
      <c r="AA233">
        <v>2</v>
      </c>
      <c r="AB233">
        <v>1</v>
      </c>
      <c r="AC233">
        <v>2</v>
      </c>
      <c r="AD233">
        <v>0</v>
      </c>
      <c r="AE233">
        <v>4</v>
      </c>
      <c r="AF233" t="s">
        <v>167</v>
      </c>
      <c r="AG233" s="20"/>
      <c r="AJ233" s="70" t="str">
        <f t="shared" si="40"/>
        <v/>
      </c>
      <c r="AK233" s="70" t="str">
        <f t="shared" si="41"/>
        <v>4</v>
      </c>
      <c r="AL233" s="70" t="str">
        <f>IF(C233&lt;&gt;"Age",IF(M233&gt;='1967-AL'!H$23,"A",IF(U233&gt;'1967-AL'!H$25,"B","C")),"")</f>
        <v>B</v>
      </c>
      <c r="AM233" s="70" t="str">
        <f t="shared" si="42"/>
        <v>4</v>
      </c>
      <c r="AN233" s="70" t="str">
        <f t="shared" si="43"/>
        <v>4B</v>
      </c>
      <c r="AO233" s="70" t="str">
        <f t="shared" si="44"/>
        <v>L</v>
      </c>
      <c r="AP233" s="70" t="str">
        <f t="shared" si="45"/>
        <v>4B</v>
      </c>
      <c r="AQ233" s="71" t="str">
        <f t="shared" si="46"/>
        <v>Lee Maye</v>
      </c>
      <c r="AR233" t="s">
        <v>306</v>
      </c>
      <c r="AS233" t="s">
        <v>167</v>
      </c>
      <c r="AX233" s="71" t="str">
        <f t="shared" si="47"/>
        <v>Maye</v>
      </c>
      <c r="AY233" s="70" t="str">
        <f t="shared" si="48"/>
        <v>4B</v>
      </c>
      <c r="AZ233" s="70" t="str">
        <f t="shared" si="49"/>
        <v>L</v>
      </c>
      <c r="BG233" t="s">
        <v>1056</v>
      </c>
      <c r="BH233" t="s">
        <v>1057</v>
      </c>
      <c r="BN233" s="88" t="str">
        <f t="shared" si="50"/>
        <v>-</v>
      </c>
      <c r="BO233" s="95" t="str">
        <f t="shared" si="51"/>
        <v>Catfish</v>
      </c>
      <c r="BP233" s="88" t="str">
        <f t="shared" si="52"/>
        <v>Hunter</v>
      </c>
    </row>
    <row r="234" spans="1:68" x14ac:dyDescent="0.25">
      <c r="A234">
        <v>11</v>
      </c>
      <c r="B234" t="s">
        <v>403</v>
      </c>
      <c r="C234">
        <v>27</v>
      </c>
      <c r="D234" t="s">
        <v>395</v>
      </c>
      <c r="E234">
        <v>5.0999999999999996</v>
      </c>
      <c r="F234">
        <v>153</v>
      </c>
      <c r="G234">
        <v>675</v>
      </c>
      <c r="H234">
        <v>557</v>
      </c>
      <c r="I234">
        <v>92</v>
      </c>
      <c r="J234">
        <v>133</v>
      </c>
      <c r="K234">
        <v>16</v>
      </c>
      <c r="L234">
        <v>7</v>
      </c>
      <c r="M234">
        <v>22</v>
      </c>
      <c r="N234">
        <v>65</v>
      </c>
      <c r="O234">
        <v>6</v>
      </c>
      <c r="P234">
        <v>5</v>
      </c>
      <c r="Q234">
        <v>105</v>
      </c>
      <c r="R234">
        <v>118</v>
      </c>
      <c r="S234">
        <v>0.23899999999999999</v>
      </c>
      <c r="T234">
        <v>0.36399999999999999</v>
      </c>
      <c r="U234">
        <v>0.41099999999999998</v>
      </c>
      <c r="V234">
        <v>0.77500000000000002</v>
      </c>
      <c r="W234">
        <v>126</v>
      </c>
      <c r="X234">
        <v>0.35599999999999998</v>
      </c>
      <c r="Y234">
        <v>125</v>
      </c>
      <c r="Z234">
        <v>229</v>
      </c>
      <c r="AA234">
        <v>2</v>
      </c>
      <c r="AB234">
        <v>7</v>
      </c>
      <c r="AC234">
        <v>2</v>
      </c>
      <c r="AD234">
        <v>4</v>
      </c>
      <c r="AE234">
        <v>4</v>
      </c>
      <c r="AF234" t="s">
        <v>1097</v>
      </c>
      <c r="AG234" s="20"/>
      <c r="AJ234" s="70" t="str">
        <f t="shared" si="40"/>
        <v/>
      </c>
      <c r="AK234" s="70" t="str">
        <f t="shared" si="41"/>
        <v>5</v>
      </c>
      <c r="AL234" s="70" t="str">
        <f>IF(C234&lt;&gt;"Age",IF(M234&gt;='1967-AL'!H$23,"A",IF(U234&gt;'1967-AL'!H$25,"B","C")),"")</f>
        <v>C</v>
      </c>
      <c r="AM234" s="70" t="str">
        <f t="shared" si="42"/>
        <v>5</v>
      </c>
      <c r="AN234" s="70" t="str">
        <f t="shared" si="43"/>
        <v>5C</v>
      </c>
      <c r="AO234" s="70" t="str">
        <f t="shared" si="44"/>
        <v>L</v>
      </c>
      <c r="AP234" s="70" t="str">
        <f t="shared" si="45"/>
        <v>5C</v>
      </c>
      <c r="AQ234" s="71" t="str">
        <f t="shared" si="46"/>
        <v>Dick McAuliffe</v>
      </c>
      <c r="AR234" t="s">
        <v>160</v>
      </c>
      <c r="AS234" t="s">
        <v>1097</v>
      </c>
      <c r="AX234" s="71" t="str">
        <f t="shared" si="47"/>
        <v>McAuliffe</v>
      </c>
      <c r="AY234" s="70" t="str">
        <f t="shared" si="48"/>
        <v>5C</v>
      </c>
      <c r="AZ234" s="70" t="str">
        <f t="shared" si="49"/>
        <v>L</v>
      </c>
      <c r="BG234" t="s">
        <v>1158</v>
      </c>
      <c r="BH234" t="s">
        <v>1160</v>
      </c>
      <c r="BN234" s="96" t="str">
        <f t="shared" si="50"/>
        <v>-</v>
      </c>
      <c r="BO234" s="95" t="str">
        <f t="shared" si="51"/>
        <v>Hank</v>
      </c>
      <c r="BP234" s="88" t="str">
        <f t="shared" si="52"/>
        <v>Izquierdo</v>
      </c>
    </row>
    <row r="235" spans="1:68" x14ac:dyDescent="0.25">
      <c r="A235">
        <v>39</v>
      </c>
      <c r="B235" t="s">
        <v>431</v>
      </c>
      <c r="C235">
        <v>26</v>
      </c>
      <c r="D235" t="s">
        <v>412</v>
      </c>
      <c r="E235">
        <v>2.5</v>
      </c>
      <c r="F235">
        <v>125</v>
      </c>
      <c r="G235">
        <v>491</v>
      </c>
      <c r="H235">
        <v>453</v>
      </c>
      <c r="I235">
        <v>55</v>
      </c>
      <c r="J235">
        <v>107</v>
      </c>
      <c r="K235">
        <v>18</v>
      </c>
      <c r="L235">
        <v>3</v>
      </c>
      <c r="M235">
        <v>11</v>
      </c>
      <c r="N235">
        <v>45</v>
      </c>
      <c r="O235">
        <v>24</v>
      </c>
      <c r="P235">
        <v>10</v>
      </c>
      <c r="Q235">
        <v>33</v>
      </c>
      <c r="R235">
        <v>55</v>
      </c>
      <c r="S235">
        <v>0.23599999999999999</v>
      </c>
      <c r="T235">
        <v>0.28799999999999998</v>
      </c>
      <c r="U235">
        <v>0.36199999999999999</v>
      </c>
      <c r="V235">
        <v>0.65</v>
      </c>
      <c r="W235">
        <v>97</v>
      </c>
      <c r="X235">
        <v>0.312</v>
      </c>
      <c r="Y235">
        <v>97</v>
      </c>
      <c r="Z235">
        <v>164</v>
      </c>
      <c r="AA235">
        <v>9</v>
      </c>
      <c r="AB235">
        <v>1</v>
      </c>
      <c r="AC235">
        <v>2</v>
      </c>
      <c r="AD235">
        <v>2</v>
      </c>
      <c r="AE235">
        <v>2</v>
      </c>
      <c r="AF235" t="s">
        <v>1352</v>
      </c>
      <c r="AG235" s="20"/>
      <c r="AJ235" s="70" t="str">
        <f t="shared" si="40"/>
        <v/>
      </c>
      <c r="AK235" s="70" t="str">
        <f t="shared" si="41"/>
        <v>5</v>
      </c>
      <c r="AL235" s="70" t="str">
        <f>IF(C235&lt;&gt;"Age",IF(M235&gt;='1967-AL'!H$23,"A",IF(U235&gt;'1967-AL'!H$25,"B","C")),"")</f>
        <v>C</v>
      </c>
      <c r="AM235" s="70" t="str">
        <f t="shared" si="42"/>
        <v>5</v>
      </c>
      <c r="AN235" s="70" t="str">
        <f t="shared" si="43"/>
        <v>5C</v>
      </c>
      <c r="AO235" s="70" t="str">
        <f t="shared" si="44"/>
        <v>L</v>
      </c>
      <c r="AP235" s="70" t="str">
        <f t="shared" si="45"/>
        <v>5C</v>
      </c>
      <c r="AQ235" s="71" t="str">
        <f t="shared" si="46"/>
        <v>Tommy McCraw</v>
      </c>
      <c r="AR235" t="s">
        <v>342</v>
      </c>
      <c r="AS235" t="s">
        <v>1352</v>
      </c>
      <c r="AX235" s="71" t="str">
        <f t="shared" si="47"/>
        <v>McCraw</v>
      </c>
      <c r="AY235" s="70" t="str">
        <f t="shared" si="48"/>
        <v>5C</v>
      </c>
      <c r="AZ235" s="70" t="str">
        <f t="shared" si="49"/>
        <v>L</v>
      </c>
      <c r="BG235" t="s">
        <v>329</v>
      </c>
      <c r="BH235" t="s">
        <v>1295</v>
      </c>
      <c r="BN235" s="88" t="str">
        <f t="shared" si="50"/>
        <v>-</v>
      </c>
      <c r="BO235" s="95" t="str">
        <f t="shared" si="51"/>
        <v>Reggie</v>
      </c>
      <c r="BP235" s="88" t="str">
        <f t="shared" si="52"/>
        <v>Jackson</v>
      </c>
    </row>
    <row r="236" spans="1:68" x14ac:dyDescent="0.25">
      <c r="A236">
        <v>174</v>
      </c>
      <c r="B236" t="s">
        <v>531</v>
      </c>
      <c r="C236">
        <v>24</v>
      </c>
      <c r="D236" t="s">
        <v>406</v>
      </c>
      <c r="E236">
        <v>0.2</v>
      </c>
      <c r="F236">
        <v>37</v>
      </c>
      <c r="G236">
        <v>88</v>
      </c>
      <c r="H236">
        <v>82</v>
      </c>
      <c r="I236">
        <v>5</v>
      </c>
      <c r="J236">
        <v>15</v>
      </c>
      <c r="K236">
        <v>1</v>
      </c>
      <c r="L236">
        <v>0</v>
      </c>
      <c r="M236">
        <v>1</v>
      </c>
      <c r="N236">
        <v>6</v>
      </c>
      <c r="O236">
        <v>0</v>
      </c>
      <c r="P236">
        <v>0</v>
      </c>
      <c r="Q236">
        <v>1</v>
      </c>
      <c r="R236">
        <v>28</v>
      </c>
      <c r="S236">
        <v>0.183</v>
      </c>
      <c r="T236">
        <v>0.19</v>
      </c>
      <c r="U236">
        <v>0.23200000000000001</v>
      </c>
      <c r="V236">
        <v>0.42199999999999999</v>
      </c>
      <c r="W236">
        <v>23</v>
      </c>
      <c r="X236">
        <v>0.20300000000000001</v>
      </c>
      <c r="Y236">
        <v>6</v>
      </c>
      <c r="Z236">
        <v>19</v>
      </c>
      <c r="AA236">
        <v>1</v>
      </c>
      <c r="AB236">
        <v>0</v>
      </c>
      <c r="AC236">
        <v>4</v>
      </c>
      <c r="AD236">
        <v>1</v>
      </c>
      <c r="AE236">
        <v>0</v>
      </c>
      <c r="AF236" t="s">
        <v>1324</v>
      </c>
      <c r="AG236" s="20"/>
      <c r="AJ236" s="70" t="str">
        <f t="shared" si="40"/>
        <v/>
      </c>
      <c r="AK236" s="70" t="str">
        <f t="shared" si="41"/>
        <v>6</v>
      </c>
      <c r="AL236" s="70" t="str">
        <f>IF(C236&lt;&gt;"Age",IF(M236&gt;='1967-AL'!H$23,"A",IF(U236&gt;'1967-AL'!H$25,"B","C")),"")</f>
        <v>C</v>
      </c>
      <c r="AM236" s="70" t="str">
        <f t="shared" si="42"/>
        <v>6</v>
      </c>
      <c r="AN236" s="70" t="str">
        <f t="shared" si="43"/>
        <v>6C</v>
      </c>
      <c r="AO236" s="70" t="str">
        <f t="shared" si="44"/>
        <v>L</v>
      </c>
      <c r="AP236" s="70" t="str">
        <f t="shared" si="45"/>
        <v>6C</v>
      </c>
      <c r="AQ236" s="71" t="str">
        <f t="shared" si="46"/>
        <v>Sam McDowell</v>
      </c>
      <c r="AR236" t="s">
        <v>1322</v>
      </c>
      <c r="AS236" t="s">
        <v>1324</v>
      </c>
      <c r="AX236" s="71" t="str">
        <f t="shared" si="47"/>
        <v>McDowell</v>
      </c>
      <c r="AY236" s="70" t="str">
        <f t="shared" si="48"/>
        <v>6C</v>
      </c>
      <c r="AZ236" s="70" t="str">
        <f t="shared" si="49"/>
        <v>L</v>
      </c>
      <c r="BG236" t="s">
        <v>342</v>
      </c>
      <c r="BH236" t="s">
        <v>143</v>
      </c>
      <c r="BN236" s="88" t="str">
        <f t="shared" si="50"/>
        <v>-</v>
      </c>
      <c r="BO236" s="95" t="str">
        <f t="shared" si="51"/>
        <v>Tommy</v>
      </c>
      <c r="BP236" s="88" t="str">
        <f t="shared" si="52"/>
        <v>John</v>
      </c>
    </row>
    <row r="237" spans="1:68" x14ac:dyDescent="0.25">
      <c r="A237">
        <v>313</v>
      </c>
      <c r="B237" t="s">
        <v>650</v>
      </c>
      <c r="C237">
        <v>32</v>
      </c>
      <c r="D237" t="s">
        <v>397</v>
      </c>
      <c r="E237">
        <v>-0.3</v>
      </c>
      <c r="F237">
        <v>12</v>
      </c>
      <c r="G237">
        <v>24</v>
      </c>
      <c r="H237">
        <v>22</v>
      </c>
      <c r="I237">
        <v>0</v>
      </c>
      <c r="J237">
        <v>5</v>
      </c>
      <c r="K237">
        <v>0</v>
      </c>
      <c r="L237">
        <v>0</v>
      </c>
      <c r="M237">
        <v>0</v>
      </c>
      <c r="N237">
        <v>3</v>
      </c>
      <c r="O237">
        <v>0</v>
      </c>
      <c r="P237">
        <v>0</v>
      </c>
      <c r="Q237">
        <v>1</v>
      </c>
      <c r="R237">
        <v>7</v>
      </c>
      <c r="S237">
        <v>0.22700000000000001</v>
      </c>
      <c r="T237">
        <v>0.25</v>
      </c>
      <c r="U237">
        <v>0.22700000000000001</v>
      </c>
      <c r="V237">
        <v>0.47699999999999998</v>
      </c>
      <c r="W237">
        <v>46</v>
      </c>
      <c r="X237">
        <v>0.219</v>
      </c>
      <c r="Y237">
        <v>30</v>
      </c>
      <c r="Z237">
        <v>5</v>
      </c>
      <c r="AA237">
        <v>3</v>
      </c>
      <c r="AB237">
        <v>0</v>
      </c>
      <c r="AC237">
        <v>0</v>
      </c>
      <c r="AD237">
        <v>1</v>
      </c>
      <c r="AE237">
        <v>0</v>
      </c>
      <c r="AF237" t="s">
        <v>1278</v>
      </c>
      <c r="AG237" s="20"/>
      <c r="AJ237" s="70" t="str">
        <f t="shared" si="40"/>
        <v/>
      </c>
      <c r="AK237" s="70" t="str">
        <f t="shared" si="41"/>
        <v>5</v>
      </c>
      <c r="AL237" s="70" t="str">
        <f>IF(C237&lt;&gt;"Age",IF(M237&gt;='1967-AL'!H$23,"A",IF(U237&gt;'1967-AL'!H$25,"B","C")),"")</f>
        <v>C</v>
      </c>
      <c r="AM237" s="70" t="str">
        <f t="shared" si="42"/>
        <v>5</v>
      </c>
      <c r="AN237" s="70" t="str">
        <f t="shared" si="43"/>
        <v>5C</v>
      </c>
      <c r="AO237" s="70" t="str">
        <f t="shared" si="44"/>
        <v>R</v>
      </c>
      <c r="AP237" s="70" t="str">
        <f t="shared" si="45"/>
        <v>5C</v>
      </c>
      <c r="AQ237" s="71" t="str">
        <f t="shared" si="46"/>
        <v>Orlando McFarlane</v>
      </c>
      <c r="AR237" t="s">
        <v>320</v>
      </c>
      <c r="AS237" t="s">
        <v>1278</v>
      </c>
      <c r="AX237" s="71" t="str">
        <f t="shared" si="47"/>
        <v>McFarlane</v>
      </c>
      <c r="AY237" s="70" t="str">
        <f t="shared" si="48"/>
        <v>5C</v>
      </c>
      <c r="AZ237" s="70" t="str">
        <f t="shared" si="49"/>
        <v>R</v>
      </c>
      <c r="BG237" t="s">
        <v>342</v>
      </c>
      <c r="BH237" t="s">
        <v>143</v>
      </c>
      <c r="BN237" s="88" t="str">
        <f t="shared" si="50"/>
        <v>-</v>
      </c>
      <c r="BO237" s="95" t="str">
        <f t="shared" si="51"/>
        <v>Tommy</v>
      </c>
      <c r="BP237" s="88" t="str">
        <f t="shared" si="52"/>
        <v>John</v>
      </c>
    </row>
    <row r="238" spans="1:68" x14ac:dyDescent="0.25">
      <c r="A238">
        <v>314</v>
      </c>
      <c r="B238" t="s">
        <v>651</v>
      </c>
      <c r="C238">
        <v>23</v>
      </c>
      <c r="D238" t="s">
        <v>397</v>
      </c>
      <c r="E238">
        <v>-0.1</v>
      </c>
      <c r="F238">
        <v>32</v>
      </c>
      <c r="G238">
        <v>67</v>
      </c>
      <c r="H238">
        <v>57</v>
      </c>
      <c r="I238">
        <v>5</v>
      </c>
      <c r="J238">
        <v>8</v>
      </c>
      <c r="K238">
        <v>1</v>
      </c>
      <c r="L238">
        <v>0</v>
      </c>
      <c r="M238">
        <v>0</v>
      </c>
      <c r="N238">
        <v>4</v>
      </c>
      <c r="O238">
        <v>0</v>
      </c>
      <c r="P238">
        <v>0</v>
      </c>
      <c r="Q238">
        <v>3</v>
      </c>
      <c r="R238">
        <v>26</v>
      </c>
      <c r="S238">
        <v>0.14000000000000001</v>
      </c>
      <c r="T238">
        <v>0.183</v>
      </c>
      <c r="U238">
        <v>0.158</v>
      </c>
      <c r="V238">
        <v>0.34100000000000003</v>
      </c>
      <c r="W238">
        <v>4</v>
      </c>
      <c r="X238">
        <v>0.17899999999999999</v>
      </c>
      <c r="Y238">
        <v>-12</v>
      </c>
      <c r="Z238">
        <v>9</v>
      </c>
      <c r="AA238">
        <v>0</v>
      </c>
      <c r="AB238">
        <v>0</v>
      </c>
      <c r="AC238">
        <v>7</v>
      </c>
      <c r="AD238">
        <v>0</v>
      </c>
      <c r="AE238">
        <v>0</v>
      </c>
      <c r="AF238" t="s">
        <v>1195</v>
      </c>
      <c r="AG238" s="20"/>
      <c r="AJ238" s="70" t="str">
        <f t="shared" si="40"/>
        <v/>
      </c>
      <c r="AK238" s="70" t="str">
        <f t="shared" si="41"/>
        <v>7</v>
      </c>
      <c r="AL238" s="70" t="str">
        <f>IF(C238&lt;&gt;"Age",IF(M238&gt;='1967-AL'!H$23,"A",IF(U238&gt;'1967-AL'!H$25,"B","C")),"")</f>
        <v>C</v>
      </c>
      <c r="AM238" s="70" t="str">
        <f t="shared" si="42"/>
        <v>7</v>
      </c>
      <c r="AN238" s="70" t="str">
        <f t="shared" si="43"/>
        <v>7C</v>
      </c>
      <c r="AO238" s="70" t="str">
        <f t="shared" si="44"/>
        <v>R</v>
      </c>
      <c r="AP238" s="70" t="str">
        <f t="shared" si="45"/>
        <v>7C</v>
      </c>
      <c r="AQ238" s="71" t="str">
        <f t="shared" si="46"/>
        <v>Jim McGlothlin</v>
      </c>
      <c r="AR238" t="s">
        <v>296</v>
      </c>
      <c r="AS238" t="s">
        <v>1195</v>
      </c>
      <c r="AX238" s="71" t="str">
        <f t="shared" si="47"/>
        <v>McGlothlin</v>
      </c>
      <c r="AY238" s="70" t="str">
        <f t="shared" si="48"/>
        <v>7C</v>
      </c>
      <c r="AZ238" s="70" t="str">
        <f t="shared" si="49"/>
        <v>R</v>
      </c>
      <c r="BG238" t="s">
        <v>1088</v>
      </c>
      <c r="BH238" t="s">
        <v>248</v>
      </c>
      <c r="BN238" s="88" t="str">
        <f t="shared" si="50"/>
        <v>check</v>
      </c>
      <c r="BO238" s="95" t="str">
        <f t="shared" si="51"/>
        <v>Davey</v>
      </c>
      <c r="BP238" s="88" t="str">
        <f t="shared" si="52"/>
        <v>Johnson</v>
      </c>
    </row>
    <row r="239" spans="1:68" x14ac:dyDescent="0.25">
      <c r="A239">
        <v>315</v>
      </c>
      <c r="B239" t="s">
        <v>652</v>
      </c>
      <c r="C239">
        <v>26</v>
      </c>
      <c r="D239" t="s">
        <v>393</v>
      </c>
      <c r="E239">
        <v>-0.2</v>
      </c>
      <c r="F239">
        <v>10</v>
      </c>
      <c r="G239">
        <v>17</v>
      </c>
      <c r="H239">
        <v>17</v>
      </c>
      <c r="I239">
        <v>2</v>
      </c>
      <c r="J239">
        <v>4</v>
      </c>
      <c r="K239">
        <v>0</v>
      </c>
      <c r="L239">
        <v>0</v>
      </c>
      <c r="M239">
        <v>0</v>
      </c>
      <c r="N239">
        <v>2</v>
      </c>
      <c r="O239">
        <v>0</v>
      </c>
      <c r="P239">
        <v>0</v>
      </c>
      <c r="Q239">
        <v>0</v>
      </c>
      <c r="R239">
        <v>2</v>
      </c>
      <c r="S239">
        <v>0.23499999999999999</v>
      </c>
      <c r="T239">
        <v>0.23499999999999999</v>
      </c>
      <c r="U239">
        <v>0.23499999999999999</v>
      </c>
      <c r="V239">
        <v>0.47099999999999997</v>
      </c>
      <c r="W239">
        <v>40</v>
      </c>
      <c r="X239">
        <v>0.214</v>
      </c>
      <c r="Y239">
        <v>21</v>
      </c>
      <c r="Z239">
        <v>4</v>
      </c>
      <c r="AA239">
        <v>1</v>
      </c>
      <c r="AB239">
        <v>0</v>
      </c>
      <c r="AC239">
        <v>0</v>
      </c>
      <c r="AD239">
        <v>0</v>
      </c>
      <c r="AE239">
        <v>0</v>
      </c>
      <c r="AF239" t="s">
        <v>1260</v>
      </c>
      <c r="AG239" s="20"/>
      <c r="AJ239" s="70" t="str">
        <f t="shared" si="40"/>
        <v/>
      </c>
      <c r="AK239" s="70" t="str">
        <f t="shared" si="41"/>
        <v>5</v>
      </c>
      <c r="AL239" s="70" t="str">
        <f>IF(C239&lt;&gt;"Age",IF(M239&gt;='1967-AL'!H$23,"A",IF(U239&gt;'1967-AL'!H$25,"B","C")),"")</f>
        <v>C</v>
      </c>
      <c r="AM239" s="70" t="str">
        <f t="shared" si="42"/>
        <v>5</v>
      </c>
      <c r="AN239" s="70" t="str">
        <f t="shared" si="43"/>
        <v>5C</v>
      </c>
      <c r="AO239" s="70" t="str">
        <f t="shared" si="44"/>
        <v>R</v>
      </c>
      <c r="AP239" s="70" t="str">
        <f t="shared" si="45"/>
        <v>5C</v>
      </c>
      <c r="AQ239" s="71" t="str">
        <f t="shared" si="46"/>
        <v>Mickey McGuire</v>
      </c>
      <c r="AR239" t="s">
        <v>1257</v>
      </c>
      <c r="AS239" t="s">
        <v>1260</v>
      </c>
      <c r="AX239" s="71" t="str">
        <f t="shared" si="47"/>
        <v>McGuire</v>
      </c>
      <c r="AY239" s="70" t="str">
        <f t="shared" si="48"/>
        <v>5C</v>
      </c>
      <c r="AZ239" s="70" t="str">
        <f t="shared" si="49"/>
        <v>R</v>
      </c>
      <c r="BG239" t="s">
        <v>145</v>
      </c>
      <c r="BH239" t="s">
        <v>248</v>
      </c>
      <c r="BN239" s="88" t="str">
        <f t="shared" si="50"/>
        <v>-</v>
      </c>
      <c r="BO239" s="95" t="str">
        <f t="shared" si="51"/>
        <v>Bob</v>
      </c>
      <c r="BP239" s="88" t="str">
        <f t="shared" si="52"/>
        <v>Johnson</v>
      </c>
    </row>
    <row r="240" spans="1:68" x14ac:dyDescent="0.25">
      <c r="A240">
        <v>316</v>
      </c>
      <c r="B240" t="s">
        <v>653</v>
      </c>
      <c r="C240">
        <v>23</v>
      </c>
      <c r="D240" t="s">
        <v>395</v>
      </c>
      <c r="E240">
        <v>-0.5</v>
      </c>
      <c r="F240">
        <v>38</v>
      </c>
      <c r="G240">
        <v>92</v>
      </c>
      <c r="H240">
        <v>85</v>
      </c>
      <c r="I240">
        <v>3</v>
      </c>
      <c r="J240">
        <v>10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2</v>
      </c>
      <c r="R240">
        <v>37</v>
      </c>
      <c r="S240">
        <v>0.11799999999999999</v>
      </c>
      <c r="T240">
        <v>0.13800000000000001</v>
      </c>
      <c r="U240">
        <v>0.11799999999999999</v>
      </c>
      <c r="V240">
        <v>0.25600000000000001</v>
      </c>
      <c r="W240">
        <v>-25</v>
      </c>
      <c r="X240">
        <v>0.121</v>
      </c>
      <c r="Y240">
        <v>-60</v>
      </c>
      <c r="Z240">
        <v>10</v>
      </c>
      <c r="AA240">
        <v>3</v>
      </c>
      <c r="AB240">
        <v>0</v>
      </c>
      <c r="AC240">
        <v>5</v>
      </c>
      <c r="AD240">
        <v>0</v>
      </c>
      <c r="AE240">
        <v>0</v>
      </c>
      <c r="AF240" t="s">
        <v>1092</v>
      </c>
      <c r="AG240" s="20"/>
      <c r="AJ240" s="70" t="str">
        <f t="shared" si="40"/>
        <v/>
      </c>
      <c r="AK240" s="70" t="str">
        <f t="shared" si="41"/>
        <v>7</v>
      </c>
      <c r="AL240" s="70" t="str">
        <f>IF(C240&lt;&gt;"Age",IF(M240&gt;='1967-AL'!H$23,"A",IF(U240&gt;'1967-AL'!H$25,"B","C")),"")</f>
        <v>C</v>
      </c>
      <c r="AM240" s="70" t="str">
        <f t="shared" si="42"/>
        <v>7</v>
      </c>
      <c r="AN240" s="70" t="str">
        <f t="shared" si="43"/>
        <v>7C</v>
      </c>
      <c r="AO240" s="70" t="str">
        <f t="shared" si="44"/>
        <v>R</v>
      </c>
      <c r="AP240" s="70" t="str">
        <f t="shared" si="45"/>
        <v>7C</v>
      </c>
      <c r="AQ240" s="71" t="str">
        <f t="shared" si="46"/>
        <v>Denny McLain</v>
      </c>
      <c r="AR240" t="s">
        <v>144</v>
      </c>
      <c r="AS240" t="s">
        <v>1092</v>
      </c>
      <c r="AX240" s="71" t="str">
        <f t="shared" si="47"/>
        <v>McLain</v>
      </c>
      <c r="AY240" s="70" t="str">
        <f t="shared" si="48"/>
        <v>7C</v>
      </c>
      <c r="AZ240" s="70" t="str">
        <f t="shared" si="49"/>
        <v>R</v>
      </c>
      <c r="BG240" t="s">
        <v>291</v>
      </c>
      <c r="BH240" t="s">
        <v>360</v>
      </c>
      <c r="BN240" s="88" t="str">
        <f t="shared" si="50"/>
        <v>-</v>
      </c>
      <c r="BO240" s="95" t="str">
        <f t="shared" si="51"/>
        <v>Jay</v>
      </c>
      <c r="BP240" s="88" t="str">
        <f t="shared" si="52"/>
        <v>Johnstone</v>
      </c>
    </row>
    <row r="241" spans="1:68" x14ac:dyDescent="0.25">
      <c r="A241">
        <v>317</v>
      </c>
      <c r="B241" t="s">
        <v>654</v>
      </c>
      <c r="C241">
        <v>37</v>
      </c>
      <c r="D241" t="s">
        <v>242</v>
      </c>
      <c r="E241">
        <v>0</v>
      </c>
      <c r="F241">
        <v>63</v>
      </c>
      <c r="G241">
        <v>13</v>
      </c>
      <c r="H241">
        <v>13</v>
      </c>
      <c r="I241">
        <v>0</v>
      </c>
      <c r="J241">
        <v>2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10</v>
      </c>
      <c r="S241">
        <v>0.154</v>
      </c>
      <c r="T241">
        <v>0.154</v>
      </c>
      <c r="U241">
        <v>0.154</v>
      </c>
      <c r="V241">
        <v>0.308</v>
      </c>
      <c r="W241">
        <v>-7</v>
      </c>
      <c r="X241">
        <v>0.14000000000000001</v>
      </c>
      <c r="Y241">
        <v>-30</v>
      </c>
      <c r="Z241">
        <v>2</v>
      </c>
      <c r="AA241">
        <v>0</v>
      </c>
      <c r="AB241">
        <v>0</v>
      </c>
      <c r="AC241">
        <v>0</v>
      </c>
      <c r="AD241">
        <v>0</v>
      </c>
      <c r="AE241">
        <v>0</v>
      </c>
      <c r="AF241" t="s">
        <v>1106</v>
      </c>
      <c r="AG241" s="20"/>
      <c r="AJ241" s="70" t="str">
        <f t="shared" si="40"/>
        <v>CHECK</v>
      </c>
      <c r="AK241" s="70">
        <f t="shared" si="41"/>
        <v>6</v>
      </c>
      <c r="AL241" s="70" t="str">
        <f>IF(C241&lt;&gt;"Age",IF(M241&gt;='1967-AL'!H$23,"A",IF(U241&gt;'1967-AL'!H$25,"B","C")),"")</f>
        <v>C</v>
      </c>
      <c r="AM241" s="70">
        <f t="shared" si="42"/>
        <v>6</v>
      </c>
      <c r="AN241" s="70" t="str">
        <f t="shared" si="43"/>
        <v>6C</v>
      </c>
      <c r="AO241" s="70" t="str">
        <f t="shared" si="44"/>
        <v>R</v>
      </c>
      <c r="AP241" s="70" t="str">
        <f t="shared" si="45"/>
        <v>6C</v>
      </c>
      <c r="AQ241" s="71" t="str">
        <f t="shared" si="46"/>
        <v>Don McMahon</v>
      </c>
      <c r="AR241" t="s">
        <v>140</v>
      </c>
      <c r="AS241" t="s">
        <v>1106</v>
      </c>
      <c r="AX241" s="71" t="str">
        <f t="shared" si="47"/>
        <v>McMahon</v>
      </c>
      <c r="AY241" s="70" t="str">
        <f t="shared" si="48"/>
        <v>6C</v>
      </c>
      <c r="AZ241" s="70" t="str">
        <f t="shared" si="49"/>
        <v>R</v>
      </c>
      <c r="BG241" t="s">
        <v>1076</v>
      </c>
      <c r="BH241" t="s">
        <v>292</v>
      </c>
      <c r="BN241" s="88" t="str">
        <f t="shared" si="50"/>
        <v>check</v>
      </c>
      <c r="BO241" s="95" t="str">
        <f t="shared" si="51"/>
        <v>Dalton</v>
      </c>
      <c r="BP241" s="88" t="str">
        <f t="shared" si="52"/>
        <v>Jones</v>
      </c>
    </row>
    <row r="242" spans="1:68" x14ac:dyDescent="0.25">
      <c r="A242">
        <v>318</v>
      </c>
      <c r="B242" t="s">
        <v>654</v>
      </c>
      <c r="C242">
        <v>37</v>
      </c>
      <c r="D242" t="s">
        <v>390</v>
      </c>
      <c r="E242">
        <v>0</v>
      </c>
      <c r="F242">
        <v>11</v>
      </c>
      <c r="G242">
        <v>2</v>
      </c>
      <c r="H242">
        <v>2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2</v>
      </c>
      <c r="S242">
        <v>0</v>
      </c>
      <c r="T242">
        <v>0</v>
      </c>
      <c r="U242">
        <v>0</v>
      </c>
      <c r="V242">
        <v>0</v>
      </c>
      <c r="W242">
        <v>-100</v>
      </c>
      <c r="X242">
        <v>0</v>
      </c>
      <c r="Y242">
        <v>-153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 t="s">
        <v>1106</v>
      </c>
      <c r="AG242" s="20"/>
      <c r="AJ242" s="70" t="str">
        <f t="shared" si="40"/>
        <v>CHECK</v>
      </c>
      <c r="AK242" s="70">
        <f t="shared" si="41"/>
        <v>6</v>
      </c>
      <c r="AL242" s="70" t="str">
        <f>IF(C242&lt;&gt;"Age",IF(M242&gt;='1967-AL'!H$23,"A",IF(U242&gt;'1967-AL'!H$25,"B","C")),"")</f>
        <v>C</v>
      </c>
      <c r="AM242" s="70">
        <f t="shared" si="42"/>
        <v>6</v>
      </c>
      <c r="AN242" s="70" t="str">
        <f t="shared" si="43"/>
        <v>6C</v>
      </c>
      <c r="AO242" s="70" t="str">
        <f t="shared" si="44"/>
        <v>R</v>
      </c>
      <c r="AP242" s="70" t="str">
        <f t="shared" si="45"/>
        <v>6C</v>
      </c>
      <c r="AQ242" s="71" t="str">
        <f t="shared" si="46"/>
        <v>Don McMahon</v>
      </c>
      <c r="AR242" t="s">
        <v>140</v>
      </c>
      <c r="AS242" t="s">
        <v>1106</v>
      </c>
      <c r="AX242" s="71" t="str">
        <f t="shared" si="47"/>
        <v>McMahon</v>
      </c>
      <c r="AY242" s="70" t="str">
        <f t="shared" si="48"/>
        <v>6C</v>
      </c>
      <c r="AZ242" s="70" t="str">
        <f t="shared" si="49"/>
        <v>R</v>
      </c>
      <c r="BG242" t="s">
        <v>139</v>
      </c>
      <c r="BH242" t="s">
        <v>292</v>
      </c>
      <c r="BN242" s="88" t="str">
        <f t="shared" si="50"/>
        <v>-</v>
      </c>
      <c r="BO242" s="95" t="str">
        <f t="shared" si="51"/>
        <v>Steve</v>
      </c>
      <c r="BP242" s="88" t="str">
        <f t="shared" si="52"/>
        <v>Jones</v>
      </c>
    </row>
    <row r="243" spans="1:68" x14ac:dyDescent="0.25">
      <c r="A243">
        <v>319</v>
      </c>
      <c r="B243" t="s">
        <v>654</v>
      </c>
      <c r="C243">
        <v>37</v>
      </c>
      <c r="D243" t="s">
        <v>412</v>
      </c>
      <c r="E243">
        <v>0</v>
      </c>
      <c r="F243">
        <v>52</v>
      </c>
      <c r="G243">
        <v>11</v>
      </c>
      <c r="H243">
        <v>11</v>
      </c>
      <c r="I243">
        <v>0</v>
      </c>
      <c r="J243">
        <v>2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8</v>
      </c>
      <c r="S243">
        <v>0.182</v>
      </c>
      <c r="T243">
        <v>0.182</v>
      </c>
      <c r="U243">
        <v>0.182</v>
      </c>
      <c r="V243">
        <v>0.36399999999999999</v>
      </c>
      <c r="W243">
        <v>11</v>
      </c>
      <c r="X243">
        <v>0.16600000000000001</v>
      </c>
      <c r="Y243">
        <v>-8</v>
      </c>
      <c r="Z243">
        <v>2</v>
      </c>
      <c r="AA243">
        <v>0</v>
      </c>
      <c r="AB243">
        <v>0</v>
      </c>
      <c r="AC243">
        <v>0</v>
      </c>
      <c r="AD243">
        <v>0</v>
      </c>
      <c r="AE243">
        <v>0</v>
      </c>
      <c r="AF243" t="s">
        <v>1106</v>
      </c>
      <c r="AG243" s="20"/>
      <c r="AJ243" s="70" t="str">
        <f t="shared" si="40"/>
        <v/>
      </c>
      <c r="AK243" s="70">
        <f t="shared" si="41"/>
        <v>6</v>
      </c>
      <c r="AL243" s="70" t="str">
        <f>IF(C243&lt;&gt;"Age",IF(M243&gt;='1967-AL'!H$23,"A",IF(U243&gt;'1967-AL'!H$25,"B","C")),"")</f>
        <v>C</v>
      </c>
      <c r="AM243" s="70">
        <f t="shared" si="42"/>
        <v>6</v>
      </c>
      <c r="AN243" s="70" t="str">
        <f t="shared" si="43"/>
        <v>6C</v>
      </c>
      <c r="AO243" s="70" t="str">
        <f t="shared" si="44"/>
        <v>R</v>
      </c>
      <c r="AP243" s="70" t="str">
        <f t="shared" si="45"/>
        <v>6C</v>
      </c>
      <c r="AQ243" s="71" t="str">
        <f t="shared" si="46"/>
        <v>Don McMahon</v>
      </c>
      <c r="AR243" t="s">
        <v>140</v>
      </c>
      <c r="AS243" t="s">
        <v>1106</v>
      </c>
      <c r="AX243" s="71" t="str">
        <f t="shared" si="47"/>
        <v>McMahon</v>
      </c>
      <c r="AY243" s="70" t="str">
        <f t="shared" si="48"/>
        <v>6C</v>
      </c>
      <c r="AZ243" s="70" t="str">
        <f t="shared" si="49"/>
        <v>R</v>
      </c>
      <c r="BG243" t="s">
        <v>139</v>
      </c>
      <c r="BH243" t="s">
        <v>292</v>
      </c>
      <c r="BN243" s="88" t="str">
        <f t="shared" si="50"/>
        <v>-</v>
      </c>
      <c r="BO243" s="95" t="str">
        <f t="shared" si="51"/>
        <v>Steve</v>
      </c>
      <c r="BP243" s="88" t="str">
        <f t="shared" si="52"/>
        <v>Jones</v>
      </c>
    </row>
    <row r="244" spans="1:68" x14ac:dyDescent="0.25">
      <c r="A244">
        <v>24</v>
      </c>
      <c r="B244" t="s">
        <v>418</v>
      </c>
      <c r="C244">
        <v>25</v>
      </c>
      <c r="D244" t="s">
        <v>391</v>
      </c>
      <c r="E244">
        <v>4.5999999999999996</v>
      </c>
      <c r="F244">
        <v>146</v>
      </c>
      <c r="G244">
        <v>620</v>
      </c>
      <c r="H244">
        <v>563</v>
      </c>
      <c r="I244">
        <v>73</v>
      </c>
      <c r="J244">
        <v>138</v>
      </c>
      <c r="K244">
        <v>22</v>
      </c>
      <c r="L244">
        <v>2</v>
      </c>
      <c r="M244">
        <v>16</v>
      </c>
      <c r="N244">
        <v>67</v>
      </c>
      <c r="O244">
        <v>5</v>
      </c>
      <c r="P244">
        <v>3</v>
      </c>
      <c r="Q244">
        <v>46</v>
      </c>
      <c r="R244">
        <v>84</v>
      </c>
      <c r="S244">
        <v>0.245</v>
      </c>
      <c r="T244">
        <v>0.30099999999999999</v>
      </c>
      <c r="U244">
        <v>0.377</v>
      </c>
      <c r="V244">
        <v>0.67700000000000005</v>
      </c>
      <c r="W244">
        <v>103</v>
      </c>
      <c r="X244">
        <v>0.32200000000000001</v>
      </c>
      <c r="Y244">
        <v>106</v>
      </c>
      <c r="Z244">
        <v>212</v>
      </c>
      <c r="AA244">
        <v>15</v>
      </c>
      <c r="AB244">
        <v>1</v>
      </c>
      <c r="AC244">
        <v>5</v>
      </c>
      <c r="AD244">
        <v>5</v>
      </c>
      <c r="AE244">
        <v>2</v>
      </c>
      <c r="AF244" t="s">
        <v>1233</v>
      </c>
      <c r="AG244" s="20"/>
      <c r="AJ244" s="70" t="str">
        <f t="shared" si="40"/>
        <v/>
      </c>
      <c r="AK244" s="70" t="str">
        <f t="shared" si="41"/>
        <v>4</v>
      </c>
      <c r="AL244" s="70" t="str">
        <f>IF(C244&lt;&gt;"Age",IF(M244&gt;='1967-AL'!H$23,"A",IF(U244&gt;'1967-AL'!H$25,"B","C")),"")</f>
        <v>C</v>
      </c>
      <c r="AM244" s="70" t="str">
        <f t="shared" si="42"/>
        <v>4</v>
      </c>
      <c r="AN244" s="70" t="str">
        <f t="shared" si="43"/>
        <v>4C</v>
      </c>
      <c r="AO244" s="70" t="str">
        <f t="shared" si="44"/>
        <v>R</v>
      </c>
      <c r="AP244" s="70" t="str">
        <f t="shared" si="45"/>
        <v>4C</v>
      </c>
      <c r="AQ244" s="71" t="str">
        <f t="shared" si="46"/>
        <v>Ken McMullen</v>
      </c>
      <c r="AR244" t="s">
        <v>303</v>
      </c>
      <c r="AS244" t="s">
        <v>1233</v>
      </c>
      <c r="AX244" s="71" t="str">
        <f t="shared" si="47"/>
        <v>McMullen</v>
      </c>
      <c r="AY244" s="70" t="str">
        <f t="shared" si="48"/>
        <v>4C</v>
      </c>
      <c r="AZ244" s="70" t="str">
        <f t="shared" si="49"/>
        <v>R</v>
      </c>
      <c r="BG244" t="s">
        <v>278</v>
      </c>
      <c r="BH244" t="s">
        <v>1112</v>
      </c>
      <c r="BN244" s="88" t="str">
        <f t="shared" si="50"/>
        <v>-</v>
      </c>
      <c r="BO244" s="95" t="str">
        <f t="shared" si="51"/>
        <v>Duane</v>
      </c>
      <c r="BP244" s="88" t="str">
        <f t="shared" si="52"/>
        <v>Josephson</v>
      </c>
    </row>
    <row r="245" spans="1:68" x14ac:dyDescent="0.25">
      <c r="A245">
        <v>320</v>
      </c>
      <c r="B245" t="s">
        <v>655</v>
      </c>
      <c r="C245">
        <v>24</v>
      </c>
      <c r="D245" t="s">
        <v>393</v>
      </c>
      <c r="E245">
        <v>0</v>
      </c>
      <c r="F245">
        <v>24</v>
      </c>
      <c r="G245">
        <v>46</v>
      </c>
      <c r="H245">
        <v>38</v>
      </c>
      <c r="I245">
        <v>1</v>
      </c>
      <c r="J245">
        <v>6</v>
      </c>
      <c r="K245">
        <v>1</v>
      </c>
      <c r="L245">
        <v>0</v>
      </c>
      <c r="M245">
        <v>0</v>
      </c>
      <c r="N245">
        <v>2</v>
      </c>
      <c r="O245">
        <v>0</v>
      </c>
      <c r="P245">
        <v>0</v>
      </c>
      <c r="Q245">
        <v>1</v>
      </c>
      <c r="R245">
        <v>11</v>
      </c>
      <c r="S245">
        <v>0.158</v>
      </c>
      <c r="T245">
        <v>0.17899999999999999</v>
      </c>
      <c r="U245">
        <v>0.184</v>
      </c>
      <c r="V245">
        <v>0.36399999999999999</v>
      </c>
      <c r="W245">
        <v>8</v>
      </c>
      <c r="X245">
        <v>0.16900000000000001</v>
      </c>
      <c r="Y245">
        <v>-33</v>
      </c>
      <c r="Z245">
        <v>7</v>
      </c>
      <c r="AA245">
        <v>0</v>
      </c>
      <c r="AB245">
        <v>0</v>
      </c>
      <c r="AC245">
        <v>7</v>
      </c>
      <c r="AD245">
        <v>0</v>
      </c>
      <c r="AE245">
        <v>0</v>
      </c>
      <c r="AF245" t="s">
        <v>1085</v>
      </c>
      <c r="AG245" s="20"/>
      <c r="AJ245" s="70" t="str">
        <f t="shared" si="40"/>
        <v/>
      </c>
      <c r="AK245" s="70" t="str">
        <f t="shared" si="41"/>
        <v>6</v>
      </c>
      <c r="AL245" s="70" t="str">
        <f>IF(C245&lt;&gt;"Age",IF(M245&gt;='1967-AL'!H$23,"A",IF(U245&gt;'1967-AL'!H$25,"B","C")),"")</f>
        <v>C</v>
      </c>
      <c r="AM245" s="70" t="str">
        <f t="shared" si="42"/>
        <v>6</v>
      </c>
      <c r="AN245" s="70" t="str">
        <f t="shared" si="43"/>
        <v>6C</v>
      </c>
      <c r="AO245" s="70" t="str">
        <f t="shared" si="44"/>
        <v>R</v>
      </c>
      <c r="AP245" s="70" t="str">
        <f t="shared" si="45"/>
        <v>6C</v>
      </c>
      <c r="AQ245" s="71" t="str">
        <f t="shared" si="46"/>
        <v>Dave McNally</v>
      </c>
      <c r="AR245" t="s">
        <v>273</v>
      </c>
      <c r="AS245" t="s">
        <v>1085</v>
      </c>
      <c r="AX245" s="71" t="str">
        <f t="shared" si="47"/>
        <v>McNally</v>
      </c>
      <c r="AY245" s="70" t="str">
        <f t="shared" si="48"/>
        <v>6C</v>
      </c>
      <c r="AZ245" s="70" t="str">
        <f t="shared" si="49"/>
        <v>R</v>
      </c>
      <c r="BG245" t="s">
        <v>296</v>
      </c>
      <c r="BH245" t="s">
        <v>373</v>
      </c>
      <c r="BN245" s="88" t="str">
        <f t="shared" si="50"/>
        <v>-</v>
      </c>
      <c r="BO245" s="95" t="str">
        <f t="shared" si="51"/>
        <v>Jim</v>
      </c>
      <c r="BP245" s="88" t="str">
        <f t="shared" si="52"/>
        <v>Kaat</v>
      </c>
    </row>
    <row r="246" spans="1:68" x14ac:dyDescent="0.25">
      <c r="A246">
        <v>120</v>
      </c>
      <c r="B246" t="s">
        <v>489</v>
      </c>
      <c r="C246">
        <v>30</v>
      </c>
      <c r="D246" t="s">
        <v>412</v>
      </c>
      <c r="E246">
        <v>0.9</v>
      </c>
      <c r="F246">
        <v>56</v>
      </c>
      <c r="G246">
        <v>135</v>
      </c>
      <c r="H246">
        <v>123</v>
      </c>
      <c r="I246">
        <v>8</v>
      </c>
      <c r="J246">
        <v>28</v>
      </c>
      <c r="K246">
        <v>6</v>
      </c>
      <c r="L246">
        <v>0</v>
      </c>
      <c r="M246">
        <v>3</v>
      </c>
      <c r="N246">
        <v>13</v>
      </c>
      <c r="O246">
        <v>0</v>
      </c>
      <c r="P246">
        <v>0</v>
      </c>
      <c r="Q246">
        <v>6</v>
      </c>
      <c r="R246">
        <v>14</v>
      </c>
      <c r="S246">
        <v>0.22800000000000001</v>
      </c>
      <c r="T246">
        <v>0.27500000000000002</v>
      </c>
      <c r="U246">
        <v>0.35</v>
      </c>
      <c r="V246">
        <v>0.624</v>
      </c>
      <c r="W246">
        <v>89</v>
      </c>
      <c r="X246">
        <v>0.28499999999999998</v>
      </c>
      <c r="Y246">
        <v>79</v>
      </c>
      <c r="Z246">
        <v>43</v>
      </c>
      <c r="AA246">
        <v>4</v>
      </c>
      <c r="AB246">
        <v>2</v>
      </c>
      <c r="AC246">
        <v>4</v>
      </c>
      <c r="AD246">
        <v>0</v>
      </c>
      <c r="AE246">
        <v>3</v>
      </c>
      <c r="AF246" t="s">
        <v>1182</v>
      </c>
      <c r="AG246" s="20"/>
      <c r="AJ246" s="70" t="str">
        <f t="shared" si="40"/>
        <v/>
      </c>
      <c r="AK246" s="70" t="str">
        <f t="shared" si="41"/>
        <v>5</v>
      </c>
      <c r="AL246" s="70" t="str">
        <f>IF(C246&lt;&gt;"Age",IF(M246&gt;='1967-AL'!H$23,"A",IF(U246&gt;'1967-AL'!H$25,"B","C")),"")</f>
        <v>C</v>
      </c>
      <c r="AM246" s="70" t="str">
        <f t="shared" si="42"/>
        <v>5</v>
      </c>
      <c r="AN246" s="70" t="str">
        <f t="shared" si="43"/>
        <v>5C</v>
      </c>
      <c r="AO246" s="70" t="str">
        <f t="shared" si="44"/>
        <v>R</v>
      </c>
      <c r="AP246" s="70" t="str">
        <f t="shared" si="45"/>
        <v>5C</v>
      </c>
      <c r="AQ246" s="71" t="str">
        <f t="shared" si="46"/>
        <v>Jerry McNertney</v>
      </c>
      <c r="AR246" t="s">
        <v>293</v>
      </c>
      <c r="AS246" t="s">
        <v>1182</v>
      </c>
      <c r="AX246" s="71" t="str">
        <f t="shared" si="47"/>
        <v>McNertney</v>
      </c>
      <c r="AY246" s="70" t="str">
        <f t="shared" si="48"/>
        <v>5C</v>
      </c>
      <c r="AZ246" s="70" t="str">
        <f t="shared" si="49"/>
        <v>R</v>
      </c>
      <c r="BG246" t="s">
        <v>296</v>
      </c>
      <c r="BH246" t="s">
        <v>373</v>
      </c>
      <c r="BN246" s="88" t="str">
        <f t="shared" si="50"/>
        <v>-</v>
      </c>
      <c r="BO246" s="95" t="str">
        <f t="shared" si="51"/>
        <v>Jim</v>
      </c>
      <c r="BP246" s="88" t="str">
        <f t="shared" si="52"/>
        <v>Kaat</v>
      </c>
    </row>
    <row r="247" spans="1:68" x14ac:dyDescent="0.25">
      <c r="A247">
        <v>321</v>
      </c>
      <c r="B247" t="s">
        <v>656</v>
      </c>
      <c r="C247">
        <v>23</v>
      </c>
      <c r="D247" t="s">
        <v>388</v>
      </c>
      <c r="E247">
        <v>0</v>
      </c>
      <c r="F247">
        <v>37</v>
      </c>
      <c r="G247">
        <v>84</v>
      </c>
      <c r="H247">
        <v>74</v>
      </c>
      <c r="I247">
        <v>4</v>
      </c>
      <c r="J247">
        <v>10</v>
      </c>
      <c r="K247">
        <v>3</v>
      </c>
      <c r="L247">
        <v>0</v>
      </c>
      <c r="M247">
        <v>0</v>
      </c>
      <c r="N247">
        <v>2</v>
      </c>
      <c r="O247">
        <v>0</v>
      </c>
      <c r="P247">
        <v>0</v>
      </c>
      <c r="Q247">
        <v>7</v>
      </c>
      <c r="R247">
        <v>33</v>
      </c>
      <c r="S247">
        <v>0.13500000000000001</v>
      </c>
      <c r="T247">
        <v>0.21</v>
      </c>
      <c r="U247">
        <v>0.17599999999999999</v>
      </c>
      <c r="V247">
        <v>0.38600000000000001</v>
      </c>
      <c r="W247">
        <v>11</v>
      </c>
      <c r="X247">
        <v>0.188</v>
      </c>
      <c r="Y247">
        <v>-11</v>
      </c>
      <c r="Z247">
        <v>13</v>
      </c>
      <c r="AA247">
        <v>2</v>
      </c>
      <c r="AB247">
        <v>0</v>
      </c>
      <c r="AC247">
        <v>3</v>
      </c>
      <c r="AD247">
        <v>0</v>
      </c>
      <c r="AE247">
        <v>0</v>
      </c>
      <c r="AF247" t="s">
        <v>1196</v>
      </c>
      <c r="AG247" s="20"/>
      <c r="AJ247" s="70" t="str">
        <f t="shared" si="40"/>
        <v/>
      </c>
      <c r="AK247" s="70" t="str">
        <f t="shared" si="41"/>
        <v>7</v>
      </c>
      <c r="AL247" s="70" t="str">
        <f>IF(C247&lt;&gt;"Age",IF(M247&gt;='1967-AL'!H$23,"A",IF(U247&gt;'1967-AL'!H$25,"B","C")),"")</f>
        <v>C</v>
      </c>
      <c r="AM247" s="70" t="str">
        <f t="shared" si="42"/>
        <v>7</v>
      </c>
      <c r="AN247" s="70" t="str">
        <f t="shared" si="43"/>
        <v>7C</v>
      </c>
      <c r="AO247" s="70" t="str">
        <f t="shared" si="44"/>
        <v>L</v>
      </c>
      <c r="AP247" s="70" t="str">
        <f t="shared" si="45"/>
        <v>7C</v>
      </c>
      <c r="AQ247" s="71" t="str">
        <f t="shared" si="46"/>
        <v>Jim Merritt</v>
      </c>
      <c r="AR247" t="s">
        <v>296</v>
      </c>
      <c r="AS247" t="s">
        <v>1196</v>
      </c>
      <c r="AX247" s="71" t="str">
        <f t="shared" si="47"/>
        <v>Merritt</v>
      </c>
      <c r="AY247" s="70" t="str">
        <f t="shared" si="48"/>
        <v>7C</v>
      </c>
      <c r="AZ247" s="70" t="str">
        <f t="shared" si="49"/>
        <v>L</v>
      </c>
      <c r="BG247" t="s">
        <v>150</v>
      </c>
      <c r="BH247" t="s">
        <v>1004</v>
      </c>
      <c r="BN247" s="88" t="str">
        <f t="shared" si="50"/>
        <v>-</v>
      </c>
      <c r="BO247" s="95" t="str">
        <f t="shared" si="51"/>
        <v>Al</v>
      </c>
      <c r="BP247" s="88" t="str">
        <f t="shared" si="52"/>
        <v>Kaline</v>
      </c>
    </row>
    <row r="248" spans="1:68" x14ac:dyDescent="0.25">
      <c r="A248">
        <v>322</v>
      </c>
      <c r="B248" t="s">
        <v>1427</v>
      </c>
      <c r="C248">
        <v>39</v>
      </c>
      <c r="D248" t="s">
        <v>393</v>
      </c>
      <c r="E248">
        <v>-0.2</v>
      </c>
      <c r="F248">
        <v>42</v>
      </c>
      <c r="G248">
        <v>11</v>
      </c>
      <c r="H248">
        <v>11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6</v>
      </c>
      <c r="S248">
        <v>0</v>
      </c>
      <c r="T248">
        <v>0</v>
      </c>
      <c r="U248">
        <v>0</v>
      </c>
      <c r="V248">
        <v>0</v>
      </c>
      <c r="W248">
        <v>-100</v>
      </c>
      <c r="X248">
        <v>0</v>
      </c>
      <c r="Y248">
        <v>-137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 t="s">
        <v>1217</v>
      </c>
      <c r="AG248" s="20"/>
      <c r="AJ248" s="70" t="str">
        <f t="shared" si="40"/>
        <v/>
      </c>
      <c r="AK248" s="70">
        <f t="shared" si="41"/>
        <v>6</v>
      </c>
      <c r="AL248" s="70" t="str">
        <f>IF(C248&lt;&gt;"Age",IF(M248&gt;='1967-AL'!H$23,"A",IF(U248&gt;'1967-AL'!H$25,"B","C")),"")</f>
        <v>C</v>
      </c>
      <c r="AM248" s="70">
        <f t="shared" si="42"/>
        <v>6</v>
      </c>
      <c r="AN248" s="70" t="str">
        <f t="shared" si="43"/>
        <v>6C</v>
      </c>
      <c r="AO248" s="70" t="str">
        <f t="shared" si="44"/>
        <v>R</v>
      </c>
      <c r="AP248" s="70" t="str">
        <f t="shared" si="45"/>
        <v>6C</v>
      </c>
      <c r="AQ248" s="71" t="str">
        <f t="shared" si="46"/>
        <v>Stu MillerS</v>
      </c>
      <c r="AR248" t="s">
        <v>1338</v>
      </c>
      <c r="AS248" t="s">
        <v>1475</v>
      </c>
      <c r="AX248" s="71" t="str">
        <f t="shared" si="47"/>
        <v>MillerS</v>
      </c>
      <c r="AY248" s="70" t="str">
        <f t="shared" si="48"/>
        <v>6C</v>
      </c>
      <c r="AZ248" s="70" t="str">
        <f t="shared" si="49"/>
        <v>R</v>
      </c>
      <c r="BG248" t="s">
        <v>341</v>
      </c>
      <c r="BH248" t="s">
        <v>190</v>
      </c>
      <c r="BN248" s="88" t="str">
        <f t="shared" si="50"/>
        <v>-</v>
      </c>
      <c r="BO248" s="95" t="str">
        <f t="shared" si="51"/>
        <v>Tom</v>
      </c>
      <c r="BP248" s="88" t="str">
        <f t="shared" si="52"/>
        <v>Kelley</v>
      </c>
    </row>
    <row r="249" spans="1:68" x14ac:dyDescent="0.25">
      <c r="A249">
        <v>323</v>
      </c>
      <c r="B249" t="s">
        <v>1426</v>
      </c>
      <c r="C249">
        <v>26</v>
      </c>
      <c r="D249" t="s">
        <v>393</v>
      </c>
      <c r="E249">
        <v>0.1</v>
      </c>
      <c r="F249">
        <v>2</v>
      </c>
      <c r="G249">
        <v>1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T249">
        <v>1</v>
      </c>
      <c r="X249">
        <v>0.73</v>
      </c>
      <c r="Y249">
        <v>390</v>
      </c>
      <c r="Z249">
        <v>0</v>
      </c>
      <c r="AA249">
        <v>0</v>
      </c>
      <c r="AB249">
        <v>1</v>
      </c>
      <c r="AC249">
        <v>0</v>
      </c>
      <c r="AD249">
        <v>0</v>
      </c>
      <c r="AE249">
        <v>0</v>
      </c>
      <c r="AF249" t="s">
        <v>1217</v>
      </c>
      <c r="AG249" s="20"/>
      <c r="AJ249" s="70" t="str">
        <f t="shared" si="40"/>
        <v/>
      </c>
      <c r="AK249" s="70">
        <f t="shared" si="41"/>
        <v>6</v>
      </c>
      <c r="AL249" s="70" t="str">
        <f>IF(C249&lt;&gt;"Age",IF(M249&gt;='1967-AL'!H$23,"A",IF(U249&gt;'1967-AL'!H$25,"B","C")),"")</f>
        <v>C</v>
      </c>
      <c r="AM249" s="70">
        <f t="shared" si="42"/>
        <v>6</v>
      </c>
      <c r="AN249" s="70" t="str">
        <f t="shared" si="43"/>
        <v>6C</v>
      </c>
      <c r="AO249" s="70" t="str">
        <f t="shared" si="44"/>
        <v>R</v>
      </c>
      <c r="AP249" s="70" t="str">
        <f t="shared" si="45"/>
        <v>6C</v>
      </c>
      <c r="AQ249" s="71" t="str">
        <f t="shared" si="46"/>
        <v>John MillerJ</v>
      </c>
      <c r="AR249" t="s">
        <v>143</v>
      </c>
      <c r="AS249" t="s">
        <v>1476</v>
      </c>
      <c r="AX249" s="71" t="str">
        <f t="shared" si="47"/>
        <v>MillerJ</v>
      </c>
      <c r="AY249" s="70" t="str">
        <f t="shared" si="48"/>
        <v>6C</v>
      </c>
      <c r="AZ249" s="70" t="str">
        <f t="shared" si="49"/>
        <v>R</v>
      </c>
      <c r="BG249" t="s">
        <v>341</v>
      </c>
      <c r="BH249" t="s">
        <v>190</v>
      </c>
      <c r="BN249" s="88" t="str">
        <f t="shared" si="50"/>
        <v>-</v>
      </c>
      <c r="BO249" s="95" t="str">
        <f t="shared" si="51"/>
        <v>Tom</v>
      </c>
      <c r="BP249" s="88" t="str">
        <f t="shared" si="52"/>
        <v>Kelley</v>
      </c>
    </row>
    <row r="250" spans="1:68" x14ac:dyDescent="0.25">
      <c r="A250">
        <v>6</v>
      </c>
      <c r="B250" t="s">
        <v>396</v>
      </c>
      <c r="C250">
        <v>29</v>
      </c>
      <c r="D250" t="s">
        <v>397</v>
      </c>
      <c r="E250">
        <v>4.4000000000000004</v>
      </c>
      <c r="F250">
        <v>147</v>
      </c>
      <c r="G250">
        <v>563</v>
      </c>
      <c r="H250">
        <v>487</v>
      </c>
      <c r="I250">
        <v>81</v>
      </c>
      <c r="J250">
        <v>133</v>
      </c>
      <c r="K250">
        <v>23</v>
      </c>
      <c r="L250">
        <v>3</v>
      </c>
      <c r="M250">
        <v>25</v>
      </c>
      <c r="N250">
        <v>76</v>
      </c>
      <c r="O250">
        <v>0</v>
      </c>
      <c r="P250">
        <v>3</v>
      </c>
      <c r="Q250">
        <v>69</v>
      </c>
      <c r="R250">
        <v>69</v>
      </c>
      <c r="S250">
        <v>0.27300000000000002</v>
      </c>
      <c r="T250">
        <v>0.36699999999999999</v>
      </c>
      <c r="U250">
        <v>0.48699999999999999</v>
      </c>
      <c r="V250">
        <v>0.85399999999999998</v>
      </c>
      <c r="W250">
        <v>157</v>
      </c>
      <c r="X250">
        <v>0.38700000000000001</v>
      </c>
      <c r="Y250">
        <v>158</v>
      </c>
      <c r="Z250">
        <v>237</v>
      </c>
      <c r="AA250">
        <v>11</v>
      </c>
      <c r="AB250">
        <v>4</v>
      </c>
      <c r="AC250">
        <v>2</v>
      </c>
      <c r="AD250">
        <v>1</v>
      </c>
      <c r="AE250">
        <v>9</v>
      </c>
      <c r="AF250" t="s">
        <v>1107</v>
      </c>
      <c r="AG250" s="20"/>
      <c r="AJ250" s="70" t="str">
        <f t="shared" si="40"/>
        <v/>
      </c>
      <c r="AK250" s="70" t="str">
        <f t="shared" si="41"/>
        <v>4</v>
      </c>
      <c r="AL250" s="70" t="str">
        <f>IF(C250&lt;&gt;"Age",IF(M250&gt;='1967-AL'!H$23,"A",IF(U250&gt;'1967-AL'!H$25,"B","C")),"")</f>
        <v>A</v>
      </c>
      <c r="AM250" s="70" t="str">
        <f t="shared" si="42"/>
        <v>4</v>
      </c>
      <c r="AN250" s="70" t="str">
        <f t="shared" si="43"/>
        <v>4A</v>
      </c>
      <c r="AO250" s="70" t="str">
        <f t="shared" si="44"/>
        <v>L</v>
      </c>
      <c r="AP250" s="70" t="str">
        <f t="shared" si="45"/>
        <v>4A</v>
      </c>
      <c r="AQ250" s="71" t="str">
        <f t="shared" si="46"/>
        <v>Don Mincher</v>
      </c>
      <c r="AR250" t="s">
        <v>140</v>
      </c>
      <c r="AS250" t="s">
        <v>1107</v>
      </c>
      <c r="AX250" s="71" t="str">
        <f t="shared" si="47"/>
        <v>Mincher</v>
      </c>
      <c r="AY250" s="70" t="str">
        <f t="shared" si="48"/>
        <v>4A</v>
      </c>
      <c r="AZ250" s="70" t="str">
        <f t="shared" si="49"/>
        <v>L</v>
      </c>
      <c r="BG250" t="s">
        <v>322</v>
      </c>
      <c r="BH250" t="s">
        <v>302</v>
      </c>
      <c r="BN250" s="88" t="str">
        <f t="shared" si="50"/>
        <v>-</v>
      </c>
      <c r="BO250" s="95" t="str">
        <f t="shared" si="51"/>
        <v>Pat</v>
      </c>
      <c r="BP250" s="88" t="str">
        <f t="shared" si="52"/>
        <v>Kelly</v>
      </c>
    </row>
    <row r="251" spans="1:68" x14ac:dyDescent="0.25">
      <c r="A251">
        <v>324</v>
      </c>
      <c r="B251" t="s">
        <v>659</v>
      </c>
      <c r="C251">
        <v>30</v>
      </c>
      <c r="D251" t="s">
        <v>242</v>
      </c>
      <c r="E251">
        <v>0.1</v>
      </c>
      <c r="F251">
        <v>35</v>
      </c>
      <c r="G251">
        <v>36</v>
      </c>
      <c r="H251">
        <v>32</v>
      </c>
      <c r="I251">
        <v>1</v>
      </c>
      <c r="J251">
        <v>5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1</v>
      </c>
      <c r="R251">
        <v>8</v>
      </c>
      <c r="S251">
        <v>0.156</v>
      </c>
      <c r="T251">
        <v>0.182</v>
      </c>
      <c r="U251">
        <v>0.156</v>
      </c>
      <c r="V251">
        <v>0.33800000000000002</v>
      </c>
      <c r="W251">
        <v>3</v>
      </c>
      <c r="X251">
        <v>0.187</v>
      </c>
      <c r="Y251">
        <v>-2</v>
      </c>
      <c r="Z251">
        <v>5</v>
      </c>
      <c r="AA251">
        <v>0</v>
      </c>
      <c r="AB251">
        <v>0</v>
      </c>
      <c r="AC251">
        <v>3</v>
      </c>
      <c r="AD251">
        <v>0</v>
      </c>
      <c r="AE251">
        <v>0</v>
      </c>
      <c r="AF251" t="s">
        <v>1022</v>
      </c>
      <c r="AG251" s="20"/>
      <c r="AJ251" s="70" t="str">
        <f t="shared" si="40"/>
        <v>CHECK</v>
      </c>
      <c r="AK251" s="70" t="str">
        <f t="shared" si="41"/>
        <v>6</v>
      </c>
      <c r="AL251" s="70" t="str">
        <f>IF(C251&lt;&gt;"Age",IF(M251&gt;='1967-AL'!H$23,"A",IF(U251&gt;'1967-AL'!H$25,"B","C")),"")</f>
        <v>C</v>
      </c>
      <c r="AM251" s="70" t="str">
        <f t="shared" si="42"/>
        <v>6</v>
      </c>
      <c r="AN251" s="70" t="str">
        <f t="shared" si="43"/>
        <v>6C</v>
      </c>
      <c r="AO251" s="70" t="str">
        <f t="shared" si="44"/>
        <v>R</v>
      </c>
      <c r="AP251" s="70" t="str">
        <f t="shared" si="45"/>
        <v>6C</v>
      </c>
      <c r="AQ251" s="71" t="str">
        <f t="shared" si="46"/>
        <v>Bill Monbouquette</v>
      </c>
      <c r="AR251" t="s">
        <v>157</v>
      </c>
      <c r="AS251" t="s">
        <v>1022</v>
      </c>
      <c r="AX251" s="71" t="str">
        <f t="shared" si="47"/>
        <v>Monbouquette</v>
      </c>
      <c r="AY251" s="70" t="str">
        <f t="shared" si="48"/>
        <v>6C</v>
      </c>
      <c r="AZ251" s="70" t="str">
        <f t="shared" si="49"/>
        <v>R</v>
      </c>
      <c r="BG251" t="s">
        <v>157</v>
      </c>
      <c r="BH251" t="s">
        <v>1020</v>
      </c>
      <c r="BN251" s="88" t="str">
        <f t="shared" si="50"/>
        <v>-</v>
      </c>
      <c r="BO251" s="95" t="str">
        <f t="shared" si="51"/>
        <v>Bill</v>
      </c>
      <c r="BP251" s="88" t="str">
        <f t="shared" si="52"/>
        <v>Kelso</v>
      </c>
    </row>
    <row r="252" spans="1:68" x14ac:dyDescent="0.25">
      <c r="A252">
        <v>325</v>
      </c>
      <c r="B252" t="s">
        <v>659</v>
      </c>
      <c r="C252">
        <v>30</v>
      </c>
      <c r="D252" t="s">
        <v>395</v>
      </c>
      <c r="E252">
        <v>0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 t="s">
        <v>1022</v>
      </c>
      <c r="AG252" s="20"/>
      <c r="AJ252" s="70" t="str">
        <f t="shared" si="40"/>
        <v>CHECK</v>
      </c>
      <c r="AK252" s="70">
        <f t="shared" si="41"/>
        <v>6</v>
      </c>
      <c r="AL252" s="70" t="str">
        <f>IF(C252&lt;&gt;"Age",IF(M252&gt;='1967-AL'!H$23,"A",IF(U252&gt;'1967-AL'!H$25,"B","C")),"")</f>
        <v>C</v>
      </c>
      <c r="AM252" s="70">
        <f t="shared" si="42"/>
        <v>6</v>
      </c>
      <c r="AN252" s="70" t="str">
        <f t="shared" si="43"/>
        <v>6C</v>
      </c>
      <c r="AO252" s="70" t="str">
        <f t="shared" si="44"/>
        <v>R</v>
      </c>
      <c r="AP252" s="70" t="str">
        <f t="shared" si="45"/>
        <v>6C</v>
      </c>
      <c r="AQ252" s="71" t="str">
        <f t="shared" si="46"/>
        <v>Bill Monbouquette</v>
      </c>
      <c r="AR252" t="s">
        <v>157</v>
      </c>
      <c r="AS252" t="s">
        <v>1022</v>
      </c>
      <c r="AX252" s="71" t="str">
        <f t="shared" si="47"/>
        <v>Monbouquette</v>
      </c>
      <c r="AY252" s="70" t="str">
        <f t="shared" si="48"/>
        <v>6C</v>
      </c>
      <c r="AZ252" s="70" t="str">
        <f t="shared" si="49"/>
        <v>R</v>
      </c>
      <c r="BG252" t="s">
        <v>157</v>
      </c>
      <c r="BH252" t="s">
        <v>1020</v>
      </c>
      <c r="BN252" s="88" t="str">
        <f t="shared" si="50"/>
        <v>-</v>
      </c>
      <c r="BO252" s="95" t="str">
        <f t="shared" si="51"/>
        <v>Bill</v>
      </c>
      <c r="BP252" s="88" t="str">
        <f t="shared" si="52"/>
        <v>Kelso</v>
      </c>
    </row>
    <row r="253" spans="1:68" x14ac:dyDescent="0.25">
      <c r="A253">
        <v>326</v>
      </c>
      <c r="B253" t="s">
        <v>659</v>
      </c>
      <c r="C253">
        <v>30</v>
      </c>
      <c r="D253" t="s">
        <v>402</v>
      </c>
      <c r="E253">
        <v>0.1</v>
      </c>
      <c r="F253">
        <v>33</v>
      </c>
      <c r="G253">
        <v>36</v>
      </c>
      <c r="H253">
        <v>32</v>
      </c>
      <c r="I253">
        <v>1</v>
      </c>
      <c r="J253">
        <v>5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8</v>
      </c>
      <c r="S253">
        <v>0.156</v>
      </c>
      <c r="T253">
        <v>0.182</v>
      </c>
      <c r="U253">
        <v>0.156</v>
      </c>
      <c r="V253">
        <v>0.33800000000000002</v>
      </c>
      <c r="W253">
        <v>3</v>
      </c>
      <c r="X253">
        <v>0.187</v>
      </c>
      <c r="Y253">
        <v>-2</v>
      </c>
      <c r="Z253">
        <v>5</v>
      </c>
      <c r="AA253">
        <v>0</v>
      </c>
      <c r="AB253">
        <v>0</v>
      </c>
      <c r="AC253">
        <v>3</v>
      </c>
      <c r="AD253">
        <v>0</v>
      </c>
      <c r="AE253">
        <v>0</v>
      </c>
      <c r="AF253" t="s">
        <v>1022</v>
      </c>
      <c r="AG253" s="20"/>
      <c r="AJ253" s="70" t="str">
        <f t="shared" si="40"/>
        <v/>
      </c>
      <c r="AK253" s="70" t="str">
        <f t="shared" si="41"/>
        <v>6</v>
      </c>
      <c r="AL253" s="70" t="str">
        <f>IF(C253&lt;&gt;"Age",IF(M253&gt;='1967-AL'!H$23,"A",IF(U253&gt;'1967-AL'!H$25,"B","C")),"")</f>
        <v>C</v>
      </c>
      <c r="AM253" s="70" t="str">
        <f t="shared" si="42"/>
        <v>6</v>
      </c>
      <c r="AN253" s="70" t="str">
        <f t="shared" si="43"/>
        <v>6C</v>
      </c>
      <c r="AO253" s="70" t="str">
        <f t="shared" si="44"/>
        <v>R</v>
      </c>
      <c r="AP253" s="70" t="str">
        <f t="shared" si="45"/>
        <v>6C</v>
      </c>
      <c r="AQ253" s="71" t="str">
        <f t="shared" si="46"/>
        <v>Bill Monbouquette</v>
      </c>
      <c r="AR253" t="s">
        <v>157</v>
      </c>
      <c r="AS253" t="s">
        <v>1022</v>
      </c>
      <c r="AX253" s="71" t="str">
        <f t="shared" si="47"/>
        <v>Monbouquette</v>
      </c>
      <c r="AY253" s="70" t="str">
        <f t="shared" si="48"/>
        <v>6C</v>
      </c>
      <c r="AZ253" s="70" t="str">
        <f t="shared" si="49"/>
        <v>R</v>
      </c>
      <c r="BG253" t="s">
        <v>143</v>
      </c>
      <c r="BH253" t="s">
        <v>301</v>
      </c>
      <c r="BN253" s="88" t="str">
        <f t="shared" si="50"/>
        <v>-</v>
      </c>
      <c r="BO253" s="95" t="str">
        <f t="shared" si="51"/>
        <v>John</v>
      </c>
      <c r="BP253" s="88" t="str">
        <f t="shared" si="52"/>
        <v>Kennedy</v>
      </c>
    </row>
    <row r="254" spans="1:68" x14ac:dyDescent="0.25">
      <c r="A254">
        <v>28</v>
      </c>
      <c r="B254" t="s">
        <v>221</v>
      </c>
      <c r="C254">
        <v>21</v>
      </c>
      <c r="D254" t="s">
        <v>422</v>
      </c>
      <c r="E254">
        <v>2.7</v>
      </c>
      <c r="F254">
        <v>124</v>
      </c>
      <c r="G254">
        <v>459</v>
      </c>
      <c r="H254">
        <v>406</v>
      </c>
      <c r="I254">
        <v>52</v>
      </c>
      <c r="J254">
        <v>102</v>
      </c>
      <c r="K254">
        <v>14</v>
      </c>
      <c r="L254">
        <v>6</v>
      </c>
      <c r="M254">
        <v>14</v>
      </c>
      <c r="N254">
        <v>58</v>
      </c>
      <c r="O254">
        <v>3</v>
      </c>
      <c r="P254">
        <v>6</v>
      </c>
      <c r="Q254">
        <v>42</v>
      </c>
      <c r="R254">
        <v>107</v>
      </c>
      <c r="S254">
        <v>0.251</v>
      </c>
      <c r="T254">
        <v>0.32200000000000001</v>
      </c>
      <c r="U254">
        <v>0.41899999999999998</v>
      </c>
      <c r="V254">
        <v>0.74</v>
      </c>
      <c r="W254">
        <v>120</v>
      </c>
      <c r="X254">
        <v>0.33800000000000002</v>
      </c>
      <c r="Y254">
        <v>118</v>
      </c>
      <c r="Z254">
        <v>170</v>
      </c>
      <c r="AA254">
        <v>5</v>
      </c>
      <c r="AB254">
        <v>2</v>
      </c>
      <c r="AC254">
        <v>5</v>
      </c>
      <c r="AD254">
        <v>4</v>
      </c>
      <c r="AE254">
        <v>2</v>
      </c>
      <c r="AF254" t="s">
        <v>362</v>
      </c>
      <c r="AG254" s="20"/>
      <c r="AJ254" s="70" t="str">
        <f t="shared" si="40"/>
        <v/>
      </c>
      <c r="AK254" s="70" t="str">
        <f t="shared" si="41"/>
        <v>4</v>
      </c>
      <c r="AL254" s="70" t="str">
        <f>IF(C254&lt;&gt;"Age",IF(M254&gt;='1967-AL'!H$23,"A",IF(U254&gt;'1967-AL'!H$25,"B","C")),"")</f>
        <v>B</v>
      </c>
      <c r="AM254" s="70" t="str">
        <f t="shared" si="42"/>
        <v>4</v>
      </c>
      <c r="AN254" s="70" t="str">
        <f t="shared" si="43"/>
        <v>4B</v>
      </c>
      <c r="AO254" s="70" t="str">
        <f t="shared" si="44"/>
        <v>L</v>
      </c>
      <c r="AP254" s="70" t="str">
        <f t="shared" si="45"/>
        <v>4B</v>
      </c>
      <c r="AQ254" s="71" t="str">
        <f t="shared" si="46"/>
        <v>Rick Monday</v>
      </c>
      <c r="AR254" t="s">
        <v>333</v>
      </c>
      <c r="AS254" t="s">
        <v>362</v>
      </c>
      <c r="AX254" s="71" t="str">
        <f t="shared" si="47"/>
        <v>Monday</v>
      </c>
      <c r="AY254" s="70" t="str">
        <f t="shared" si="48"/>
        <v>4B</v>
      </c>
      <c r="AZ254" s="70" t="str">
        <f t="shared" si="49"/>
        <v>L</v>
      </c>
      <c r="BG254" t="s">
        <v>293</v>
      </c>
      <c r="BH254" t="s">
        <v>1180</v>
      </c>
      <c r="BN254" s="88" t="str">
        <f t="shared" si="50"/>
        <v>-</v>
      </c>
      <c r="BO254" s="95" t="str">
        <f t="shared" si="51"/>
        <v>Jerry</v>
      </c>
      <c r="BP254" s="88" t="str">
        <f t="shared" si="52"/>
        <v>Kenney</v>
      </c>
    </row>
    <row r="255" spans="1:68" x14ac:dyDescent="0.25">
      <c r="A255">
        <v>327</v>
      </c>
      <c r="B255" t="s">
        <v>660</v>
      </c>
      <c r="C255">
        <v>23</v>
      </c>
      <c r="D255" t="s">
        <v>412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 t="s">
        <v>1012</v>
      </c>
      <c r="AG255" s="20"/>
      <c r="AJ255" s="70" t="str">
        <f t="shared" si="40"/>
        <v/>
      </c>
      <c r="AK255" s="70">
        <f t="shared" si="41"/>
        <v>6</v>
      </c>
      <c r="AL255" s="70" t="str">
        <f>IF(C255&lt;&gt;"Age",IF(M255&gt;='1967-AL'!H$23,"A",IF(U255&gt;'1967-AL'!H$25,"B","C")),"")</f>
        <v>C</v>
      </c>
      <c r="AM255" s="70">
        <f t="shared" si="42"/>
        <v>6</v>
      </c>
      <c r="AN255" s="70" t="str">
        <f t="shared" si="43"/>
        <v>6C</v>
      </c>
      <c r="AO255" s="70" t="str">
        <f t="shared" si="44"/>
        <v>R</v>
      </c>
      <c r="AP255" s="70" t="str">
        <f t="shared" si="45"/>
        <v>6C</v>
      </c>
      <c r="AQ255" s="71" t="str">
        <f t="shared" si="46"/>
        <v>Aurelio Monteagudo</v>
      </c>
      <c r="AR255" t="s">
        <v>1011</v>
      </c>
      <c r="AS255" t="s">
        <v>1012</v>
      </c>
      <c r="AX255" s="71" t="str">
        <f t="shared" si="47"/>
        <v>Monteagudo</v>
      </c>
      <c r="AY255" s="70" t="str">
        <f t="shared" si="48"/>
        <v>6C</v>
      </c>
      <c r="AZ255" s="70" t="str">
        <f t="shared" si="49"/>
        <v>R</v>
      </c>
      <c r="BG255" t="s">
        <v>160</v>
      </c>
      <c r="BH255" t="s">
        <v>1095</v>
      </c>
      <c r="BN255" s="88" t="str">
        <f t="shared" si="50"/>
        <v>-</v>
      </c>
      <c r="BO255" s="95" t="str">
        <f t="shared" si="51"/>
        <v>Dick</v>
      </c>
      <c r="BP255" s="88" t="str">
        <f t="shared" si="52"/>
        <v>Kenworthy</v>
      </c>
    </row>
    <row r="256" spans="1:68" x14ac:dyDescent="0.25">
      <c r="A256">
        <v>328</v>
      </c>
      <c r="B256" t="s">
        <v>661</v>
      </c>
      <c r="C256">
        <v>24</v>
      </c>
      <c r="D256" t="s">
        <v>391</v>
      </c>
      <c r="E256">
        <v>0</v>
      </c>
      <c r="F256">
        <v>27</v>
      </c>
      <c r="G256">
        <v>54</v>
      </c>
      <c r="H256">
        <v>46</v>
      </c>
      <c r="I256">
        <v>3</v>
      </c>
      <c r="J256">
        <v>6</v>
      </c>
      <c r="K256">
        <v>2</v>
      </c>
      <c r="L256">
        <v>0</v>
      </c>
      <c r="M256">
        <v>0</v>
      </c>
      <c r="N256">
        <v>6</v>
      </c>
      <c r="O256">
        <v>0</v>
      </c>
      <c r="P256">
        <v>0</v>
      </c>
      <c r="Q256">
        <v>2</v>
      </c>
      <c r="R256">
        <v>19</v>
      </c>
      <c r="S256">
        <v>0.13</v>
      </c>
      <c r="T256">
        <v>0.16</v>
      </c>
      <c r="U256">
        <v>0.17399999999999999</v>
      </c>
      <c r="V256">
        <v>0.33400000000000002</v>
      </c>
      <c r="W256">
        <v>1</v>
      </c>
      <c r="X256">
        <v>0.154</v>
      </c>
      <c r="Y256">
        <v>-29</v>
      </c>
      <c r="Z256">
        <v>8</v>
      </c>
      <c r="AA256">
        <v>0</v>
      </c>
      <c r="AB256">
        <v>0</v>
      </c>
      <c r="AC256">
        <v>4</v>
      </c>
      <c r="AD256">
        <v>2</v>
      </c>
      <c r="AE256">
        <v>0</v>
      </c>
      <c r="AF256" t="s">
        <v>351</v>
      </c>
      <c r="AG256" s="20"/>
      <c r="AJ256" s="70" t="str">
        <f t="shared" si="40"/>
        <v/>
      </c>
      <c r="AK256" s="70" t="str">
        <f t="shared" si="41"/>
        <v>7</v>
      </c>
      <c r="AL256" s="70" t="str">
        <f>IF(C256&lt;&gt;"Age",IF(M256&gt;='1967-AL'!H$23,"A",IF(U256&gt;'1967-AL'!H$25,"B","C")),"")</f>
        <v>C</v>
      </c>
      <c r="AM256" s="70" t="str">
        <f t="shared" si="42"/>
        <v>7</v>
      </c>
      <c r="AN256" s="70" t="str">
        <f t="shared" si="43"/>
        <v>7C</v>
      </c>
      <c r="AO256" s="70" t="str">
        <f t="shared" si="44"/>
        <v>L</v>
      </c>
      <c r="AP256" s="70" t="str">
        <f t="shared" si="45"/>
        <v>7C</v>
      </c>
      <c r="AQ256" s="71" t="str">
        <f t="shared" si="46"/>
        <v>Barry Moore</v>
      </c>
      <c r="AR256" t="s">
        <v>1013</v>
      </c>
      <c r="AS256" t="s">
        <v>351</v>
      </c>
      <c r="AX256" s="71" t="str">
        <f t="shared" si="47"/>
        <v>Moore</v>
      </c>
      <c r="AY256" s="70" t="str">
        <f t="shared" si="48"/>
        <v>7C</v>
      </c>
      <c r="AZ256" s="70" t="str">
        <f t="shared" si="49"/>
        <v>L</v>
      </c>
      <c r="BG256" t="s">
        <v>1161</v>
      </c>
      <c r="BH256" t="s">
        <v>1162</v>
      </c>
      <c r="BN256" s="88" t="str">
        <f t="shared" si="50"/>
        <v>-</v>
      </c>
      <c r="BO256" s="95" t="str">
        <f t="shared" si="51"/>
        <v>Harmon</v>
      </c>
      <c r="BP256" s="88" t="str">
        <f t="shared" si="52"/>
        <v>Killebrew</v>
      </c>
    </row>
    <row r="257" spans="1:68" x14ac:dyDescent="0.25">
      <c r="A257">
        <v>329</v>
      </c>
      <c r="B257" t="s">
        <v>662</v>
      </c>
      <c r="C257">
        <v>23</v>
      </c>
      <c r="D257" t="s">
        <v>412</v>
      </c>
      <c r="E257">
        <v>-0.1</v>
      </c>
      <c r="F257">
        <v>8</v>
      </c>
      <c r="G257">
        <v>10</v>
      </c>
      <c r="H257">
        <v>10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2</v>
      </c>
      <c r="S257">
        <v>0</v>
      </c>
      <c r="T257">
        <v>0</v>
      </c>
      <c r="U257">
        <v>0</v>
      </c>
      <c r="V257">
        <v>0</v>
      </c>
      <c r="W257">
        <v>-100</v>
      </c>
      <c r="X257">
        <v>0</v>
      </c>
      <c r="Y257">
        <v>-132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 t="s">
        <v>294</v>
      </c>
      <c r="AG257" s="20"/>
      <c r="AJ257" s="70" t="str">
        <f t="shared" si="40"/>
        <v/>
      </c>
      <c r="AK257" s="70">
        <f t="shared" si="41"/>
        <v>6</v>
      </c>
      <c r="AL257" s="70" t="str">
        <f>IF(C257&lt;&gt;"Age",IF(M257&gt;='1967-AL'!H$23,"A",IF(U257&gt;'1967-AL'!H$25,"B","C")),"")</f>
        <v>C</v>
      </c>
      <c r="AM257" s="70">
        <f t="shared" si="42"/>
        <v>6</v>
      </c>
      <c r="AN257" s="70" t="str">
        <f t="shared" si="43"/>
        <v>6C</v>
      </c>
      <c r="AO257" s="70" t="str">
        <f t="shared" si="44"/>
        <v>R</v>
      </c>
      <c r="AP257" s="70" t="str">
        <f t="shared" si="45"/>
        <v>6C</v>
      </c>
      <c r="AQ257" s="71" t="str">
        <f t="shared" si="46"/>
        <v>Rich Morales</v>
      </c>
      <c r="AR257" t="s">
        <v>331</v>
      </c>
      <c r="AS257" t="s">
        <v>294</v>
      </c>
      <c r="AX257" s="71" t="str">
        <f t="shared" si="47"/>
        <v>Morales</v>
      </c>
      <c r="AY257" s="70" t="str">
        <f t="shared" si="48"/>
        <v>6C</v>
      </c>
      <c r="AZ257" s="70" t="str">
        <f t="shared" si="49"/>
        <v>R</v>
      </c>
      <c r="BG257" t="s">
        <v>296</v>
      </c>
      <c r="BH257" t="s">
        <v>1193</v>
      </c>
      <c r="BN257" s="88" t="str">
        <f t="shared" si="50"/>
        <v>-</v>
      </c>
      <c r="BO257" s="95" t="str">
        <f t="shared" si="51"/>
        <v>Jim</v>
      </c>
      <c r="BP257" s="88" t="str">
        <f t="shared" si="52"/>
        <v>King</v>
      </c>
    </row>
    <row r="258" spans="1:68" x14ac:dyDescent="0.25">
      <c r="A258">
        <v>330</v>
      </c>
      <c r="B258" t="s">
        <v>663</v>
      </c>
      <c r="C258">
        <v>23</v>
      </c>
      <c r="D258" t="s">
        <v>390</v>
      </c>
      <c r="E258">
        <v>-0.1</v>
      </c>
      <c r="F258">
        <v>10</v>
      </c>
      <c r="G258">
        <v>16</v>
      </c>
      <c r="H258">
        <v>12</v>
      </c>
      <c r="I258">
        <v>1</v>
      </c>
      <c r="J258">
        <v>1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4</v>
      </c>
      <c r="S258">
        <v>8.3000000000000004E-2</v>
      </c>
      <c r="T258">
        <v>0.154</v>
      </c>
      <c r="U258">
        <v>8.3000000000000004E-2</v>
      </c>
      <c r="V258">
        <v>0.23699999999999999</v>
      </c>
      <c r="W258">
        <v>-30</v>
      </c>
      <c r="X258">
        <v>0.124</v>
      </c>
      <c r="Y258">
        <v>-90</v>
      </c>
      <c r="Z258">
        <v>1</v>
      </c>
      <c r="AA258">
        <v>0</v>
      </c>
      <c r="AB258">
        <v>0</v>
      </c>
      <c r="AC258">
        <v>3</v>
      </c>
      <c r="AD258">
        <v>0</v>
      </c>
      <c r="AE258">
        <v>0</v>
      </c>
      <c r="AF258" t="s">
        <v>1086</v>
      </c>
      <c r="AG258" s="20"/>
      <c r="AJ258" s="70" t="str">
        <f t="shared" ref="AJ258:AJ321" si="53">IF(AQ258=AQ259,"CHECK","")</f>
        <v/>
      </c>
      <c r="AK258" s="70" t="str">
        <f t="shared" ref="AK258:AK321" si="54">IF(C258&lt;&gt;"Age",IF(G258&lt;maxPA,6, IF(S258&gt;batLimit1,"1",IF(S258&gt;batLimit2,"2",IF(S258&gt;batLimit3,"3",IF(S258&gt;batLimit4,"4",IF(S258&gt;batLimit5,"5",IF(S258&gt;batLimit6,"6","7"))))))),"")</f>
        <v>7</v>
      </c>
      <c r="AL258" s="70" t="str">
        <f>IF(C258&lt;&gt;"Age",IF(M258&gt;='1967-AL'!H$23,"A",IF(U258&gt;'1967-AL'!H$25,"B","C")),"")</f>
        <v>C</v>
      </c>
      <c r="AM258" s="70" t="str">
        <f t="shared" ref="AM258:AM321" si="55">IF(C258&lt;&gt;"Age",IF(G258&lt;maxPA,6, IF(S258&gt;batLimit1,"1",IF(S258&gt;batLimit2,"2",IF(S258&gt;batLimit3,"3",IF(S258&gt;batLimit4,"4",IF(S258&gt;batLimit5,"5",IF(S258&gt;batLimit6,"6","7"))))))),"")</f>
        <v>7</v>
      </c>
      <c r="AN258" s="70" t="str">
        <f t="shared" ref="AN258:AN321" si="56">AM258&amp;AL258</f>
        <v>7C</v>
      </c>
      <c r="AO258" s="70" t="str">
        <f t="shared" ref="AO258:AO321" si="57">IF(C258&lt;&gt;"Age",IF(RIGHT(B258,1)="*","L",IF(RIGHT(B258,1)="#","B","R")),"")</f>
        <v>R</v>
      </c>
      <c r="AP258" s="70" t="str">
        <f t="shared" ref="AP258:AP321" si="58">AN258</f>
        <v>7C</v>
      </c>
      <c r="AQ258" s="71" t="str">
        <f t="shared" ref="AQ258:AQ321" si="59">IF(RIGHT(B258,1)="#",SUBSTITUTE(B258,"#",""),IF(RIGHT(B258,1)="*",SUBSTITUTE(B258,"*",""),B258))</f>
        <v>Dave Morehead</v>
      </c>
      <c r="AR258" t="s">
        <v>273</v>
      </c>
      <c r="AS258" t="s">
        <v>1086</v>
      </c>
      <c r="AX258" s="71" t="str">
        <f t="shared" ref="AX258:AX321" si="60">AS258</f>
        <v>Morehead</v>
      </c>
      <c r="AY258" s="70" t="str">
        <f t="shared" ref="AY258:AY321" si="61">AP258</f>
        <v>7C</v>
      </c>
      <c r="AZ258" s="70" t="str">
        <f t="shared" ref="AZ258:AZ321" si="62">AO258</f>
        <v>R</v>
      </c>
      <c r="BG258" t="s">
        <v>296</v>
      </c>
      <c r="BH258" t="s">
        <v>1193</v>
      </c>
      <c r="BN258" s="88" t="str">
        <f t="shared" ref="BN258:BN321" si="63">IF(AND(BP258=BP259,BO258&lt;&gt;BO259),"check","-")</f>
        <v>-</v>
      </c>
      <c r="BO258" s="95" t="str">
        <f t="shared" si="51"/>
        <v>Jim</v>
      </c>
      <c r="BP258" s="88" t="str">
        <f t="shared" si="52"/>
        <v>King</v>
      </c>
    </row>
    <row r="259" spans="1:68" x14ac:dyDescent="0.25">
      <c r="A259">
        <v>331</v>
      </c>
      <c r="B259" t="s">
        <v>664</v>
      </c>
      <c r="C259">
        <v>35</v>
      </c>
      <c r="D259" t="s">
        <v>397</v>
      </c>
      <c r="E259">
        <v>1.3</v>
      </c>
      <c r="F259">
        <v>80</v>
      </c>
      <c r="G259">
        <v>229</v>
      </c>
      <c r="H259">
        <v>201</v>
      </c>
      <c r="I259">
        <v>23</v>
      </c>
      <c r="J259">
        <v>63</v>
      </c>
      <c r="K259">
        <v>9</v>
      </c>
      <c r="L259">
        <v>3</v>
      </c>
      <c r="M259">
        <v>0</v>
      </c>
      <c r="N259">
        <v>32</v>
      </c>
      <c r="O259">
        <v>0</v>
      </c>
      <c r="P259">
        <v>3</v>
      </c>
      <c r="Q259">
        <v>22</v>
      </c>
      <c r="R259">
        <v>29</v>
      </c>
      <c r="S259">
        <v>0.313</v>
      </c>
      <c r="T259">
        <v>0.38700000000000001</v>
      </c>
      <c r="U259">
        <v>0.38800000000000001</v>
      </c>
      <c r="V259">
        <v>0.77500000000000002</v>
      </c>
      <c r="W259">
        <v>135</v>
      </c>
      <c r="X259">
        <v>0.35699999999999998</v>
      </c>
      <c r="Y259">
        <v>138</v>
      </c>
      <c r="Z259">
        <v>78</v>
      </c>
      <c r="AA259">
        <v>8</v>
      </c>
      <c r="AB259">
        <v>2</v>
      </c>
      <c r="AC259">
        <v>4</v>
      </c>
      <c r="AD259">
        <v>0</v>
      </c>
      <c r="AE259">
        <v>1</v>
      </c>
      <c r="AF259" t="s">
        <v>1042</v>
      </c>
      <c r="AG259" s="20"/>
      <c r="AJ259" s="70" t="str">
        <f t="shared" si="53"/>
        <v/>
      </c>
      <c r="AK259" s="70" t="str">
        <f t="shared" si="54"/>
        <v>2</v>
      </c>
      <c r="AL259" s="70" t="str">
        <f>IF(C259&lt;&gt;"Age",IF(M259&gt;='1967-AL'!H$23,"A",IF(U259&gt;'1967-AL'!H$25,"B","C")),"")</f>
        <v>C</v>
      </c>
      <c r="AM259" s="70" t="str">
        <f t="shared" si="55"/>
        <v>2</v>
      </c>
      <c r="AN259" s="70" t="str">
        <f t="shared" si="56"/>
        <v>2C</v>
      </c>
      <c r="AO259" s="70" t="str">
        <f t="shared" si="57"/>
        <v>R</v>
      </c>
      <c r="AP259" s="70" t="str">
        <f t="shared" si="58"/>
        <v>2C</v>
      </c>
      <c r="AQ259" s="71" t="str">
        <f t="shared" si="59"/>
        <v>Bubba Morton</v>
      </c>
      <c r="AR259" t="s">
        <v>1041</v>
      </c>
      <c r="AS259" t="s">
        <v>1042</v>
      </c>
      <c r="AX259" s="71" t="str">
        <f t="shared" si="60"/>
        <v>Morton</v>
      </c>
      <c r="AY259" s="70" t="str">
        <f t="shared" si="61"/>
        <v>2C</v>
      </c>
      <c r="AZ259" s="70" t="str">
        <f t="shared" si="62"/>
        <v>R</v>
      </c>
      <c r="BG259" t="s">
        <v>296</v>
      </c>
      <c r="BH259" t="s">
        <v>1193</v>
      </c>
      <c r="BN259" s="88" t="str">
        <f t="shared" si="63"/>
        <v>-</v>
      </c>
      <c r="BO259" s="95" t="str">
        <f t="shared" ref="BO259:BO322" si="64">BG259</f>
        <v>Jim</v>
      </c>
      <c r="BP259" s="88" t="str">
        <f t="shared" ref="BP259:BP322" si="65">BH259</f>
        <v>King</v>
      </c>
    </row>
    <row r="260" spans="1:68" x14ac:dyDescent="0.25">
      <c r="A260">
        <v>332</v>
      </c>
      <c r="B260" t="s">
        <v>665</v>
      </c>
      <c r="C260">
        <v>22</v>
      </c>
      <c r="D260" t="s">
        <v>402</v>
      </c>
      <c r="E260">
        <v>-0.2</v>
      </c>
      <c r="F260">
        <v>14</v>
      </c>
      <c r="G260">
        <v>11</v>
      </c>
      <c r="H260">
        <v>9</v>
      </c>
      <c r="I260">
        <v>1</v>
      </c>
      <c r="J260">
        <v>1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1</v>
      </c>
      <c r="R260">
        <v>2</v>
      </c>
      <c r="S260">
        <v>0.111</v>
      </c>
      <c r="T260">
        <v>0.2</v>
      </c>
      <c r="U260">
        <v>0.111</v>
      </c>
      <c r="V260">
        <v>0.311</v>
      </c>
      <c r="W260">
        <v>-3</v>
      </c>
      <c r="X260">
        <v>0.161</v>
      </c>
      <c r="Y260">
        <v>-25</v>
      </c>
      <c r="Z260">
        <v>1</v>
      </c>
      <c r="AA260">
        <v>0</v>
      </c>
      <c r="AB260">
        <v>0</v>
      </c>
      <c r="AC260">
        <v>1</v>
      </c>
      <c r="AD260">
        <v>0</v>
      </c>
      <c r="AE260">
        <v>0</v>
      </c>
      <c r="AF260" t="s">
        <v>1312</v>
      </c>
      <c r="AG260" s="20"/>
      <c r="AJ260" s="70" t="str">
        <f t="shared" si="53"/>
        <v/>
      </c>
      <c r="AK260" s="70">
        <f t="shared" si="54"/>
        <v>6</v>
      </c>
      <c r="AL260" s="70" t="str">
        <f>IF(C260&lt;&gt;"Age",IF(M260&gt;='1967-AL'!H$23,"A",IF(U260&gt;'1967-AL'!H$25,"B","C")),"")</f>
        <v>C</v>
      </c>
      <c r="AM260" s="70">
        <f t="shared" si="55"/>
        <v>6</v>
      </c>
      <c r="AN260" s="70" t="str">
        <f t="shared" si="56"/>
        <v>6C</v>
      </c>
      <c r="AO260" s="70" t="str">
        <f t="shared" si="57"/>
        <v>R</v>
      </c>
      <c r="AP260" s="70" t="str">
        <f t="shared" si="58"/>
        <v>6C</v>
      </c>
      <c r="AQ260" s="71" t="str">
        <f t="shared" si="59"/>
        <v>Ross Moschitto</v>
      </c>
      <c r="AR260" t="s">
        <v>1311</v>
      </c>
      <c r="AS260" t="s">
        <v>1312</v>
      </c>
      <c r="AX260" s="71" t="str">
        <f t="shared" si="60"/>
        <v>Moschitto</v>
      </c>
      <c r="AY260" s="70" t="str">
        <f t="shared" si="61"/>
        <v>6C</v>
      </c>
      <c r="AZ260" s="70" t="str">
        <f t="shared" si="62"/>
        <v>R</v>
      </c>
      <c r="BG260" t="s">
        <v>296</v>
      </c>
      <c r="BH260" t="s">
        <v>1193</v>
      </c>
      <c r="BN260" s="88" t="str">
        <f t="shared" si="63"/>
        <v>-</v>
      </c>
      <c r="BO260" s="95" t="str">
        <f t="shared" si="64"/>
        <v>Jim</v>
      </c>
      <c r="BP260" s="88" t="str">
        <f t="shared" si="65"/>
        <v>King</v>
      </c>
    </row>
    <row r="261" spans="1:68" x14ac:dyDescent="0.25">
      <c r="A261">
        <v>136</v>
      </c>
      <c r="B261" t="s">
        <v>499</v>
      </c>
      <c r="C261">
        <v>26</v>
      </c>
      <c r="D261" t="s">
        <v>393</v>
      </c>
      <c r="E261">
        <v>0.2</v>
      </c>
      <c r="F261">
        <v>27</v>
      </c>
      <c r="G261">
        <v>75</v>
      </c>
      <c r="H261">
        <v>65</v>
      </c>
      <c r="I261">
        <v>5</v>
      </c>
      <c r="J261">
        <v>13</v>
      </c>
      <c r="K261">
        <v>2</v>
      </c>
      <c r="L261">
        <v>0</v>
      </c>
      <c r="M261">
        <v>2</v>
      </c>
      <c r="N261">
        <v>9</v>
      </c>
      <c r="O261">
        <v>0</v>
      </c>
      <c r="P261">
        <v>1</v>
      </c>
      <c r="Q261">
        <v>5</v>
      </c>
      <c r="R261">
        <v>14</v>
      </c>
      <c r="S261">
        <v>0.2</v>
      </c>
      <c r="T261">
        <v>0.26700000000000002</v>
      </c>
      <c r="U261">
        <v>0.32300000000000001</v>
      </c>
      <c r="V261">
        <v>0.59</v>
      </c>
      <c r="W261">
        <v>74</v>
      </c>
      <c r="X261">
        <v>0.28899999999999998</v>
      </c>
      <c r="Y261">
        <v>81</v>
      </c>
      <c r="Z261">
        <v>21</v>
      </c>
      <c r="AA261">
        <v>2</v>
      </c>
      <c r="AB261">
        <v>2</v>
      </c>
      <c r="AC261">
        <v>0</v>
      </c>
      <c r="AD261">
        <v>3</v>
      </c>
      <c r="AE261">
        <v>0</v>
      </c>
      <c r="AF261" t="s">
        <v>1073</v>
      </c>
      <c r="AG261" s="20"/>
      <c r="AJ261" s="70" t="str">
        <f t="shared" si="53"/>
        <v/>
      </c>
      <c r="AK261" s="70" t="str">
        <f t="shared" si="54"/>
        <v>6</v>
      </c>
      <c r="AL261" s="70" t="str">
        <f>IF(C261&lt;&gt;"Age",IF(M261&gt;='1967-AL'!H$23,"A",IF(U261&gt;'1967-AL'!H$25,"B","C")),"")</f>
        <v>C</v>
      </c>
      <c r="AM261" s="70" t="str">
        <f t="shared" si="55"/>
        <v>6</v>
      </c>
      <c r="AN261" s="70" t="str">
        <f t="shared" si="56"/>
        <v>6C</v>
      </c>
      <c r="AO261" s="70" t="str">
        <f t="shared" si="57"/>
        <v>R</v>
      </c>
      <c r="AP261" s="70" t="str">
        <f t="shared" si="58"/>
        <v>6C</v>
      </c>
      <c r="AQ261" s="71" t="str">
        <f t="shared" si="59"/>
        <v>Curt Motton</v>
      </c>
      <c r="AR261" t="s">
        <v>1071</v>
      </c>
      <c r="AS261" t="s">
        <v>1073</v>
      </c>
      <c r="AX261" s="71" t="str">
        <f t="shared" si="60"/>
        <v>Motton</v>
      </c>
      <c r="AY261" s="70" t="str">
        <f t="shared" si="61"/>
        <v>6C</v>
      </c>
      <c r="AZ261" s="70" t="str">
        <f t="shared" si="62"/>
        <v>R</v>
      </c>
      <c r="BG261" t="s">
        <v>146</v>
      </c>
      <c r="BH261" t="s">
        <v>1122</v>
      </c>
      <c r="BN261" s="88" t="str">
        <f t="shared" si="63"/>
        <v>-</v>
      </c>
      <c r="BO261" s="95" t="str">
        <f t="shared" si="64"/>
        <v>Ed</v>
      </c>
      <c r="BP261" s="88" t="str">
        <f t="shared" si="65"/>
        <v>Kirkpatrick</v>
      </c>
    </row>
    <row r="262" spans="1:68" x14ac:dyDescent="0.25">
      <c r="A262">
        <v>333</v>
      </c>
      <c r="B262" t="s">
        <v>666</v>
      </c>
      <c r="C262">
        <v>26</v>
      </c>
      <c r="D262" t="s">
        <v>391</v>
      </c>
      <c r="E262">
        <v>-0.1</v>
      </c>
      <c r="F262">
        <v>2</v>
      </c>
      <c r="G262">
        <v>5</v>
      </c>
      <c r="H262">
        <v>5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3</v>
      </c>
      <c r="S262">
        <v>0</v>
      </c>
      <c r="T262">
        <v>0</v>
      </c>
      <c r="U262">
        <v>0</v>
      </c>
      <c r="V262">
        <v>0</v>
      </c>
      <c r="W262">
        <v>-100</v>
      </c>
      <c r="X262">
        <v>0</v>
      </c>
      <c r="Y262">
        <v>-135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 t="s">
        <v>1048</v>
      </c>
      <c r="AG262" s="20"/>
      <c r="AJ262" s="70" t="str">
        <f t="shared" si="53"/>
        <v/>
      </c>
      <c r="AK262" s="70">
        <f t="shared" si="54"/>
        <v>6</v>
      </c>
      <c r="AL262" s="70" t="str">
        <f>IF(C262&lt;&gt;"Age",IF(M262&gt;='1967-AL'!H$23,"A",IF(U262&gt;'1967-AL'!H$25,"B","C")),"")</f>
        <v>C</v>
      </c>
      <c r="AM262" s="70">
        <f t="shared" si="55"/>
        <v>6</v>
      </c>
      <c r="AN262" s="70" t="str">
        <f t="shared" si="56"/>
        <v>6C</v>
      </c>
      <c r="AO262" s="70" t="str">
        <f t="shared" si="57"/>
        <v>R</v>
      </c>
      <c r="AP262" s="70" t="str">
        <f t="shared" si="58"/>
        <v>6C</v>
      </c>
      <c r="AQ262" s="71" t="str">
        <f t="shared" si="59"/>
        <v>Buster Narum</v>
      </c>
      <c r="AR262" t="s">
        <v>1047</v>
      </c>
      <c r="AS262" t="s">
        <v>1048</v>
      </c>
      <c r="AX262" s="71" t="str">
        <f t="shared" si="60"/>
        <v>Narum</v>
      </c>
      <c r="AY262" s="70" t="str">
        <f t="shared" si="61"/>
        <v>6C</v>
      </c>
      <c r="AZ262" s="70" t="str">
        <f t="shared" si="62"/>
        <v>R</v>
      </c>
      <c r="BG262" t="s">
        <v>282</v>
      </c>
      <c r="BH262" t="s">
        <v>1134</v>
      </c>
      <c r="BN262" s="96" t="str">
        <f t="shared" si="63"/>
        <v>-</v>
      </c>
      <c r="BO262" s="95" t="str">
        <f t="shared" si="64"/>
        <v>Fred</v>
      </c>
      <c r="BP262" s="88" t="str">
        <f t="shared" si="65"/>
        <v>Klages</v>
      </c>
    </row>
    <row r="263" spans="1:68" x14ac:dyDescent="0.25">
      <c r="A263">
        <v>334</v>
      </c>
      <c r="B263" t="s">
        <v>1425</v>
      </c>
      <c r="C263">
        <v>24</v>
      </c>
      <c r="D263" t="s">
        <v>412</v>
      </c>
      <c r="E263">
        <v>-0.1</v>
      </c>
      <c r="F263">
        <v>3</v>
      </c>
      <c r="G263">
        <v>4</v>
      </c>
      <c r="H263">
        <v>3</v>
      </c>
      <c r="I263">
        <v>1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1</v>
      </c>
      <c r="R263">
        <v>0</v>
      </c>
      <c r="S263">
        <v>0</v>
      </c>
      <c r="T263">
        <v>0.25</v>
      </c>
      <c r="U263">
        <v>0</v>
      </c>
      <c r="V263">
        <v>0.25</v>
      </c>
      <c r="W263">
        <v>-18</v>
      </c>
      <c r="X263">
        <v>0.17399999999999999</v>
      </c>
      <c r="Y263">
        <v>-3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 t="s">
        <v>1070</v>
      </c>
      <c r="AG263" s="20"/>
      <c r="AJ263" s="70" t="str">
        <f t="shared" si="53"/>
        <v/>
      </c>
      <c r="AK263" s="70">
        <f t="shared" si="54"/>
        <v>6</v>
      </c>
      <c r="AL263" s="70" t="str">
        <f>IF(C263&lt;&gt;"Age",IF(M263&gt;='1967-AL'!H$23,"A",IF(U263&gt;'1967-AL'!H$25,"B","C")),"")</f>
        <v>C</v>
      </c>
      <c r="AM263" s="70">
        <f t="shared" si="55"/>
        <v>6</v>
      </c>
      <c r="AN263" s="70" t="str">
        <f t="shared" si="56"/>
        <v>6C</v>
      </c>
      <c r="AO263" s="70" t="str">
        <f t="shared" si="57"/>
        <v>R</v>
      </c>
      <c r="AP263" s="70" t="str">
        <f t="shared" si="58"/>
        <v>6C</v>
      </c>
      <c r="AQ263" s="71" t="str">
        <f t="shared" si="59"/>
        <v>Cotton NashC</v>
      </c>
      <c r="AR263" t="s">
        <v>1069</v>
      </c>
      <c r="AS263" t="s">
        <v>1477</v>
      </c>
      <c r="AX263" s="71" t="str">
        <f t="shared" si="60"/>
        <v>NashC</v>
      </c>
      <c r="AY263" s="70" t="str">
        <f t="shared" si="61"/>
        <v>6C</v>
      </c>
      <c r="AZ263" s="70" t="str">
        <f t="shared" si="62"/>
        <v>R</v>
      </c>
      <c r="BG263" t="s">
        <v>282</v>
      </c>
      <c r="BH263" t="s">
        <v>1134</v>
      </c>
      <c r="BN263" s="96" t="str">
        <f t="shared" si="63"/>
        <v>-</v>
      </c>
      <c r="BO263" s="95" t="str">
        <f t="shared" si="64"/>
        <v>Fred</v>
      </c>
      <c r="BP263" s="88" t="str">
        <f t="shared" si="65"/>
        <v>Klages</v>
      </c>
    </row>
    <row r="264" spans="1:68" x14ac:dyDescent="0.25">
      <c r="A264">
        <v>335</v>
      </c>
      <c r="B264" t="s">
        <v>1424</v>
      </c>
      <c r="C264">
        <v>22</v>
      </c>
      <c r="D264" t="s">
        <v>422</v>
      </c>
      <c r="E264">
        <v>-0.3</v>
      </c>
      <c r="F264">
        <v>37</v>
      </c>
      <c r="G264">
        <v>78</v>
      </c>
      <c r="H264">
        <v>70</v>
      </c>
      <c r="I264">
        <v>0</v>
      </c>
      <c r="J264">
        <v>7</v>
      </c>
      <c r="K264">
        <v>0</v>
      </c>
      <c r="L264">
        <v>0</v>
      </c>
      <c r="M264">
        <v>0</v>
      </c>
      <c r="N264">
        <v>4</v>
      </c>
      <c r="O264">
        <v>0</v>
      </c>
      <c r="P264">
        <v>0</v>
      </c>
      <c r="Q264">
        <v>4</v>
      </c>
      <c r="R264">
        <v>42</v>
      </c>
      <c r="S264">
        <v>0.1</v>
      </c>
      <c r="T264">
        <v>0.14699999999999999</v>
      </c>
      <c r="U264">
        <v>0.1</v>
      </c>
      <c r="V264">
        <v>0.247</v>
      </c>
      <c r="W264">
        <v>-25</v>
      </c>
      <c r="X264">
        <v>0.122</v>
      </c>
      <c r="Y264">
        <v>-51</v>
      </c>
      <c r="Z264">
        <v>7</v>
      </c>
      <c r="AA264">
        <v>0</v>
      </c>
      <c r="AB264">
        <v>0</v>
      </c>
      <c r="AC264">
        <v>3</v>
      </c>
      <c r="AD264">
        <v>1</v>
      </c>
      <c r="AE264">
        <v>0</v>
      </c>
      <c r="AF264" t="s">
        <v>1070</v>
      </c>
      <c r="AG264" s="20"/>
      <c r="AJ264" s="70" t="str">
        <f t="shared" si="53"/>
        <v/>
      </c>
      <c r="AK264" s="70" t="str">
        <f t="shared" si="54"/>
        <v>7</v>
      </c>
      <c r="AL264" s="70" t="str">
        <f>IF(C264&lt;&gt;"Age",IF(M264&gt;='1967-AL'!H$23,"A",IF(U264&gt;'1967-AL'!H$25,"B","C")),"")</f>
        <v>C</v>
      </c>
      <c r="AM264" s="70" t="str">
        <f t="shared" si="55"/>
        <v>7</v>
      </c>
      <c r="AN264" s="70" t="str">
        <f t="shared" si="56"/>
        <v>7C</v>
      </c>
      <c r="AO264" s="70" t="str">
        <f t="shared" si="57"/>
        <v>R</v>
      </c>
      <c r="AP264" s="70" t="str">
        <f t="shared" si="58"/>
        <v>7C</v>
      </c>
      <c r="AQ264" s="71" t="str">
        <f t="shared" si="59"/>
        <v>Jim NashJ</v>
      </c>
      <c r="AR264" t="s">
        <v>296</v>
      </c>
      <c r="AS264" t="s">
        <v>1478</v>
      </c>
      <c r="AX264" s="71" t="str">
        <f t="shared" si="60"/>
        <v>NashJ</v>
      </c>
      <c r="AY264" s="70" t="str">
        <f t="shared" si="61"/>
        <v>7C</v>
      </c>
      <c r="AZ264" s="70" t="str">
        <f t="shared" si="62"/>
        <v>R</v>
      </c>
      <c r="BG264" t="s">
        <v>156</v>
      </c>
      <c r="BH264" t="s">
        <v>1310</v>
      </c>
      <c r="BN264" s="96" t="str">
        <f t="shared" si="63"/>
        <v>-</v>
      </c>
      <c r="BO264" s="95" t="str">
        <f t="shared" si="64"/>
        <v>Ron</v>
      </c>
      <c r="BP264" s="88" t="str">
        <f t="shared" si="65"/>
        <v>Kline</v>
      </c>
    </row>
    <row r="265" spans="1:68" x14ac:dyDescent="0.25">
      <c r="A265">
        <v>336</v>
      </c>
      <c r="B265" t="s">
        <v>1423</v>
      </c>
      <c r="C265">
        <v>31</v>
      </c>
      <c r="D265" t="s">
        <v>388</v>
      </c>
      <c r="E265">
        <v>0</v>
      </c>
      <c r="F265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 t="s">
        <v>1255</v>
      </c>
      <c r="AG265" s="20"/>
      <c r="AJ265" s="70" t="str">
        <f t="shared" si="53"/>
        <v/>
      </c>
      <c r="AK265" s="70">
        <f t="shared" si="54"/>
        <v>6</v>
      </c>
      <c r="AL265" s="70" t="str">
        <f>IF(C265&lt;&gt;"Age",IF(M265&gt;='1967-AL'!H$23,"A",IF(U265&gt;'1967-AL'!H$25,"B","C")),"")</f>
        <v>C</v>
      </c>
      <c r="AM265" s="70">
        <f t="shared" si="55"/>
        <v>6</v>
      </c>
      <c r="AN265" s="70" t="str">
        <f t="shared" si="56"/>
        <v>6C</v>
      </c>
      <c r="AO265" s="70" t="str">
        <f t="shared" si="57"/>
        <v>R</v>
      </c>
      <c r="AP265" s="70" t="str">
        <f t="shared" si="58"/>
        <v>6C</v>
      </c>
      <c r="AQ265" s="71" t="str">
        <f t="shared" si="59"/>
        <v>Mel NelsonM</v>
      </c>
      <c r="AR265" t="s">
        <v>313</v>
      </c>
      <c r="AS265" t="s">
        <v>1479</v>
      </c>
      <c r="AX265" s="71" t="str">
        <f t="shared" si="60"/>
        <v>NelsonM</v>
      </c>
      <c r="AY265" s="70" t="str">
        <f t="shared" si="61"/>
        <v>6C</v>
      </c>
      <c r="AZ265" s="70" t="str">
        <f t="shared" si="62"/>
        <v>R</v>
      </c>
      <c r="BG265" t="s">
        <v>156</v>
      </c>
      <c r="BH265" t="s">
        <v>1310</v>
      </c>
      <c r="BN265" s="96" t="str">
        <f t="shared" si="63"/>
        <v>-</v>
      </c>
      <c r="BO265" s="95" t="str">
        <f t="shared" si="64"/>
        <v>Ron</v>
      </c>
      <c r="BP265" s="88" t="str">
        <f t="shared" si="65"/>
        <v>Kline</v>
      </c>
    </row>
    <row r="266" spans="1:68" x14ac:dyDescent="0.25">
      <c r="A266">
        <v>337</v>
      </c>
      <c r="B266" t="s">
        <v>1422</v>
      </c>
      <c r="C266">
        <v>23</v>
      </c>
      <c r="D266" t="s">
        <v>412</v>
      </c>
      <c r="E266">
        <v>0</v>
      </c>
      <c r="F266">
        <v>5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 t="s">
        <v>1255</v>
      </c>
      <c r="AG266" s="20"/>
      <c r="AJ266" s="70" t="str">
        <f t="shared" si="53"/>
        <v/>
      </c>
      <c r="AK266" s="70">
        <f t="shared" si="54"/>
        <v>6</v>
      </c>
      <c r="AL266" s="70" t="str">
        <f>IF(C266&lt;&gt;"Age",IF(M266&gt;='1967-AL'!H$23,"A",IF(U266&gt;'1967-AL'!H$25,"B","C")),"")</f>
        <v>C</v>
      </c>
      <c r="AM266" s="70">
        <f t="shared" si="55"/>
        <v>6</v>
      </c>
      <c r="AN266" s="70" t="str">
        <f t="shared" si="56"/>
        <v>6C</v>
      </c>
      <c r="AO266" s="70" t="str">
        <f t="shared" si="57"/>
        <v>R</v>
      </c>
      <c r="AP266" s="70" t="str">
        <f t="shared" si="58"/>
        <v>6C</v>
      </c>
      <c r="AQ266" s="71" t="str">
        <f t="shared" si="59"/>
        <v>Roger NelsonR</v>
      </c>
      <c r="AR266" t="s">
        <v>1307</v>
      </c>
      <c r="AS266" t="s">
        <v>1480</v>
      </c>
      <c r="AX266" s="71" t="str">
        <f t="shared" si="60"/>
        <v>NelsonR</v>
      </c>
      <c r="AY266" s="70" t="str">
        <f t="shared" si="61"/>
        <v>6C</v>
      </c>
      <c r="AZ266" s="70" t="str">
        <f t="shared" si="62"/>
        <v>R</v>
      </c>
      <c r="BG266" t="s">
        <v>299</v>
      </c>
      <c r="BH266" t="s">
        <v>1221</v>
      </c>
      <c r="BN266" s="88" t="str">
        <f t="shared" si="63"/>
        <v>-</v>
      </c>
      <c r="BO266" s="95" t="str">
        <f t="shared" si="64"/>
        <v>Johnny</v>
      </c>
      <c r="BP266" s="88" t="str">
        <f t="shared" si="65"/>
        <v>Klippstein</v>
      </c>
    </row>
    <row r="267" spans="1:68" x14ac:dyDescent="0.25">
      <c r="A267">
        <v>76</v>
      </c>
      <c r="B267" t="s">
        <v>458</v>
      </c>
      <c r="C267">
        <v>27</v>
      </c>
      <c r="D267" t="s">
        <v>391</v>
      </c>
      <c r="E267">
        <v>-0.3</v>
      </c>
      <c r="F267">
        <v>110</v>
      </c>
      <c r="G267">
        <v>262</v>
      </c>
      <c r="H267">
        <v>238</v>
      </c>
      <c r="I267">
        <v>21</v>
      </c>
      <c r="J267">
        <v>52</v>
      </c>
      <c r="K267">
        <v>7</v>
      </c>
      <c r="L267">
        <v>1</v>
      </c>
      <c r="M267">
        <v>6</v>
      </c>
      <c r="N267">
        <v>29</v>
      </c>
      <c r="O267">
        <v>0</v>
      </c>
      <c r="P267">
        <v>1</v>
      </c>
      <c r="Q267">
        <v>21</v>
      </c>
      <c r="R267">
        <v>39</v>
      </c>
      <c r="S267">
        <v>0.218</v>
      </c>
      <c r="T267">
        <v>0.28000000000000003</v>
      </c>
      <c r="U267">
        <v>0.33200000000000002</v>
      </c>
      <c r="V267">
        <v>0.61199999999999999</v>
      </c>
      <c r="W267">
        <v>84</v>
      </c>
      <c r="X267">
        <v>0.28499999999999998</v>
      </c>
      <c r="Y267">
        <v>79</v>
      </c>
      <c r="Z267">
        <v>79</v>
      </c>
      <c r="AA267">
        <v>6</v>
      </c>
      <c r="AB267">
        <v>0</v>
      </c>
      <c r="AC267">
        <v>1</v>
      </c>
      <c r="AD267">
        <v>2</v>
      </c>
      <c r="AE267">
        <v>4</v>
      </c>
      <c r="AF267" t="s">
        <v>1098</v>
      </c>
      <c r="AG267" s="20"/>
      <c r="AJ267" s="70" t="str">
        <f t="shared" si="53"/>
        <v/>
      </c>
      <c r="AK267" s="70" t="str">
        <f t="shared" si="54"/>
        <v>5</v>
      </c>
      <c r="AL267" s="70" t="str">
        <f>IF(C267&lt;&gt;"Age",IF(M267&gt;='1967-AL'!H$23,"A",IF(U267&gt;'1967-AL'!H$25,"B","C")),"")</f>
        <v>C</v>
      </c>
      <c r="AM267" s="70" t="str">
        <f t="shared" si="55"/>
        <v>5</v>
      </c>
      <c r="AN267" s="70" t="str">
        <f t="shared" si="56"/>
        <v>5C</v>
      </c>
      <c r="AO267" s="70" t="str">
        <f t="shared" si="57"/>
        <v>L</v>
      </c>
      <c r="AP267" s="70" t="str">
        <f t="shared" si="58"/>
        <v>5C</v>
      </c>
      <c r="AQ267" s="71" t="str">
        <f t="shared" si="59"/>
        <v>Dick Nen</v>
      </c>
      <c r="AR267" t="s">
        <v>160</v>
      </c>
      <c r="AS267" t="s">
        <v>1098</v>
      </c>
      <c r="AX267" s="71" t="str">
        <f t="shared" si="60"/>
        <v>Nen</v>
      </c>
      <c r="AY267" s="70" t="str">
        <f t="shared" si="61"/>
        <v>5C</v>
      </c>
      <c r="AZ267" s="70" t="str">
        <f t="shared" si="62"/>
        <v>L</v>
      </c>
      <c r="BG267" t="s">
        <v>299</v>
      </c>
      <c r="BH267" t="s">
        <v>1221</v>
      </c>
      <c r="BN267" s="88" t="str">
        <f t="shared" si="63"/>
        <v>-</v>
      </c>
      <c r="BO267" s="95" t="str">
        <f t="shared" si="64"/>
        <v>Johnny</v>
      </c>
      <c r="BP267" s="88" t="str">
        <f t="shared" si="65"/>
        <v>Klippstein</v>
      </c>
    </row>
    <row r="268" spans="1:68" x14ac:dyDescent="0.25">
      <c r="A268">
        <v>338</v>
      </c>
      <c r="B268" t="s">
        <v>671</v>
      </c>
      <c r="C268">
        <v>22</v>
      </c>
      <c r="D268" t="s">
        <v>388</v>
      </c>
      <c r="F268">
        <v>3</v>
      </c>
      <c r="G268">
        <v>3</v>
      </c>
      <c r="H268">
        <v>3</v>
      </c>
      <c r="I268">
        <v>0</v>
      </c>
      <c r="J268">
        <v>1</v>
      </c>
      <c r="K268">
        <v>1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0.33300000000000002</v>
      </c>
      <c r="T268">
        <v>0.33300000000000002</v>
      </c>
      <c r="U268">
        <v>0.66700000000000004</v>
      </c>
      <c r="V268">
        <v>1</v>
      </c>
      <c r="W268">
        <v>179</v>
      </c>
      <c r="X268">
        <v>0.442</v>
      </c>
      <c r="Y268">
        <v>183</v>
      </c>
      <c r="Z268">
        <v>2</v>
      </c>
      <c r="AA268">
        <v>0</v>
      </c>
      <c r="AB268">
        <v>0</v>
      </c>
      <c r="AC268">
        <v>0</v>
      </c>
      <c r="AD268">
        <v>0</v>
      </c>
      <c r="AE268">
        <v>0</v>
      </c>
      <c r="AF268" t="s">
        <v>1154</v>
      </c>
      <c r="AG268" s="20"/>
      <c r="AJ268" s="70" t="str">
        <f t="shared" si="53"/>
        <v/>
      </c>
      <c r="AK268" s="70">
        <f t="shared" si="54"/>
        <v>6</v>
      </c>
      <c r="AL268" s="70" t="str">
        <f>IF(C268&lt;&gt;"Age",IF(M268&gt;='1967-AL'!H$23,"A",IF(U268&gt;'1967-AL'!H$25,"B","C")),"")</f>
        <v>B</v>
      </c>
      <c r="AM268" s="70">
        <f t="shared" si="55"/>
        <v>6</v>
      </c>
      <c r="AN268" s="70" t="str">
        <f t="shared" si="56"/>
        <v>6B</v>
      </c>
      <c r="AO268" s="70" t="str">
        <f t="shared" si="57"/>
        <v>L</v>
      </c>
      <c r="AP268" s="70" t="str">
        <f t="shared" si="58"/>
        <v>6B</v>
      </c>
      <c r="AQ268" s="71" t="str">
        <f t="shared" si="59"/>
        <v>Graig Nettles</v>
      </c>
      <c r="AR268" t="s">
        <v>1153</v>
      </c>
      <c r="AS268" t="s">
        <v>1154</v>
      </c>
      <c r="AX268" s="71" t="str">
        <f t="shared" si="60"/>
        <v>Nettles</v>
      </c>
      <c r="AY268" s="70" t="str">
        <f t="shared" si="61"/>
        <v>6B</v>
      </c>
      <c r="AZ268" s="70" t="str">
        <f t="shared" si="62"/>
        <v>L</v>
      </c>
      <c r="BG268" t="s">
        <v>252</v>
      </c>
      <c r="BH268" t="s">
        <v>1037</v>
      </c>
      <c r="BN268" s="88" t="str">
        <f t="shared" si="63"/>
        <v>-</v>
      </c>
      <c r="BO268" s="95" t="str">
        <f t="shared" si="64"/>
        <v>Bobby</v>
      </c>
      <c r="BP268" s="88" t="str">
        <f t="shared" si="65"/>
        <v>Knoop</v>
      </c>
    </row>
    <row r="269" spans="1:68" x14ac:dyDescent="0.25">
      <c r="A269">
        <v>339</v>
      </c>
      <c r="B269" t="s">
        <v>672</v>
      </c>
      <c r="C269">
        <v>25</v>
      </c>
      <c r="D269" t="s">
        <v>397</v>
      </c>
      <c r="E269">
        <v>0</v>
      </c>
      <c r="F269">
        <v>3</v>
      </c>
      <c r="G269">
        <v>1</v>
      </c>
      <c r="H269">
        <v>1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-100</v>
      </c>
      <c r="X269">
        <v>0</v>
      </c>
      <c r="Y269">
        <v>-130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 t="s">
        <v>1136</v>
      </c>
      <c r="AG269" s="20"/>
      <c r="AJ269" s="70" t="str">
        <f t="shared" si="53"/>
        <v/>
      </c>
      <c r="AK269" s="70">
        <f t="shared" si="54"/>
        <v>6</v>
      </c>
      <c r="AL269" s="70" t="str">
        <f>IF(C269&lt;&gt;"Age",IF(M269&gt;='1967-AL'!H$23,"A",IF(U269&gt;'1967-AL'!H$25,"B","C")),"")</f>
        <v>C</v>
      </c>
      <c r="AM269" s="70">
        <f t="shared" si="55"/>
        <v>6</v>
      </c>
      <c r="AN269" s="70" t="str">
        <f t="shared" si="56"/>
        <v>6C</v>
      </c>
      <c r="AO269" s="70" t="str">
        <f t="shared" si="57"/>
        <v>R</v>
      </c>
      <c r="AP269" s="70" t="str">
        <f t="shared" si="58"/>
        <v>6C</v>
      </c>
      <c r="AQ269" s="71" t="str">
        <f t="shared" si="59"/>
        <v>Fred Newman</v>
      </c>
      <c r="AR269" t="s">
        <v>282</v>
      </c>
      <c r="AS269" t="s">
        <v>1136</v>
      </c>
      <c r="AX269" s="71" t="str">
        <f t="shared" si="60"/>
        <v>Newman</v>
      </c>
      <c r="AY269" s="70" t="str">
        <f t="shared" si="61"/>
        <v>6C</v>
      </c>
      <c r="AZ269" s="70" t="str">
        <f t="shared" si="62"/>
        <v>R</v>
      </c>
      <c r="BG269" t="s">
        <v>1078</v>
      </c>
      <c r="BH269" t="s">
        <v>1079</v>
      </c>
      <c r="BN269" s="88" t="str">
        <f t="shared" si="63"/>
        <v>-</v>
      </c>
      <c r="BO269" s="95" t="str">
        <f t="shared" si="64"/>
        <v>Darold</v>
      </c>
      <c r="BP269" s="88" t="str">
        <f t="shared" si="65"/>
        <v>Knowles</v>
      </c>
    </row>
    <row r="270" spans="1:68" x14ac:dyDescent="0.25">
      <c r="A270">
        <v>175</v>
      </c>
      <c r="B270" t="s">
        <v>532</v>
      </c>
      <c r="C270">
        <v>32</v>
      </c>
      <c r="D270" t="s">
        <v>388</v>
      </c>
      <c r="E270">
        <v>-0.4</v>
      </c>
      <c r="F270">
        <v>74</v>
      </c>
      <c r="G270">
        <v>193</v>
      </c>
      <c r="H270">
        <v>170</v>
      </c>
      <c r="I270">
        <v>16</v>
      </c>
      <c r="J270">
        <v>40</v>
      </c>
      <c r="K270">
        <v>6</v>
      </c>
      <c r="L270">
        <v>1</v>
      </c>
      <c r="M270">
        <v>1</v>
      </c>
      <c r="N270">
        <v>22</v>
      </c>
      <c r="O270">
        <v>0</v>
      </c>
      <c r="P270">
        <v>0</v>
      </c>
      <c r="Q270">
        <v>18</v>
      </c>
      <c r="R270">
        <v>29</v>
      </c>
      <c r="S270">
        <v>0.23499999999999999</v>
      </c>
      <c r="T270">
        <v>0.30399999999999999</v>
      </c>
      <c r="U270">
        <v>0.3</v>
      </c>
      <c r="V270">
        <v>0.60399999999999998</v>
      </c>
      <c r="W270">
        <v>73</v>
      </c>
      <c r="X270">
        <v>0.28399999999999997</v>
      </c>
      <c r="Y270">
        <v>64</v>
      </c>
      <c r="Z270">
        <v>51</v>
      </c>
      <c r="AA270">
        <v>4</v>
      </c>
      <c r="AB270">
        <v>0</v>
      </c>
      <c r="AC270">
        <v>2</v>
      </c>
      <c r="AD270">
        <v>3</v>
      </c>
      <c r="AE270">
        <v>3</v>
      </c>
      <c r="AF270" t="s">
        <v>1318</v>
      </c>
      <c r="AG270" s="20"/>
      <c r="AJ270" s="70" t="str">
        <f t="shared" si="53"/>
        <v/>
      </c>
      <c r="AK270" s="70" t="str">
        <f t="shared" si="54"/>
        <v>5</v>
      </c>
      <c r="AL270" s="70" t="str">
        <f>IF(C270&lt;&gt;"Age",IF(M270&gt;='1967-AL'!H$23,"A",IF(U270&gt;'1967-AL'!H$25,"B","C")),"")</f>
        <v>C</v>
      </c>
      <c r="AM270" s="70" t="str">
        <f t="shared" si="55"/>
        <v>5</v>
      </c>
      <c r="AN270" s="70" t="str">
        <f t="shared" si="56"/>
        <v>5C</v>
      </c>
      <c r="AO270" s="70" t="str">
        <f t="shared" si="57"/>
        <v>L</v>
      </c>
      <c r="AP270" s="70" t="str">
        <f t="shared" si="58"/>
        <v>5C</v>
      </c>
      <c r="AQ270" s="71" t="str">
        <f t="shared" si="59"/>
        <v>Russ Nixon</v>
      </c>
      <c r="AR270" t="s">
        <v>1316</v>
      </c>
      <c r="AS270" t="s">
        <v>1318</v>
      </c>
      <c r="AX270" s="71" t="str">
        <f t="shared" si="60"/>
        <v>Nixon</v>
      </c>
      <c r="AY270" s="70" t="str">
        <f t="shared" si="61"/>
        <v>5C</v>
      </c>
      <c r="AZ270" s="70" t="str">
        <f t="shared" si="62"/>
        <v>L</v>
      </c>
      <c r="BG270" t="s">
        <v>1078</v>
      </c>
      <c r="BH270" t="s">
        <v>1079</v>
      </c>
      <c r="BN270" s="88" t="str">
        <f t="shared" si="63"/>
        <v>-</v>
      </c>
      <c r="BO270" s="95" t="str">
        <f t="shared" si="64"/>
        <v>Darold</v>
      </c>
      <c r="BP270" s="88" t="str">
        <f t="shared" si="65"/>
        <v>Knowles</v>
      </c>
    </row>
    <row r="271" spans="1:68" x14ac:dyDescent="0.25">
      <c r="A271">
        <v>340</v>
      </c>
      <c r="B271" t="s">
        <v>673</v>
      </c>
      <c r="C271">
        <v>24</v>
      </c>
      <c r="D271" t="s">
        <v>391</v>
      </c>
      <c r="E271">
        <v>0</v>
      </c>
      <c r="F271">
        <v>7</v>
      </c>
      <c r="G271">
        <v>4</v>
      </c>
      <c r="H271">
        <v>3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1</v>
      </c>
      <c r="R271">
        <v>3</v>
      </c>
      <c r="S271">
        <v>0</v>
      </c>
      <c r="T271">
        <v>0.25</v>
      </c>
      <c r="U271">
        <v>0</v>
      </c>
      <c r="V271">
        <v>0.25</v>
      </c>
      <c r="W271">
        <v>-19</v>
      </c>
      <c r="X271">
        <v>0.17399999999999999</v>
      </c>
      <c r="Y271">
        <v>-5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 t="s">
        <v>1099</v>
      </c>
      <c r="AG271" s="20"/>
      <c r="AJ271" s="70" t="str">
        <f t="shared" si="53"/>
        <v/>
      </c>
      <c r="AK271" s="70">
        <f t="shared" si="54"/>
        <v>6</v>
      </c>
      <c r="AL271" s="70" t="str">
        <f>IF(C271&lt;&gt;"Age",IF(M271&gt;='1967-AL'!H$23,"A",IF(U271&gt;'1967-AL'!H$25,"B","C")),"")</f>
        <v>C</v>
      </c>
      <c r="AM271" s="70">
        <f t="shared" si="55"/>
        <v>6</v>
      </c>
      <c r="AN271" s="70" t="str">
        <f t="shared" si="56"/>
        <v>6C</v>
      </c>
      <c r="AO271" s="70" t="str">
        <f t="shared" si="57"/>
        <v>R</v>
      </c>
      <c r="AP271" s="70" t="str">
        <f t="shared" si="58"/>
        <v>6C</v>
      </c>
      <c r="AQ271" s="71" t="str">
        <f t="shared" si="59"/>
        <v>Dick Nold</v>
      </c>
      <c r="AR271" t="s">
        <v>160</v>
      </c>
      <c r="AS271" t="s">
        <v>1099</v>
      </c>
      <c r="AX271" s="71" t="str">
        <f t="shared" si="60"/>
        <v>Nold</v>
      </c>
      <c r="AY271" s="70" t="str">
        <f t="shared" si="61"/>
        <v>6C</v>
      </c>
      <c r="AZ271" s="70" t="str">
        <f t="shared" si="62"/>
        <v>R</v>
      </c>
      <c r="BG271" t="s">
        <v>285</v>
      </c>
      <c r="BH271" t="s">
        <v>1149</v>
      </c>
      <c r="BN271" s="88" t="str">
        <f t="shared" si="63"/>
        <v>-</v>
      </c>
      <c r="BO271" s="95" t="str">
        <f t="shared" si="64"/>
        <v>George</v>
      </c>
      <c r="BP271" s="88" t="str">
        <f t="shared" si="65"/>
        <v>Korince</v>
      </c>
    </row>
    <row r="272" spans="1:68" x14ac:dyDescent="0.25">
      <c r="A272">
        <v>48</v>
      </c>
      <c r="B272" t="s">
        <v>438</v>
      </c>
      <c r="C272">
        <v>27</v>
      </c>
      <c r="D272" t="s">
        <v>395</v>
      </c>
      <c r="E272">
        <v>2.6</v>
      </c>
      <c r="F272">
        <v>144</v>
      </c>
      <c r="G272">
        <v>542</v>
      </c>
      <c r="H272">
        <v>495</v>
      </c>
      <c r="I272">
        <v>63</v>
      </c>
      <c r="J272">
        <v>134</v>
      </c>
      <c r="K272">
        <v>18</v>
      </c>
      <c r="L272">
        <v>6</v>
      </c>
      <c r="M272">
        <v>10</v>
      </c>
      <c r="N272">
        <v>61</v>
      </c>
      <c r="O272">
        <v>7</v>
      </c>
      <c r="P272">
        <v>1</v>
      </c>
      <c r="Q272">
        <v>43</v>
      </c>
      <c r="R272">
        <v>83</v>
      </c>
      <c r="S272">
        <v>0.27100000000000002</v>
      </c>
      <c r="T272">
        <v>0.33200000000000002</v>
      </c>
      <c r="U272">
        <v>0.39200000000000002</v>
      </c>
      <c r="V272">
        <v>0.72399999999999998</v>
      </c>
      <c r="W272">
        <v>111</v>
      </c>
      <c r="X272">
        <v>0.33700000000000002</v>
      </c>
      <c r="Y272">
        <v>108</v>
      </c>
      <c r="Z272">
        <v>194</v>
      </c>
      <c r="AA272">
        <v>15</v>
      </c>
      <c r="AB272">
        <v>3</v>
      </c>
      <c r="AC272">
        <v>0</v>
      </c>
      <c r="AD272">
        <v>1</v>
      </c>
      <c r="AE272">
        <v>6</v>
      </c>
      <c r="AF272" t="s">
        <v>1197</v>
      </c>
      <c r="AG272" s="20"/>
      <c r="AJ272" s="70" t="str">
        <f t="shared" si="53"/>
        <v/>
      </c>
      <c r="AK272" s="70" t="str">
        <f t="shared" si="54"/>
        <v>4</v>
      </c>
      <c r="AL272" s="70" t="str">
        <f>IF(C272&lt;&gt;"Age",IF(M272&gt;='1967-AL'!H$23,"A",IF(U272&gt;'1967-AL'!H$25,"B","C")),"")</f>
        <v>C</v>
      </c>
      <c r="AM272" s="70" t="str">
        <f t="shared" si="55"/>
        <v>4</v>
      </c>
      <c r="AN272" s="70" t="str">
        <f t="shared" si="56"/>
        <v>4C</v>
      </c>
      <c r="AO272" s="70" t="str">
        <f t="shared" si="57"/>
        <v>L</v>
      </c>
      <c r="AP272" s="70" t="str">
        <f t="shared" si="58"/>
        <v>4C</v>
      </c>
      <c r="AQ272" s="71" t="str">
        <f t="shared" si="59"/>
        <v>Jim Northrup</v>
      </c>
      <c r="AR272" t="s">
        <v>296</v>
      </c>
      <c r="AS272" t="s">
        <v>1197</v>
      </c>
      <c r="AX272" s="71" t="str">
        <f t="shared" si="60"/>
        <v>Northrup</v>
      </c>
      <c r="AY272" s="70" t="str">
        <f t="shared" si="61"/>
        <v>4C</v>
      </c>
      <c r="AZ272" s="70" t="str">
        <f t="shared" si="62"/>
        <v>L</v>
      </c>
      <c r="BG272" t="s">
        <v>285</v>
      </c>
      <c r="BH272" t="s">
        <v>1149</v>
      </c>
      <c r="BN272" s="88" t="str">
        <f t="shared" si="63"/>
        <v>-</v>
      </c>
      <c r="BO272" s="95" t="str">
        <f t="shared" si="64"/>
        <v>George</v>
      </c>
      <c r="BP272" s="88" t="str">
        <f t="shared" si="65"/>
        <v>Korince</v>
      </c>
    </row>
    <row r="273" spans="1:68" x14ac:dyDescent="0.25">
      <c r="A273">
        <v>341</v>
      </c>
      <c r="B273" t="s">
        <v>674</v>
      </c>
      <c r="C273">
        <v>26</v>
      </c>
      <c r="D273" t="s">
        <v>422</v>
      </c>
      <c r="E273">
        <v>-0.4</v>
      </c>
      <c r="F273">
        <v>87</v>
      </c>
      <c r="G273">
        <v>173</v>
      </c>
      <c r="H273">
        <v>166</v>
      </c>
      <c r="I273">
        <v>12</v>
      </c>
      <c r="J273">
        <v>34</v>
      </c>
      <c r="K273">
        <v>6</v>
      </c>
      <c r="L273">
        <v>1</v>
      </c>
      <c r="M273">
        <v>0</v>
      </c>
      <c r="N273">
        <v>10</v>
      </c>
      <c r="O273">
        <v>2</v>
      </c>
      <c r="P273">
        <v>0</v>
      </c>
      <c r="Q273">
        <v>4</v>
      </c>
      <c r="R273">
        <v>26</v>
      </c>
      <c r="S273">
        <v>0.20499999999999999</v>
      </c>
      <c r="T273">
        <v>0.221</v>
      </c>
      <c r="U273">
        <v>0.253</v>
      </c>
      <c r="V273">
        <v>0.47399999999999998</v>
      </c>
      <c r="W273">
        <v>41</v>
      </c>
      <c r="X273">
        <v>0.248</v>
      </c>
      <c r="Y273">
        <v>45</v>
      </c>
      <c r="Z273">
        <v>42</v>
      </c>
      <c r="AA273">
        <v>2</v>
      </c>
      <c r="AB273">
        <v>0</v>
      </c>
      <c r="AC273">
        <v>1</v>
      </c>
      <c r="AD273">
        <v>2</v>
      </c>
      <c r="AE273">
        <v>1</v>
      </c>
      <c r="AF273" t="s">
        <v>1209</v>
      </c>
      <c r="AG273" s="20"/>
      <c r="AJ273" s="70" t="str">
        <f t="shared" si="53"/>
        <v/>
      </c>
      <c r="AK273" s="70" t="str">
        <f t="shared" si="54"/>
        <v>5</v>
      </c>
      <c r="AL273" s="70" t="str">
        <f>IF(C273&lt;&gt;"Age",IF(M273&gt;='1967-AL'!H$23,"A",IF(U273&gt;'1967-AL'!H$25,"B","C")),"")</f>
        <v>C</v>
      </c>
      <c r="AM273" s="70" t="str">
        <f t="shared" si="55"/>
        <v>5</v>
      </c>
      <c r="AN273" s="70" t="str">
        <f t="shared" si="56"/>
        <v>5C</v>
      </c>
      <c r="AO273" s="70" t="str">
        <f t="shared" si="57"/>
        <v>R</v>
      </c>
      <c r="AP273" s="70" t="str">
        <f t="shared" si="58"/>
        <v>5C</v>
      </c>
      <c r="AQ273" s="71" t="str">
        <f t="shared" si="59"/>
        <v>Joe Nossek</v>
      </c>
      <c r="AR273" t="s">
        <v>152</v>
      </c>
      <c r="AS273" t="s">
        <v>1209</v>
      </c>
      <c r="AX273" s="71" t="str">
        <f t="shared" si="60"/>
        <v>Nossek</v>
      </c>
      <c r="AY273" s="70" t="str">
        <f t="shared" si="61"/>
        <v>5C</v>
      </c>
      <c r="AZ273" s="70" t="str">
        <f t="shared" si="62"/>
        <v>R</v>
      </c>
      <c r="BG273" t="s">
        <v>245</v>
      </c>
      <c r="BH273" t="s">
        <v>1010</v>
      </c>
      <c r="BN273" s="88" t="str">
        <f t="shared" si="63"/>
        <v>-</v>
      </c>
      <c r="BO273" s="95" t="str">
        <f t="shared" si="64"/>
        <v>Andy</v>
      </c>
      <c r="BP273" s="88" t="str">
        <f t="shared" si="65"/>
        <v>Kosco</v>
      </c>
    </row>
    <row r="274" spans="1:68" x14ac:dyDescent="0.25">
      <c r="A274">
        <v>342</v>
      </c>
      <c r="B274" t="s">
        <v>1377</v>
      </c>
      <c r="C274">
        <v>22</v>
      </c>
      <c r="D274" t="s">
        <v>422</v>
      </c>
      <c r="E274">
        <v>0.3</v>
      </c>
      <c r="F274">
        <v>33</v>
      </c>
      <c r="G274">
        <v>29</v>
      </c>
      <c r="H274">
        <v>28</v>
      </c>
      <c r="I274">
        <v>4</v>
      </c>
      <c r="J274">
        <v>8</v>
      </c>
      <c r="K274">
        <v>1</v>
      </c>
      <c r="L274">
        <v>0</v>
      </c>
      <c r="M274">
        <v>0</v>
      </c>
      <c r="N274">
        <v>0</v>
      </c>
      <c r="O274">
        <v>0</v>
      </c>
      <c r="P274">
        <v>1</v>
      </c>
      <c r="Q274">
        <v>1</v>
      </c>
      <c r="R274">
        <v>14</v>
      </c>
      <c r="S274">
        <v>0.28599999999999998</v>
      </c>
      <c r="T274">
        <v>0.31</v>
      </c>
      <c r="U274">
        <v>0.32100000000000001</v>
      </c>
      <c r="V274">
        <v>0.63200000000000001</v>
      </c>
      <c r="W274">
        <v>89</v>
      </c>
      <c r="X274">
        <v>0.28999999999999998</v>
      </c>
      <c r="Y274">
        <v>79</v>
      </c>
      <c r="Z274">
        <v>9</v>
      </c>
      <c r="AA274">
        <v>0</v>
      </c>
      <c r="AB274">
        <v>0</v>
      </c>
      <c r="AC274">
        <v>0</v>
      </c>
      <c r="AD274">
        <v>0</v>
      </c>
      <c r="AE274">
        <v>0</v>
      </c>
      <c r="AF274" t="s">
        <v>1028</v>
      </c>
      <c r="AG274" s="20"/>
      <c r="AJ274" s="70" t="str">
        <f t="shared" si="53"/>
        <v/>
      </c>
      <c r="AK274" s="70" t="str">
        <f t="shared" si="54"/>
        <v>4</v>
      </c>
      <c r="AL274" s="70" t="str">
        <f>IF(C274&lt;&gt;"Age",IF(M274&gt;='1967-AL'!H$23,"A",IF(U274&gt;'1967-AL'!H$25,"B","C")),"")</f>
        <v>C</v>
      </c>
      <c r="AM274" s="70" t="str">
        <f t="shared" si="55"/>
        <v>4</v>
      </c>
      <c r="AN274" s="70" t="str">
        <f t="shared" si="56"/>
        <v>4C</v>
      </c>
      <c r="AO274" s="70" t="str">
        <f t="shared" si="57"/>
        <v>R</v>
      </c>
      <c r="AP274" s="70" t="str">
        <f t="shared" si="58"/>
        <v>4C</v>
      </c>
      <c r="AQ274" s="71" t="str">
        <f t="shared" si="59"/>
        <v>Blue-Moon Odom</v>
      </c>
      <c r="AR274" t="s">
        <v>1378</v>
      </c>
      <c r="AS274" t="s">
        <v>1028</v>
      </c>
      <c r="AX274" s="71" t="str">
        <f t="shared" si="60"/>
        <v>Odom</v>
      </c>
      <c r="AY274" s="70" t="str">
        <f t="shared" si="61"/>
        <v>4C</v>
      </c>
      <c r="AZ274" s="70" t="str">
        <f t="shared" si="62"/>
        <v>R</v>
      </c>
      <c r="BG274" t="s">
        <v>281</v>
      </c>
      <c r="BH274" t="s">
        <v>1130</v>
      </c>
      <c r="BN274" s="88" t="str">
        <f t="shared" si="63"/>
        <v>-</v>
      </c>
      <c r="BO274" s="95" t="str">
        <f t="shared" si="64"/>
        <v>Frank</v>
      </c>
      <c r="BP274" s="88" t="str">
        <f t="shared" si="65"/>
        <v>Kostro</v>
      </c>
    </row>
    <row r="275" spans="1:68" x14ac:dyDescent="0.25">
      <c r="A275">
        <v>176</v>
      </c>
      <c r="B275" t="s">
        <v>533</v>
      </c>
      <c r="C275">
        <v>27</v>
      </c>
      <c r="D275" t="s">
        <v>406</v>
      </c>
      <c r="E275">
        <v>-0.1</v>
      </c>
      <c r="F275">
        <v>33</v>
      </c>
      <c r="G275">
        <v>44</v>
      </c>
      <c r="H275">
        <v>40</v>
      </c>
      <c r="I275">
        <v>3</v>
      </c>
      <c r="J275">
        <v>4</v>
      </c>
      <c r="K275">
        <v>0</v>
      </c>
      <c r="L275">
        <v>0</v>
      </c>
      <c r="M275">
        <v>1</v>
      </c>
      <c r="N275">
        <v>4</v>
      </c>
      <c r="O275">
        <v>1</v>
      </c>
      <c r="P275">
        <v>0</v>
      </c>
      <c r="Q275">
        <v>3</v>
      </c>
      <c r="R275">
        <v>16</v>
      </c>
      <c r="S275">
        <v>0.1</v>
      </c>
      <c r="T275">
        <v>0.16300000000000001</v>
      </c>
      <c r="U275">
        <v>0.17499999999999999</v>
      </c>
      <c r="V275">
        <v>0.33800000000000002</v>
      </c>
      <c r="W275">
        <v>-1</v>
      </c>
      <c r="X275">
        <v>0.17100000000000001</v>
      </c>
      <c r="Y275">
        <v>-21</v>
      </c>
      <c r="Z275">
        <v>7</v>
      </c>
      <c r="AA275">
        <v>0</v>
      </c>
      <c r="AB275">
        <v>0</v>
      </c>
      <c r="AC275">
        <v>1</v>
      </c>
      <c r="AD275">
        <v>0</v>
      </c>
      <c r="AE275">
        <v>0</v>
      </c>
      <c r="AF275" t="s">
        <v>1218</v>
      </c>
      <c r="AG275" s="20"/>
      <c r="AJ275" s="70" t="str">
        <f t="shared" si="53"/>
        <v/>
      </c>
      <c r="AK275" s="70" t="str">
        <f t="shared" si="54"/>
        <v>7</v>
      </c>
      <c r="AL275" s="70" t="str">
        <f>IF(C275&lt;&gt;"Age",IF(M275&gt;='1967-AL'!H$23,"A",IF(U275&gt;'1967-AL'!H$25,"B","C")),"")</f>
        <v>C</v>
      </c>
      <c r="AM275" s="70" t="str">
        <f t="shared" si="55"/>
        <v>7</v>
      </c>
      <c r="AN275" s="70" t="str">
        <f t="shared" si="56"/>
        <v>7C</v>
      </c>
      <c r="AO275" s="70" t="str">
        <f t="shared" si="57"/>
        <v>R</v>
      </c>
      <c r="AP275" s="70" t="str">
        <f t="shared" si="58"/>
        <v>7C</v>
      </c>
      <c r="AQ275" s="71" t="str">
        <f t="shared" si="59"/>
        <v>John O'Donoghue</v>
      </c>
      <c r="AR275" t="s">
        <v>143</v>
      </c>
      <c r="AS275" t="s">
        <v>1218</v>
      </c>
      <c r="AX275" s="71" t="str">
        <f t="shared" si="60"/>
        <v>O'Donoghue</v>
      </c>
      <c r="AY275" s="70" t="str">
        <f t="shared" si="61"/>
        <v>7C</v>
      </c>
      <c r="AZ275" s="70" t="str">
        <f t="shared" si="62"/>
        <v>R</v>
      </c>
      <c r="BG275" t="s">
        <v>289</v>
      </c>
      <c r="BH275" t="s">
        <v>1172</v>
      </c>
      <c r="BN275" s="96" t="str">
        <f t="shared" si="63"/>
        <v>-</v>
      </c>
      <c r="BO275" s="95" t="str">
        <f t="shared" si="64"/>
        <v>Jack</v>
      </c>
      <c r="BP275" s="88" t="str">
        <f t="shared" si="65"/>
        <v>Kralick</v>
      </c>
    </row>
    <row r="276" spans="1:68" x14ac:dyDescent="0.25">
      <c r="A276">
        <v>19</v>
      </c>
      <c r="B276" t="s">
        <v>413</v>
      </c>
      <c r="C276">
        <v>28</v>
      </c>
      <c r="D276" t="s">
        <v>388</v>
      </c>
      <c r="E276">
        <v>4.2</v>
      </c>
      <c r="F276">
        <v>146</v>
      </c>
      <c r="G276">
        <v>615</v>
      </c>
      <c r="H276">
        <v>557</v>
      </c>
      <c r="I276">
        <v>76</v>
      </c>
      <c r="J276">
        <v>161</v>
      </c>
      <c r="K276">
        <v>34</v>
      </c>
      <c r="L276">
        <v>6</v>
      </c>
      <c r="M276">
        <v>17</v>
      </c>
      <c r="N276">
        <v>83</v>
      </c>
      <c r="O276">
        <v>11</v>
      </c>
      <c r="P276">
        <v>3</v>
      </c>
      <c r="Q276">
        <v>44</v>
      </c>
      <c r="R276">
        <v>61</v>
      </c>
      <c r="S276">
        <v>0.28899999999999998</v>
      </c>
      <c r="T276">
        <v>0.34699999999999998</v>
      </c>
      <c r="U276">
        <v>0.46300000000000002</v>
      </c>
      <c r="V276">
        <v>0.81</v>
      </c>
      <c r="W276">
        <v>130</v>
      </c>
      <c r="X276">
        <v>0.379</v>
      </c>
      <c r="Y276">
        <v>134</v>
      </c>
      <c r="Z276">
        <v>258</v>
      </c>
      <c r="AA276">
        <v>9</v>
      </c>
      <c r="AB276">
        <v>8</v>
      </c>
      <c r="AC276">
        <v>1</v>
      </c>
      <c r="AD276">
        <v>5</v>
      </c>
      <c r="AE276">
        <v>12</v>
      </c>
      <c r="AF276" t="s">
        <v>1355</v>
      </c>
      <c r="AG276" s="20"/>
      <c r="AJ276" s="70" t="str">
        <f t="shared" si="53"/>
        <v/>
      </c>
      <c r="AK276" s="70" t="str">
        <f t="shared" si="54"/>
        <v>4</v>
      </c>
      <c r="AL276" s="70" t="str">
        <f>IF(C276&lt;&gt;"Age",IF(M276&gt;='1967-AL'!H$23,"A",IF(U276&gt;'1967-AL'!H$25,"B","C")),"")</f>
        <v>B</v>
      </c>
      <c r="AM276" s="70" t="str">
        <f t="shared" si="55"/>
        <v>4</v>
      </c>
      <c r="AN276" s="70" t="str">
        <f t="shared" si="56"/>
        <v>4B</v>
      </c>
      <c r="AO276" s="70" t="str">
        <f t="shared" si="57"/>
        <v>L</v>
      </c>
      <c r="AP276" s="70" t="str">
        <f t="shared" si="58"/>
        <v>4B</v>
      </c>
      <c r="AQ276" s="71" t="str">
        <f t="shared" si="59"/>
        <v>Tony Oliva</v>
      </c>
      <c r="AR276" t="s">
        <v>147</v>
      </c>
      <c r="AS276" t="s">
        <v>1355</v>
      </c>
      <c r="AX276" s="71" t="str">
        <f t="shared" si="60"/>
        <v>Oliva</v>
      </c>
      <c r="AY276" s="70" t="str">
        <f t="shared" si="61"/>
        <v>4B</v>
      </c>
      <c r="AZ276" s="70" t="str">
        <f t="shared" si="62"/>
        <v>L</v>
      </c>
      <c r="BG276" t="s">
        <v>289</v>
      </c>
      <c r="BH276" t="s">
        <v>1172</v>
      </c>
      <c r="BN276" s="88" t="str">
        <f t="shared" si="63"/>
        <v>-</v>
      </c>
      <c r="BO276" s="95" t="str">
        <f t="shared" si="64"/>
        <v>Jack</v>
      </c>
      <c r="BP276" s="88" t="str">
        <f t="shared" si="65"/>
        <v>Kralick</v>
      </c>
    </row>
    <row r="277" spans="1:68" x14ac:dyDescent="0.25">
      <c r="A277">
        <v>343</v>
      </c>
      <c r="B277" t="s">
        <v>675</v>
      </c>
      <c r="C277">
        <v>21</v>
      </c>
      <c r="D277" t="s">
        <v>388</v>
      </c>
      <c r="E277">
        <v>0</v>
      </c>
      <c r="F277">
        <v>21</v>
      </c>
      <c r="G277">
        <v>5</v>
      </c>
      <c r="H277">
        <v>5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</v>
      </c>
      <c r="S277">
        <v>0.2</v>
      </c>
      <c r="T277">
        <v>0.2</v>
      </c>
      <c r="U277">
        <v>0.2</v>
      </c>
      <c r="V277">
        <v>0.4</v>
      </c>
      <c r="W277">
        <v>15</v>
      </c>
      <c r="X277">
        <v>0.182</v>
      </c>
      <c r="Y277">
        <v>-13</v>
      </c>
      <c r="Z277">
        <v>1</v>
      </c>
      <c r="AA277">
        <v>0</v>
      </c>
      <c r="AB277">
        <v>0</v>
      </c>
      <c r="AC277">
        <v>0</v>
      </c>
      <c r="AD277">
        <v>0</v>
      </c>
      <c r="AE277">
        <v>0</v>
      </c>
      <c r="AF277" t="s">
        <v>1198</v>
      </c>
      <c r="AG277" s="20"/>
      <c r="AJ277" s="70" t="str">
        <f t="shared" si="53"/>
        <v/>
      </c>
      <c r="AK277" s="70">
        <f t="shared" si="54"/>
        <v>6</v>
      </c>
      <c r="AL277" s="70" t="str">
        <f>IF(C277&lt;&gt;"Age",IF(M277&gt;='1967-AL'!H$23,"A",IF(U277&gt;'1967-AL'!H$25,"B","C")),"")</f>
        <v>C</v>
      </c>
      <c r="AM277" s="70">
        <f t="shared" si="55"/>
        <v>6</v>
      </c>
      <c r="AN277" s="70" t="str">
        <f t="shared" si="56"/>
        <v>6C</v>
      </c>
      <c r="AO277" s="70" t="str">
        <f t="shared" si="57"/>
        <v>R</v>
      </c>
      <c r="AP277" s="70" t="str">
        <f t="shared" si="58"/>
        <v>6C</v>
      </c>
      <c r="AQ277" s="71" t="str">
        <f t="shared" si="59"/>
        <v>Jim Ollom</v>
      </c>
      <c r="AR277" t="s">
        <v>296</v>
      </c>
      <c r="AS277" t="s">
        <v>1198</v>
      </c>
      <c r="AX277" s="71" t="str">
        <f t="shared" si="60"/>
        <v>Ollom</v>
      </c>
      <c r="AY277" s="70" t="str">
        <f t="shared" si="61"/>
        <v>6C</v>
      </c>
      <c r="AZ277" s="70" t="str">
        <f t="shared" si="62"/>
        <v>R</v>
      </c>
      <c r="BG277" t="s">
        <v>1242</v>
      </c>
      <c r="BH277" t="s">
        <v>1244</v>
      </c>
      <c r="BN277" s="88" t="str">
        <f t="shared" si="63"/>
        <v>-</v>
      </c>
      <c r="BO277" s="95" t="str">
        <f t="shared" si="64"/>
        <v>Lew</v>
      </c>
      <c r="BP277" s="88" t="str">
        <f t="shared" si="65"/>
        <v>Krausse</v>
      </c>
    </row>
    <row r="278" spans="1:68" x14ac:dyDescent="0.25">
      <c r="A278">
        <v>344</v>
      </c>
      <c r="B278" t="s">
        <v>676</v>
      </c>
      <c r="C278">
        <v>29</v>
      </c>
      <c r="D278" t="s">
        <v>391</v>
      </c>
      <c r="F278">
        <v>1</v>
      </c>
      <c r="G278">
        <v>1</v>
      </c>
      <c r="H278">
        <v>1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1</v>
      </c>
      <c r="S278">
        <v>0</v>
      </c>
      <c r="T278">
        <v>0</v>
      </c>
      <c r="U278">
        <v>0</v>
      </c>
      <c r="V278">
        <v>0</v>
      </c>
      <c r="W278">
        <v>-100</v>
      </c>
      <c r="X278">
        <v>0</v>
      </c>
      <c r="Y278">
        <v>-130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 t="s">
        <v>1219</v>
      </c>
      <c r="AG278" s="20"/>
      <c r="AJ278" s="70" t="str">
        <f t="shared" si="53"/>
        <v/>
      </c>
      <c r="AK278" s="70">
        <f t="shared" si="54"/>
        <v>6</v>
      </c>
      <c r="AL278" s="70" t="str">
        <f>IF(C278&lt;&gt;"Age",IF(M278&gt;='1967-AL'!H$23,"A",IF(U278&gt;'1967-AL'!H$25,"B","C")),"")</f>
        <v>C</v>
      </c>
      <c r="AM278" s="70">
        <f t="shared" si="55"/>
        <v>6</v>
      </c>
      <c r="AN278" s="70" t="str">
        <f t="shared" si="56"/>
        <v>6C</v>
      </c>
      <c r="AO278" s="70" t="str">
        <f t="shared" si="57"/>
        <v>R</v>
      </c>
      <c r="AP278" s="70" t="str">
        <f t="shared" si="58"/>
        <v>6C</v>
      </c>
      <c r="AQ278" s="71" t="str">
        <f t="shared" si="59"/>
        <v>John Orsino</v>
      </c>
      <c r="AR278" t="s">
        <v>143</v>
      </c>
      <c r="AS278" t="s">
        <v>1219</v>
      </c>
      <c r="AX278" s="71" t="str">
        <f t="shared" si="60"/>
        <v>Orsino</v>
      </c>
      <c r="AY278" s="70" t="str">
        <f t="shared" si="61"/>
        <v>6C</v>
      </c>
      <c r="AZ278" s="70" t="str">
        <f t="shared" si="62"/>
        <v>R</v>
      </c>
      <c r="BG278" t="s">
        <v>1242</v>
      </c>
      <c r="BH278" t="s">
        <v>1244</v>
      </c>
      <c r="BN278" s="88" t="str">
        <f t="shared" si="63"/>
        <v>-</v>
      </c>
      <c r="BO278" s="95" t="str">
        <f t="shared" si="64"/>
        <v>Lew</v>
      </c>
      <c r="BP278" s="88" t="str">
        <f t="shared" si="65"/>
        <v>Krausse</v>
      </c>
    </row>
    <row r="279" spans="1:68" x14ac:dyDescent="0.25">
      <c r="A279">
        <v>345</v>
      </c>
      <c r="B279" t="s">
        <v>677</v>
      </c>
      <c r="C279">
        <v>27</v>
      </c>
      <c r="D279" t="s">
        <v>391</v>
      </c>
      <c r="E279">
        <v>-0.3</v>
      </c>
      <c r="F279">
        <v>34</v>
      </c>
      <c r="G279">
        <v>79</v>
      </c>
      <c r="H279">
        <v>66</v>
      </c>
      <c r="I279">
        <v>3</v>
      </c>
      <c r="J279">
        <v>4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6</v>
      </c>
      <c r="R279">
        <v>33</v>
      </c>
      <c r="S279">
        <v>6.0999999999999999E-2</v>
      </c>
      <c r="T279">
        <v>0.13900000000000001</v>
      </c>
      <c r="U279">
        <v>6.0999999999999999E-2</v>
      </c>
      <c r="V279">
        <v>0.19900000000000001</v>
      </c>
      <c r="W279">
        <v>-38</v>
      </c>
      <c r="X279">
        <v>0.121</v>
      </c>
      <c r="Y279">
        <v>-58</v>
      </c>
      <c r="Z279">
        <v>4</v>
      </c>
      <c r="AA279">
        <v>0</v>
      </c>
      <c r="AB279">
        <v>0</v>
      </c>
      <c r="AC279">
        <v>7</v>
      </c>
      <c r="AD279">
        <v>0</v>
      </c>
      <c r="AE279">
        <v>0</v>
      </c>
      <c r="AF279" t="s">
        <v>1290</v>
      </c>
      <c r="AG279" s="20"/>
      <c r="AJ279" s="70" t="str">
        <f t="shared" si="53"/>
        <v/>
      </c>
      <c r="AK279" s="70" t="str">
        <f t="shared" si="54"/>
        <v>7</v>
      </c>
      <c r="AL279" s="70" t="str">
        <f>IF(C279&lt;&gt;"Age",IF(M279&gt;='1967-AL'!H$23,"A",IF(U279&gt;'1967-AL'!H$25,"B","C")),"")</f>
        <v>C</v>
      </c>
      <c r="AM279" s="70" t="str">
        <f t="shared" si="55"/>
        <v>7</v>
      </c>
      <c r="AN279" s="70" t="str">
        <f t="shared" si="56"/>
        <v>7C</v>
      </c>
      <c r="AO279" s="70" t="str">
        <f t="shared" si="57"/>
        <v>R</v>
      </c>
      <c r="AP279" s="70" t="str">
        <f t="shared" si="58"/>
        <v>7C</v>
      </c>
      <c r="AQ279" s="71" t="str">
        <f t="shared" si="59"/>
        <v>Phil Ortega</v>
      </c>
      <c r="AR279" t="s">
        <v>327</v>
      </c>
      <c r="AS279" t="s">
        <v>1290</v>
      </c>
      <c r="AX279" s="71" t="str">
        <f t="shared" si="60"/>
        <v>Ortega</v>
      </c>
      <c r="AY279" s="70" t="str">
        <f t="shared" si="61"/>
        <v>7C</v>
      </c>
      <c r="AZ279" s="70" t="str">
        <f t="shared" si="62"/>
        <v>R</v>
      </c>
      <c r="BG279" t="s">
        <v>339</v>
      </c>
      <c r="BH279" t="s">
        <v>1339</v>
      </c>
      <c r="BN279" s="88" t="str">
        <f t="shared" si="63"/>
        <v>-</v>
      </c>
      <c r="BO279" s="95" t="str">
        <f t="shared" si="64"/>
        <v>Ted</v>
      </c>
      <c r="BP279" s="88" t="str">
        <f t="shared" si="65"/>
        <v>Kubiak</v>
      </c>
    </row>
    <row r="280" spans="1:68" x14ac:dyDescent="0.25">
      <c r="A280">
        <v>346</v>
      </c>
      <c r="B280" t="s">
        <v>678</v>
      </c>
      <c r="C280">
        <v>33</v>
      </c>
      <c r="D280" t="s">
        <v>390</v>
      </c>
      <c r="E280">
        <v>0.1</v>
      </c>
      <c r="F280">
        <v>34</v>
      </c>
      <c r="G280">
        <v>9</v>
      </c>
      <c r="H280">
        <v>9</v>
      </c>
      <c r="I280">
        <v>0</v>
      </c>
      <c r="J280">
        <v>3</v>
      </c>
      <c r="K280">
        <v>1</v>
      </c>
      <c r="L280">
        <v>0</v>
      </c>
      <c r="M280">
        <v>0</v>
      </c>
      <c r="N280">
        <v>1</v>
      </c>
      <c r="O280">
        <v>0</v>
      </c>
      <c r="P280">
        <v>0</v>
      </c>
      <c r="Q280">
        <v>0</v>
      </c>
      <c r="R280">
        <v>4</v>
      </c>
      <c r="S280">
        <v>0.33300000000000002</v>
      </c>
      <c r="T280">
        <v>0.33300000000000002</v>
      </c>
      <c r="U280">
        <v>0.44400000000000001</v>
      </c>
      <c r="V280">
        <v>0.77800000000000002</v>
      </c>
      <c r="W280">
        <v>120</v>
      </c>
      <c r="X280">
        <v>0.35</v>
      </c>
      <c r="Y280">
        <v>114</v>
      </c>
      <c r="Z280">
        <v>4</v>
      </c>
      <c r="AA280">
        <v>0</v>
      </c>
      <c r="AB280">
        <v>0</v>
      </c>
      <c r="AC280">
        <v>0</v>
      </c>
      <c r="AD280">
        <v>0</v>
      </c>
      <c r="AE280">
        <v>0</v>
      </c>
      <c r="AF280" t="s">
        <v>192</v>
      </c>
      <c r="AG280" s="20"/>
      <c r="AJ280" s="70" t="str">
        <f t="shared" si="53"/>
        <v/>
      </c>
      <c r="AK280" s="70">
        <f t="shared" si="54"/>
        <v>6</v>
      </c>
      <c r="AL280" s="70" t="str">
        <f>IF(C280&lt;&gt;"Age",IF(M280&gt;='1967-AL'!H$23,"A",IF(U280&gt;'1967-AL'!H$25,"B","C")),"")</f>
        <v>B</v>
      </c>
      <c r="AM280" s="70">
        <f t="shared" si="55"/>
        <v>6</v>
      </c>
      <c r="AN280" s="70" t="str">
        <f t="shared" si="56"/>
        <v>6B</v>
      </c>
      <c r="AO280" s="70" t="str">
        <f t="shared" si="57"/>
        <v>R</v>
      </c>
      <c r="AP280" s="70" t="str">
        <f t="shared" si="58"/>
        <v>6B</v>
      </c>
      <c r="AQ280" s="71" t="str">
        <f t="shared" si="59"/>
        <v>Dan Osinski</v>
      </c>
      <c r="AR280" t="s">
        <v>269</v>
      </c>
      <c r="AS280" t="s">
        <v>192</v>
      </c>
      <c r="AX280" s="71" t="str">
        <f t="shared" si="60"/>
        <v>Osinski</v>
      </c>
      <c r="AY280" s="70" t="str">
        <f t="shared" si="61"/>
        <v>6B</v>
      </c>
      <c r="AZ280" s="70" t="str">
        <f t="shared" si="62"/>
        <v>R</v>
      </c>
      <c r="BG280" t="s">
        <v>289</v>
      </c>
      <c r="BH280" t="s">
        <v>1173</v>
      </c>
      <c r="BN280" s="88" t="str">
        <f t="shared" si="63"/>
        <v>-</v>
      </c>
      <c r="BO280" s="95" t="str">
        <f t="shared" si="64"/>
        <v>Jack</v>
      </c>
      <c r="BP280" s="88" t="str">
        <f t="shared" si="65"/>
        <v>Lamabe</v>
      </c>
    </row>
    <row r="281" spans="1:68" x14ac:dyDescent="0.25">
      <c r="A281">
        <v>347</v>
      </c>
      <c r="B281" t="s">
        <v>679</v>
      </c>
      <c r="C281">
        <v>30</v>
      </c>
      <c r="D281" t="s">
        <v>412</v>
      </c>
      <c r="E281">
        <v>-0.1</v>
      </c>
      <c r="F281">
        <v>15</v>
      </c>
      <c r="G281">
        <v>14</v>
      </c>
      <c r="H281">
        <v>13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0</v>
      </c>
      <c r="R281">
        <v>5</v>
      </c>
      <c r="S281">
        <v>7.6999999999999999E-2</v>
      </c>
      <c r="T281">
        <v>7.6999999999999999E-2</v>
      </c>
      <c r="U281">
        <v>7.6999999999999999E-2</v>
      </c>
      <c r="V281">
        <v>0.154</v>
      </c>
      <c r="W281">
        <v>-53</v>
      </c>
      <c r="X281">
        <v>7.0000000000000007E-2</v>
      </c>
      <c r="Y281">
        <v>-94</v>
      </c>
      <c r="Z281">
        <v>1</v>
      </c>
      <c r="AA281">
        <v>0</v>
      </c>
      <c r="AB281">
        <v>0</v>
      </c>
      <c r="AC281">
        <v>1</v>
      </c>
      <c r="AD281">
        <v>0</v>
      </c>
      <c r="AE281">
        <v>0</v>
      </c>
      <c r="AF281" t="s">
        <v>1199</v>
      </c>
      <c r="AG281" s="20"/>
      <c r="AJ281" s="70" t="str">
        <f t="shared" si="53"/>
        <v/>
      </c>
      <c r="AK281" s="70">
        <f t="shared" si="54"/>
        <v>6</v>
      </c>
      <c r="AL281" s="70" t="str">
        <f>IF(C281&lt;&gt;"Age",IF(M281&gt;='1967-AL'!H$23,"A",IF(U281&gt;'1967-AL'!H$25,"B","C")),"")</f>
        <v>C</v>
      </c>
      <c r="AM281" s="70">
        <f t="shared" si="55"/>
        <v>6</v>
      </c>
      <c r="AN281" s="70" t="str">
        <f t="shared" si="56"/>
        <v>6C</v>
      </c>
      <c r="AO281" s="70" t="str">
        <f t="shared" si="57"/>
        <v>B</v>
      </c>
      <c r="AP281" s="70" t="str">
        <f t="shared" si="58"/>
        <v>6C</v>
      </c>
      <c r="AQ281" s="71" t="str">
        <f t="shared" si="59"/>
        <v>Jim O'Toole</v>
      </c>
      <c r="AR281" t="s">
        <v>296</v>
      </c>
      <c r="AS281" t="s">
        <v>1199</v>
      </c>
      <c r="AX281" s="71" t="str">
        <f t="shared" si="60"/>
        <v>O'Toole</v>
      </c>
      <c r="AY281" s="70" t="str">
        <f t="shared" si="61"/>
        <v>6C</v>
      </c>
      <c r="AZ281" s="70" t="str">
        <f t="shared" si="62"/>
        <v>B</v>
      </c>
      <c r="BG281" t="s">
        <v>289</v>
      </c>
      <c r="BH281" t="s">
        <v>1173</v>
      </c>
      <c r="BN281" s="88" t="str">
        <f t="shared" si="63"/>
        <v>-</v>
      </c>
      <c r="BO281" s="95" t="str">
        <f t="shared" si="64"/>
        <v>Jack</v>
      </c>
      <c r="BP281" s="88" t="str">
        <f t="shared" si="65"/>
        <v>Lamabe</v>
      </c>
    </row>
    <row r="282" spans="1:68" x14ac:dyDescent="0.25">
      <c r="A282">
        <v>177</v>
      </c>
      <c r="B282" t="s">
        <v>534</v>
      </c>
      <c r="C282">
        <v>29</v>
      </c>
      <c r="D282" t="s">
        <v>395</v>
      </c>
      <c r="E282">
        <v>2</v>
      </c>
      <c r="F282">
        <v>148</v>
      </c>
      <c r="G282">
        <v>424</v>
      </c>
      <c r="H282">
        <v>367</v>
      </c>
      <c r="I282">
        <v>33</v>
      </c>
      <c r="J282">
        <v>76</v>
      </c>
      <c r="K282">
        <v>14</v>
      </c>
      <c r="L282">
        <v>2</v>
      </c>
      <c r="M282">
        <v>1</v>
      </c>
      <c r="N282">
        <v>29</v>
      </c>
      <c r="O282">
        <v>0</v>
      </c>
      <c r="P282">
        <v>2</v>
      </c>
      <c r="Q282">
        <v>37</v>
      </c>
      <c r="R282">
        <v>91</v>
      </c>
      <c r="S282">
        <v>0.20699999999999999</v>
      </c>
      <c r="T282">
        <v>0.28100000000000003</v>
      </c>
      <c r="U282">
        <v>0.26400000000000001</v>
      </c>
      <c r="V282">
        <v>0.54500000000000004</v>
      </c>
      <c r="W282">
        <v>61</v>
      </c>
      <c r="X282">
        <v>0.26500000000000001</v>
      </c>
      <c r="Y282">
        <v>56</v>
      </c>
      <c r="Z282">
        <v>97</v>
      </c>
      <c r="AA282">
        <v>10</v>
      </c>
      <c r="AB282">
        <v>2</v>
      </c>
      <c r="AC282">
        <v>15</v>
      </c>
      <c r="AD282">
        <v>3</v>
      </c>
      <c r="AE282">
        <v>3</v>
      </c>
      <c r="AF282" t="s">
        <v>1294</v>
      </c>
      <c r="AG282" s="20"/>
      <c r="AJ282" s="70" t="str">
        <f t="shared" si="53"/>
        <v/>
      </c>
      <c r="AK282" s="70" t="str">
        <f t="shared" si="54"/>
        <v>5</v>
      </c>
      <c r="AL282" s="70" t="str">
        <f>IF(C282&lt;&gt;"Age",IF(M282&gt;='1967-AL'!H$23,"A",IF(U282&gt;'1967-AL'!H$25,"B","C")),"")</f>
        <v>C</v>
      </c>
      <c r="AM282" s="70" t="str">
        <f t="shared" si="55"/>
        <v>5</v>
      </c>
      <c r="AN282" s="70" t="str">
        <f t="shared" si="56"/>
        <v>5C</v>
      </c>
      <c r="AO282" s="70" t="str">
        <f t="shared" si="57"/>
        <v>R</v>
      </c>
      <c r="AP282" s="70" t="str">
        <f t="shared" si="58"/>
        <v>5C</v>
      </c>
      <c r="AQ282" s="71" t="str">
        <f t="shared" si="59"/>
        <v>Ray Oyler</v>
      </c>
      <c r="AR282" t="s">
        <v>328</v>
      </c>
      <c r="AS282" t="s">
        <v>1294</v>
      </c>
      <c r="AX282" s="71" t="str">
        <f t="shared" si="60"/>
        <v>Oyler</v>
      </c>
      <c r="AY282" s="70" t="str">
        <f t="shared" si="61"/>
        <v>5C</v>
      </c>
      <c r="AZ282" s="70" t="str">
        <f t="shared" si="62"/>
        <v>R</v>
      </c>
      <c r="BG282" t="s">
        <v>296</v>
      </c>
      <c r="BH282" t="s">
        <v>1021</v>
      </c>
      <c r="BN282" s="88" t="str">
        <f t="shared" si="63"/>
        <v>-</v>
      </c>
      <c r="BO282" s="95" t="str">
        <f t="shared" si="64"/>
        <v>Jim</v>
      </c>
      <c r="BP282" s="88" t="str">
        <f t="shared" si="65"/>
        <v>Landis</v>
      </c>
    </row>
    <row r="283" spans="1:68" x14ac:dyDescent="0.25">
      <c r="A283">
        <v>348</v>
      </c>
      <c r="B283" t="s">
        <v>680</v>
      </c>
      <c r="C283">
        <v>21</v>
      </c>
      <c r="D283" t="s">
        <v>393</v>
      </c>
      <c r="E283">
        <v>0</v>
      </c>
      <c r="F283">
        <v>9</v>
      </c>
      <c r="G283">
        <v>18</v>
      </c>
      <c r="H283">
        <v>13</v>
      </c>
      <c r="I283">
        <v>2</v>
      </c>
      <c r="J283">
        <v>1</v>
      </c>
      <c r="K283">
        <v>1</v>
      </c>
      <c r="L283">
        <v>0</v>
      </c>
      <c r="M283">
        <v>0</v>
      </c>
      <c r="N283">
        <v>1</v>
      </c>
      <c r="O283">
        <v>0</v>
      </c>
      <c r="P283">
        <v>0</v>
      </c>
      <c r="Q283">
        <v>2</v>
      </c>
      <c r="R283">
        <v>9</v>
      </c>
      <c r="S283">
        <v>7.6999999999999999E-2</v>
      </c>
      <c r="T283">
        <v>0.2</v>
      </c>
      <c r="U283">
        <v>0.154</v>
      </c>
      <c r="V283">
        <v>0.35399999999999998</v>
      </c>
      <c r="W283">
        <v>6</v>
      </c>
      <c r="X283">
        <v>0.18099999999999999</v>
      </c>
      <c r="Y283">
        <v>-25</v>
      </c>
      <c r="Z283">
        <v>2</v>
      </c>
      <c r="AA283">
        <v>0</v>
      </c>
      <c r="AB283">
        <v>0</v>
      </c>
      <c r="AC283">
        <v>3</v>
      </c>
      <c r="AD283">
        <v>0</v>
      </c>
      <c r="AE283">
        <v>0</v>
      </c>
      <c r="AF283" t="s">
        <v>1200</v>
      </c>
      <c r="AG283" s="20"/>
      <c r="AJ283" s="70" t="str">
        <f t="shared" si="53"/>
        <v/>
      </c>
      <c r="AK283" s="70" t="str">
        <f t="shared" si="54"/>
        <v>7</v>
      </c>
      <c r="AL283" s="70" t="str">
        <f>IF(C283&lt;&gt;"Age",IF(M283&gt;='1967-AL'!H$23,"A",IF(U283&gt;'1967-AL'!H$25,"B","C")),"")</f>
        <v>C</v>
      </c>
      <c r="AM283" s="70" t="str">
        <f t="shared" si="55"/>
        <v>7</v>
      </c>
      <c r="AN283" s="70" t="str">
        <f t="shared" si="56"/>
        <v>7C</v>
      </c>
      <c r="AO283" s="70" t="str">
        <f t="shared" si="57"/>
        <v>R</v>
      </c>
      <c r="AP283" s="70" t="str">
        <f t="shared" si="58"/>
        <v>7C</v>
      </c>
      <c r="AQ283" s="71" t="str">
        <f t="shared" si="59"/>
        <v>Jim Palmer</v>
      </c>
      <c r="AR283" t="s">
        <v>296</v>
      </c>
      <c r="AS283" t="s">
        <v>1200</v>
      </c>
      <c r="AX283" s="71" t="str">
        <f t="shared" si="60"/>
        <v>Palmer</v>
      </c>
      <c r="AY283" s="70" t="str">
        <f t="shared" si="61"/>
        <v>7C</v>
      </c>
      <c r="AZ283" s="70" t="str">
        <f t="shared" si="62"/>
        <v>R</v>
      </c>
      <c r="BG283" t="s">
        <v>296</v>
      </c>
      <c r="BH283" t="s">
        <v>1021</v>
      </c>
      <c r="BN283" s="88" t="str">
        <f t="shared" si="63"/>
        <v>-</v>
      </c>
      <c r="BO283" s="95" t="str">
        <f t="shared" si="64"/>
        <v>Jim</v>
      </c>
      <c r="BP283" s="88" t="str">
        <f t="shared" si="65"/>
        <v>Landis</v>
      </c>
    </row>
    <row r="284" spans="1:68" x14ac:dyDescent="0.25">
      <c r="A284">
        <v>349</v>
      </c>
      <c r="B284" t="s">
        <v>681</v>
      </c>
      <c r="C284">
        <v>33</v>
      </c>
      <c r="D284" t="s">
        <v>391</v>
      </c>
      <c r="E284">
        <v>0.2</v>
      </c>
      <c r="F284">
        <v>28</v>
      </c>
      <c r="G284">
        <v>61</v>
      </c>
      <c r="H284">
        <v>51</v>
      </c>
      <c r="I284">
        <v>2</v>
      </c>
      <c r="J284">
        <v>9</v>
      </c>
      <c r="K284">
        <v>1</v>
      </c>
      <c r="L284">
        <v>0</v>
      </c>
      <c r="M284">
        <v>0</v>
      </c>
      <c r="N284">
        <v>2</v>
      </c>
      <c r="O284">
        <v>0</v>
      </c>
      <c r="P284">
        <v>0</v>
      </c>
      <c r="Q284">
        <v>4</v>
      </c>
      <c r="R284">
        <v>6</v>
      </c>
      <c r="S284">
        <v>0.17599999999999999</v>
      </c>
      <c r="T284">
        <v>0.23599999999999999</v>
      </c>
      <c r="U284">
        <v>0.19600000000000001</v>
      </c>
      <c r="V284">
        <v>0.432</v>
      </c>
      <c r="W284">
        <v>32</v>
      </c>
      <c r="X284">
        <v>0.224</v>
      </c>
      <c r="Y284">
        <v>25</v>
      </c>
      <c r="Z284">
        <v>10</v>
      </c>
      <c r="AA284">
        <v>0</v>
      </c>
      <c r="AB284">
        <v>0</v>
      </c>
      <c r="AC284">
        <v>6</v>
      </c>
      <c r="AD284">
        <v>0</v>
      </c>
      <c r="AE284">
        <v>0</v>
      </c>
      <c r="AF284" s="1" t="s">
        <v>321</v>
      </c>
      <c r="AG284" s="20"/>
      <c r="AJ284" s="70" t="str">
        <f t="shared" si="53"/>
        <v/>
      </c>
      <c r="AK284" s="70" t="str">
        <f t="shared" si="54"/>
        <v>6</v>
      </c>
      <c r="AL284" s="70" t="str">
        <f>IF(C284&lt;&gt;"Age",IF(M284&gt;='1967-AL'!H$23,"A",IF(U284&gt;'1967-AL'!H$25,"B","C")),"")</f>
        <v>C</v>
      </c>
      <c r="AM284" s="70" t="str">
        <f t="shared" si="55"/>
        <v>6</v>
      </c>
      <c r="AN284" s="70" t="str">
        <f t="shared" si="56"/>
        <v>6C</v>
      </c>
      <c r="AO284" s="70" t="str">
        <f t="shared" si="57"/>
        <v>R</v>
      </c>
      <c r="AP284" s="70" t="str">
        <f t="shared" si="58"/>
        <v>6C</v>
      </c>
      <c r="AQ284" s="71" t="str">
        <f t="shared" si="59"/>
        <v>Camilo Pascual</v>
      </c>
      <c r="AR284" t="s">
        <v>1049</v>
      </c>
      <c r="AS284" t="s">
        <v>321</v>
      </c>
      <c r="AX284" s="71" t="str">
        <f t="shared" si="60"/>
        <v>Pascual</v>
      </c>
      <c r="AY284" s="70" t="str">
        <f t="shared" si="61"/>
        <v>6C</v>
      </c>
      <c r="AZ284" s="70" t="str">
        <f t="shared" si="62"/>
        <v>R</v>
      </c>
      <c r="BG284" t="s">
        <v>296</v>
      </c>
      <c r="BH284" t="s">
        <v>1021</v>
      </c>
      <c r="BN284" s="88" t="str">
        <f t="shared" si="63"/>
        <v>check</v>
      </c>
      <c r="BO284" s="95" t="str">
        <f t="shared" si="64"/>
        <v>Jim</v>
      </c>
      <c r="BP284" s="88" t="str">
        <f t="shared" si="65"/>
        <v>Landis</v>
      </c>
    </row>
    <row r="285" spans="1:68" x14ac:dyDescent="0.25">
      <c r="A285">
        <v>350</v>
      </c>
      <c r="B285" t="s">
        <v>682</v>
      </c>
      <c r="C285">
        <v>33</v>
      </c>
      <c r="D285" t="s">
        <v>242</v>
      </c>
      <c r="E285">
        <v>-0.2</v>
      </c>
      <c r="F285">
        <v>50</v>
      </c>
      <c r="G285">
        <v>9</v>
      </c>
      <c r="H285">
        <v>8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6</v>
      </c>
      <c r="S285">
        <v>0</v>
      </c>
      <c r="T285">
        <v>0</v>
      </c>
      <c r="U285">
        <v>0</v>
      </c>
      <c r="V285">
        <v>0</v>
      </c>
      <c r="W285">
        <v>-100</v>
      </c>
      <c r="X285">
        <v>0</v>
      </c>
      <c r="Y285">
        <v>-168</v>
      </c>
      <c r="Z285">
        <v>0</v>
      </c>
      <c r="AA285">
        <v>1</v>
      </c>
      <c r="AB285">
        <v>0</v>
      </c>
      <c r="AC285">
        <v>1</v>
      </c>
      <c r="AD285">
        <v>0</v>
      </c>
      <c r="AE285">
        <v>0</v>
      </c>
      <c r="AF285" t="s">
        <v>244</v>
      </c>
      <c r="AG285" s="20"/>
      <c r="AJ285" s="70" t="str">
        <f t="shared" si="53"/>
        <v>CHECK</v>
      </c>
      <c r="AK285" s="70">
        <f t="shared" si="54"/>
        <v>6</v>
      </c>
      <c r="AL285" s="70" t="str">
        <f>IF(C285&lt;&gt;"Age",IF(M285&gt;='1967-AL'!H$23,"A",IF(U285&gt;'1967-AL'!H$25,"B","C")),"")</f>
        <v>C</v>
      </c>
      <c r="AM285" s="70">
        <f t="shared" si="55"/>
        <v>6</v>
      </c>
      <c r="AN285" s="70" t="str">
        <f t="shared" si="56"/>
        <v>6C</v>
      </c>
      <c r="AO285" s="70" t="str">
        <f t="shared" si="57"/>
        <v>R</v>
      </c>
      <c r="AP285" s="70" t="str">
        <f t="shared" si="58"/>
        <v>6C</v>
      </c>
      <c r="AQ285" s="71" t="str">
        <f t="shared" si="59"/>
        <v>Orlando Peña</v>
      </c>
      <c r="AR285" t="s">
        <v>320</v>
      </c>
      <c r="AS285" t="s">
        <v>244</v>
      </c>
      <c r="AX285" s="71" t="str">
        <f t="shared" si="60"/>
        <v>Peña</v>
      </c>
      <c r="AY285" s="70" t="str">
        <f t="shared" si="61"/>
        <v>6C</v>
      </c>
      <c r="AZ285" s="70" t="str">
        <f t="shared" si="62"/>
        <v>R</v>
      </c>
      <c r="BG285" t="s">
        <v>157</v>
      </c>
      <c r="BH285" t="s">
        <v>1021</v>
      </c>
      <c r="BN285" s="88" t="str">
        <f t="shared" si="63"/>
        <v>-</v>
      </c>
      <c r="BO285" s="95" t="str">
        <f t="shared" si="64"/>
        <v>Bill</v>
      </c>
      <c r="BP285" s="88" t="str">
        <f t="shared" si="65"/>
        <v>Landis</v>
      </c>
    </row>
    <row r="286" spans="1:68" x14ac:dyDescent="0.25">
      <c r="A286">
        <v>351</v>
      </c>
      <c r="B286" t="s">
        <v>682</v>
      </c>
      <c r="C286">
        <v>33</v>
      </c>
      <c r="D286" t="s">
        <v>395</v>
      </c>
      <c r="E286">
        <v>0</v>
      </c>
      <c r="F286">
        <v>2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 t="s">
        <v>244</v>
      </c>
      <c r="AG286" s="20"/>
      <c r="AJ286" s="70" t="str">
        <f t="shared" si="53"/>
        <v>CHECK</v>
      </c>
      <c r="AK286" s="70">
        <f t="shared" si="54"/>
        <v>6</v>
      </c>
      <c r="AL286" s="70" t="str">
        <f>IF(C286&lt;&gt;"Age",IF(M286&gt;='1967-AL'!H$23,"A",IF(U286&gt;'1967-AL'!H$25,"B","C")),"")</f>
        <v>C</v>
      </c>
      <c r="AM286" s="70">
        <f t="shared" si="55"/>
        <v>6</v>
      </c>
      <c r="AN286" s="70" t="str">
        <f t="shared" si="56"/>
        <v>6C</v>
      </c>
      <c r="AO286" s="70" t="str">
        <f t="shared" si="57"/>
        <v>R</v>
      </c>
      <c r="AP286" s="70" t="str">
        <f t="shared" si="58"/>
        <v>6C</v>
      </c>
      <c r="AQ286" s="71" t="str">
        <f t="shared" si="59"/>
        <v>Orlando Peña</v>
      </c>
      <c r="AR286" t="s">
        <v>320</v>
      </c>
      <c r="AS286" t="s">
        <v>244</v>
      </c>
      <c r="AX286" s="71" t="str">
        <f t="shared" si="60"/>
        <v>Peña</v>
      </c>
      <c r="AY286" s="70" t="str">
        <f t="shared" si="61"/>
        <v>6C</v>
      </c>
      <c r="AZ286" s="70" t="str">
        <f t="shared" si="62"/>
        <v>R</v>
      </c>
      <c r="BG286" t="s">
        <v>157</v>
      </c>
      <c r="BH286" t="s">
        <v>1021</v>
      </c>
      <c r="BN286" s="88" t="str">
        <f t="shared" si="63"/>
        <v>-</v>
      </c>
      <c r="BO286" s="95" t="str">
        <f t="shared" si="64"/>
        <v>Bill</v>
      </c>
      <c r="BP286" s="88" t="str">
        <f t="shared" si="65"/>
        <v>Landis</v>
      </c>
    </row>
    <row r="287" spans="1:68" x14ac:dyDescent="0.25">
      <c r="A287">
        <v>352</v>
      </c>
      <c r="B287" t="s">
        <v>682</v>
      </c>
      <c r="C287">
        <v>33</v>
      </c>
      <c r="D287" t="s">
        <v>406</v>
      </c>
      <c r="E287">
        <v>-0.2</v>
      </c>
      <c r="F287">
        <v>48</v>
      </c>
      <c r="G287">
        <v>9</v>
      </c>
      <c r="H287">
        <v>8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6</v>
      </c>
      <c r="S287">
        <v>0</v>
      </c>
      <c r="T287">
        <v>0</v>
      </c>
      <c r="U287">
        <v>0</v>
      </c>
      <c r="V287">
        <v>0</v>
      </c>
      <c r="W287">
        <v>-100</v>
      </c>
      <c r="X287">
        <v>0</v>
      </c>
      <c r="Y287">
        <v>-168</v>
      </c>
      <c r="Z287">
        <v>0</v>
      </c>
      <c r="AA287">
        <v>1</v>
      </c>
      <c r="AB287">
        <v>0</v>
      </c>
      <c r="AC287">
        <v>1</v>
      </c>
      <c r="AD287">
        <v>0</v>
      </c>
      <c r="AE287">
        <v>0</v>
      </c>
      <c r="AF287" t="s">
        <v>244</v>
      </c>
      <c r="AG287" s="20"/>
      <c r="AJ287" s="70" t="str">
        <f t="shared" si="53"/>
        <v/>
      </c>
      <c r="AK287" s="70">
        <f t="shared" si="54"/>
        <v>6</v>
      </c>
      <c r="AL287" s="70" t="str">
        <f>IF(C287&lt;&gt;"Age",IF(M287&gt;='1967-AL'!H$23,"A",IF(U287&gt;'1967-AL'!H$25,"B","C")),"")</f>
        <v>C</v>
      </c>
      <c r="AM287" s="70">
        <f t="shared" si="55"/>
        <v>6</v>
      </c>
      <c r="AN287" s="70" t="str">
        <f t="shared" si="56"/>
        <v>6C</v>
      </c>
      <c r="AO287" s="70" t="str">
        <f t="shared" si="57"/>
        <v>R</v>
      </c>
      <c r="AP287" s="70" t="str">
        <f t="shared" si="58"/>
        <v>6C</v>
      </c>
      <c r="AQ287" s="71" t="str">
        <f t="shared" si="59"/>
        <v>Orlando Peña</v>
      </c>
      <c r="AR287" t="s">
        <v>320</v>
      </c>
      <c r="AS287" t="s">
        <v>244</v>
      </c>
      <c r="AX287" s="71" t="str">
        <f t="shared" si="60"/>
        <v>Peña</v>
      </c>
      <c r="AY287" s="70" t="str">
        <f t="shared" si="61"/>
        <v>6C</v>
      </c>
      <c r="AZ287" s="70" t="str">
        <f t="shared" si="62"/>
        <v>R</v>
      </c>
      <c r="BG287" t="s">
        <v>282</v>
      </c>
      <c r="BH287" t="s">
        <v>1135</v>
      </c>
      <c r="BN287" s="88" t="str">
        <f t="shared" si="63"/>
        <v>-</v>
      </c>
      <c r="BO287" s="95" t="str">
        <f t="shared" si="64"/>
        <v>Fred</v>
      </c>
      <c r="BP287" s="88" t="str">
        <f t="shared" si="65"/>
        <v>Lasher</v>
      </c>
    </row>
    <row r="288" spans="1:68" x14ac:dyDescent="0.25">
      <c r="A288">
        <v>30</v>
      </c>
      <c r="B288" t="s">
        <v>424</v>
      </c>
      <c r="C288">
        <v>26</v>
      </c>
      <c r="D288" t="s">
        <v>402</v>
      </c>
      <c r="E288">
        <v>0.1</v>
      </c>
      <c r="F288">
        <v>133</v>
      </c>
      <c r="G288">
        <v>545</v>
      </c>
      <c r="H288">
        <v>501</v>
      </c>
      <c r="I288">
        <v>45</v>
      </c>
      <c r="J288">
        <v>126</v>
      </c>
      <c r="K288">
        <v>18</v>
      </c>
      <c r="L288">
        <v>3</v>
      </c>
      <c r="M288">
        <v>13</v>
      </c>
      <c r="N288">
        <v>64</v>
      </c>
      <c r="O288">
        <v>1</v>
      </c>
      <c r="P288">
        <v>3</v>
      </c>
      <c r="Q288">
        <v>34</v>
      </c>
      <c r="R288">
        <v>62</v>
      </c>
      <c r="S288">
        <v>0.251</v>
      </c>
      <c r="T288">
        <v>0.30099999999999999</v>
      </c>
      <c r="U288">
        <v>0.377</v>
      </c>
      <c r="V288">
        <v>0.67800000000000005</v>
      </c>
      <c r="W288">
        <v>104</v>
      </c>
      <c r="X288">
        <v>0.313</v>
      </c>
      <c r="Y288">
        <v>102</v>
      </c>
      <c r="Z288">
        <v>189</v>
      </c>
      <c r="AA288">
        <v>16</v>
      </c>
      <c r="AB288">
        <v>3</v>
      </c>
      <c r="AC288">
        <v>3</v>
      </c>
      <c r="AD288">
        <v>4</v>
      </c>
      <c r="AE288">
        <v>4</v>
      </c>
      <c r="AF288" t="s">
        <v>1210</v>
      </c>
      <c r="AG288" s="20"/>
      <c r="AJ288" s="70" t="str">
        <f t="shared" si="53"/>
        <v/>
      </c>
      <c r="AK288" s="70" t="str">
        <f t="shared" si="54"/>
        <v>4</v>
      </c>
      <c r="AL288" s="70" t="str">
        <f>IF(C288&lt;&gt;"Age",IF(M288&gt;='1967-AL'!H$23,"A",IF(U288&gt;'1967-AL'!H$25,"B","C")),"")</f>
        <v>C</v>
      </c>
      <c r="AM288" s="70" t="str">
        <f t="shared" si="55"/>
        <v>4</v>
      </c>
      <c r="AN288" s="70" t="str">
        <f t="shared" si="56"/>
        <v>4C</v>
      </c>
      <c r="AO288" s="70" t="str">
        <f t="shared" si="57"/>
        <v>L</v>
      </c>
      <c r="AP288" s="70" t="str">
        <f t="shared" si="58"/>
        <v>4C</v>
      </c>
      <c r="AQ288" s="71" t="str">
        <f t="shared" si="59"/>
        <v>Joe Pepitone</v>
      </c>
      <c r="AR288" t="s">
        <v>152</v>
      </c>
      <c r="AS288" t="s">
        <v>1210</v>
      </c>
      <c r="AX288" s="71" t="str">
        <f t="shared" si="60"/>
        <v>Pepitone</v>
      </c>
      <c r="AY288" s="70" t="str">
        <f t="shared" si="61"/>
        <v>4C</v>
      </c>
      <c r="AZ288" s="70" t="str">
        <f t="shared" si="62"/>
        <v>L</v>
      </c>
      <c r="BG288" t="s">
        <v>282</v>
      </c>
      <c r="BH288" t="s">
        <v>1135</v>
      </c>
      <c r="BN288" s="88" t="str">
        <f t="shared" si="63"/>
        <v>-</v>
      </c>
      <c r="BO288" s="95" t="str">
        <f t="shared" si="64"/>
        <v>Fred</v>
      </c>
      <c r="BP288" s="88" t="str">
        <f t="shared" si="65"/>
        <v>Lasher</v>
      </c>
    </row>
    <row r="289" spans="1:68" x14ac:dyDescent="0.25">
      <c r="A289">
        <v>353</v>
      </c>
      <c r="B289" t="s">
        <v>683</v>
      </c>
      <c r="C289">
        <v>26</v>
      </c>
      <c r="D289" t="s">
        <v>402</v>
      </c>
      <c r="E289">
        <v>0</v>
      </c>
      <c r="F289">
        <v>2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1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-100</v>
      </c>
      <c r="X289">
        <v>0</v>
      </c>
      <c r="Y289">
        <v>-130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 t="s">
        <v>1058</v>
      </c>
      <c r="AG289" s="20"/>
      <c r="AJ289" s="70" t="str">
        <f t="shared" si="53"/>
        <v/>
      </c>
      <c r="AK289" s="70">
        <f t="shared" si="54"/>
        <v>6</v>
      </c>
      <c r="AL289" s="70" t="str">
        <f>IF(C289&lt;&gt;"Age",IF(M289&gt;='1967-AL'!H$23,"A",IF(U289&gt;'1967-AL'!H$25,"B","C")),"")</f>
        <v>C</v>
      </c>
      <c r="AM289" s="70">
        <f t="shared" si="55"/>
        <v>6</v>
      </c>
      <c r="AN289" s="70" t="str">
        <f t="shared" si="56"/>
        <v>6C</v>
      </c>
      <c r="AO289" s="70" t="str">
        <f t="shared" si="57"/>
        <v>R</v>
      </c>
      <c r="AP289" s="70" t="str">
        <f t="shared" si="58"/>
        <v>6C</v>
      </c>
      <c r="AQ289" s="71" t="str">
        <f t="shared" si="59"/>
        <v>Cecil Perkins</v>
      </c>
      <c r="AR289" t="s">
        <v>262</v>
      </c>
      <c r="AS289" t="s">
        <v>1058</v>
      </c>
      <c r="AX289" s="71" t="str">
        <f t="shared" si="60"/>
        <v>Perkins</v>
      </c>
      <c r="AY289" s="70" t="str">
        <f t="shared" si="61"/>
        <v>6C</v>
      </c>
      <c r="AZ289" s="70" t="str">
        <f t="shared" si="62"/>
        <v>R</v>
      </c>
      <c r="BG289" t="s">
        <v>1060</v>
      </c>
      <c r="BH289" t="s">
        <v>1061</v>
      </c>
      <c r="BN289" s="88" t="str">
        <f t="shared" si="63"/>
        <v>-</v>
      </c>
      <c r="BO289" s="95" t="str">
        <f t="shared" si="64"/>
        <v>Charley</v>
      </c>
      <c r="BP289" s="88" t="str">
        <f t="shared" si="65"/>
        <v>Lau</v>
      </c>
    </row>
    <row r="290" spans="1:68" x14ac:dyDescent="0.25">
      <c r="A290">
        <v>178</v>
      </c>
      <c r="B290" t="s">
        <v>535</v>
      </c>
      <c r="C290">
        <v>31</v>
      </c>
      <c r="D290" t="s">
        <v>388</v>
      </c>
      <c r="E290">
        <v>0.1</v>
      </c>
      <c r="F290">
        <v>39</v>
      </c>
      <c r="G290">
        <v>42</v>
      </c>
      <c r="H290">
        <v>42</v>
      </c>
      <c r="I290">
        <v>2</v>
      </c>
      <c r="J290">
        <v>8</v>
      </c>
      <c r="K290">
        <v>1</v>
      </c>
      <c r="L290">
        <v>0</v>
      </c>
      <c r="M290">
        <v>1</v>
      </c>
      <c r="N290">
        <v>7</v>
      </c>
      <c r="O290">
        <v>0</v>
      </c>
      <c r="P290">
        <v>0</v>
      </c>
      <c r="Q290">
        <v>0</v>
      </c>
      <c r="R290">
        <v>6</v>
      </c>
      <c r="S290">
        <v>0.19</v>
      </c>
      <c r="T290">
        <v>0.19</v>
      </c>
      <c r="U290">
        <v>0.28599999999999998</v>
      </c>
      <c r="V290">
        <v>0.47599999999999998</v>
      </c>
      <c r="W290">
        <v>34</v>
      </c>
      <c r="X290">
        <v>0.215</v>
      </c>
      <c r="Y290">
        <v>14</v>
      </c>
      <c r="Z290">
        <v>12</v>
      </c>
      <c r="AA290">
        <v>2</v>
      </c>
      <c r="AB290">
        <v>0</v>
      </c>
      <c r="AC290">
        <v>0</v>
      </c>
      <c r="AD290">
        <v>0</v>
      </c>
      <c r="AE290">
        <v>0</v>
      </c>
      <c r="AF290" t="s">
        <v>367</v>
      </c>
      <c r="AG290" s="20"/>
      <c r="AJ290" s="70" t="str">
        <f t="shared" si="53"/>
        <v/>
      </c>
      <c r="AK290" s="70" t="str">
        <f t="shared" si="54"/>
        <v>6</v>
      </c>
      <c r="AL290" s="70" t="str">
        <f>IF(C290&lt;&gt;"Age",IF(M290&gt;='1967-AL'!H$23,"A",IF(U290&gt;'1967-AL'!H$25,"B","C")),"")</f>
        <v>C</v>
      </c>
      <c r="AM290" s="70" t="str">
        <f t="shared" si="55"/>
        <v>6</v>
      </c>
      <c r="AN290" s="70" t="str">
        <f t="shared" si="56"/>
        <v>6C</v>
      </c>
      <c r="AO290" s="70" t="str">
        <f t="shared" si="57"/>
        <v>B</v>
      </c>
      <c r="AP290" s="70" t="str">
        <f t="shared" si="58"/>
        <v>6C</v>
      </c>
      <c r="AQ290" s="71" t="str">
        <f t="shared" si="59"/>
        <v>Jim Perry</v>
      </c>
      <c r="AR290" t="s">
        <v>296</v>
      </c>
      <c r="AS290" t="s">
        <v>367</v>
      </c>
      <c r="AX290" s="71" t="str">
        <f t="shared" si="60"/>
        <v>Perry</v>
      </c>
      <c r="AY290" s="70" t="str">
        <f t="shared" si="61"/>
        <v>6C</v>
      </c>
      <c r="AZ290" s="70" t="str">
        <f t="shared" si="62"/>
        <v>B</v>
      </c>
      <c r="BG290" t="s">
        <v>285</v>
      </c>
      <c r="BH290" t="s">
        <v>1150</v>
      </c>
      <c r="BN290" s="96" t="str">
        <f t="shared" si="63"/>
        <v>-</v>
      </c>
      <c r="BO290" s="95" t="str">
        <f t="shared" si="64"/>
        <v>George</v>
      </c>
      <c r="BP290" s="88" t="str">
        <f t="shared" si="65"/>
        <v>Lauzerique</v>
      </c>
    </row>
    <row r="291" spans="1:68" x14ac:dyDescent="0.25">
      <c r="A291">
        <v>137</v>
      </c>
      <c r="B291" t="s">
        <v>500</v>
      </c>
      <c r="C291">
        <v>30</v>
      </c>
      <c r="D291" t="s">
        <v>412</v>
      </c>
      <c r="E291">
        <v>0.7</v>
      </c>
      <c r="F291">
        <v>48</v>
      </c>
      <c r="G291">
        <v>107</v>
      </c>
      <c r="H291">
        <v>99</v>
      </c>
      <c r="I291">
        <v>10</v>
      </c>
      <c r="J291">
        <v>21</v>
      </c>
      <c r="K291">
        <v>0</v>
      </c>
      <c r="L291">
        <v>2</v>
      </c>
      <c r="M291">
        <v>2</v>
      </c>
      <c r="N291">
        <v>13</v>
      </c>
      <c r="O291">
        <v>0</v>
      </c>
      <c r="P291">
        <v>0</v>
      </c>
      <c r="Q291">
        <v>2</v>
      </c>
      <c r="R291">
        <v>23</v>
      </c>
      <c r="S291">
        <v>0.21199999999999999</v>
      </c>
      <c r="T291">
        <v>0.24299999999999999</v>
      </c>
      <c r="U291">
        <v>0.313</v>
      </c>
      <c r="V291">
        <v>0.55600000000000005</v>
      </c>
      <c r="W291">
        <v>68</v>
      </c>
      <c r="X291">
        <v>0.251</v>
      </c>
      <c r="Y291">
        <v>52</v>
      </c>
      <c r="Z291">
        <v>31</v>
      </c>
      <c r="AA291">
        <v>3</v>
      </c>
      <c r="AB291">
        <v>2</v>
      </c>
      <c r="AC291">
        <v>4</v>
      </c>
      <c r="AD291">
        <v>0</v>
      </c>
      <c r="AE291">
        <v>1</v>
      </c>
      <c r="AF291" t="s">
        <v>1143</v>
      </c>
      <c r="AG291" s="20"/>
      <c r="AJ291" s="70" t="str">
        <f t="shared" si="53"/>
        <v/>
      </c>
      <c r="AK291" s="70" t="str">
        <f t="shared" si="54"/>
        <v>5</v>
      </c>
      <c r="AL291" s="70" t="str">
        <f>IF(C291&lt;&gt;"Age",IF(M291&gt;='1967-AL'!H$23,"A",IF(U291&gt;'1967-AL'!H$25,"B","C")),"")</f>
        <v>C</v>
      </c>
      <c r="AM291" s="70" t="str">
        <f t="shared" si="55"/>
        <v>5</v>
      </c>
      <c r="AN291" s="70" t="str">
        <f t="shared" si="56"/>
        <v>5C</v>
      </c>
      <c r="AO291" s="70" t="str">
        <f t="shared" si="57"/>
        <v>L</v>
      </c>
      <c r="AP291" s="70" t="str">
        <f t="shared" si="58"/>
        <v>5C</v>
      </c>
      <c r="AQ291" s="71" t="str">
        <f t="shared" si="59"/>
        <v>Gary Peters</v>
      </c>
      <c r="AR291" t="s">
        <v>153</v>
      </c>
      <c r="AS291" t="s">
        <v>1143</v>
      </c>
      <c r="AX291" s="71" t="str">
        <f t="shared" si="60"/>
        <v>Peters</v>
      </c>
      <c r="AY291" s="70" t="str">
        <f t="shared" si="61"/>
        <v>5C</v>
      </c>
      <c r="AZ291" s="70" t="str">
        <f t="shared" si="62"/>
        <v>L</v>
      </c>
      <c r="BG291" t="s">
        <v>285</v>
      </c>
      <c r="BH291" t="s">
        <v>1150</v>
      </c>
      <c r="BN291" s="88" t="str">
        <f t="shared" si="63"/>
        <v>-</v>
      </c>
      <c r="BO291" s="95" t="str">
        <f t="shared" si="64"/>
        <v>George</v>
      </c>
      <c r="BP291" s="88" t="str">
        <f t="shared" si="65"/>
        <v>Lauzerique</v>
      </c>
    </row>
    <row r="292" spans="1:68" x14ac:dyDescent="0.25">
      <c r="A292">
        <v>61</v>
      </c>
      <c r="B292" t="s">
        <v>1420</v>
      </c>
      <c r="C292">
        <v>24</v>
      </c>
      <c r="D292" t="s">
        <v>391</v>
      </c>
      <c r="E292">
        <v>-0.4</v>
      </c>
      <c r="F292">
        <v>122</v>
      </c>
      <c r="G292">
        <v>442</v>
      </c>
      <c r="H292">
        <v>405</v>
      </c>
      <c r="I292">
        <v>35</v>
      </c>
      <c r="J292">
        <v>97</v>
      </c>
      <c r="K292">
        <v>17</v>
      </c>
      <c r="L292">
        <v>2</v>
      </c>
      <c r="M292">
        <v>8</v>
      </c>
      <c r="N292">
        <v>46</v>
      </c>
      <c r="O292">
        <v>0</v>
      </c>
      <c r="P292">
        <v>3</v>
      </c>
      <c r="Q292">
        <v>32</v>
      </c>
      <c r="R292">
        <v>61</v>
      </c>
      <c r="S292">
        <v>0.24</v>
      </c>
      <c r="T292">
        <v>0.29899999999999999</v>
      </c>
      <c r="U292">
        <v>0.35099999999999998</v>
      </c>
      <c r="V292">
        <v>0.64900000000000002</v>
      </c>
      <c r="W292">
        <v>95</v>
      </c>
      <c r="X292">
        <v>0.308</v>
      </c>
      <c r="Y292">
        <v>97</v>
      </c>
      <c r="Z292">
        <v>142</v>
      </c>
      <c r="AA292">
        <v>10</v>
      </c>
      <c r="AB292">
        <v>3</v>
      </c>
      <c r="AC292">
        <v>0</v>
      </c>
      <c r="AD292">
        <v>2</v>
      </c>
      <c r="AE292">
        <v>1</v>
      </c>
      <c r="AF292" t="s">
        <v>1051</v>
      </c>
      <c r="AG292" s="20"/>
      <c r="AJ292" s="70" t="str">
        <f t="shared" si="53"/>
        <v/>
      </c>
      <c r="AK292" s="70" t="str">
        <f t="shared" si="54"/>
        <v>5</v>
      </c>
      <c r="AL292" s="70" t="str">
        <f>IF(C292&lt;&gt;"Age",IF(M292&gt;='1967-AL'!H$23,"A",IF(U292&gt;'1967-AL'!H$25,"B","C")),"")</f>
        <v>C</v>
      </c>
      <c r="AM292" s="70" t="str">
        <f t="shared" si="55"/>
        <v>5</v>
      </c>
      <c r="AN292" s="70" t="str">
        <f t="shared" si="56"/>
        <v>5C</v>
      </c>
      <c r="AO292" s="70" t="str">
        <f t="shared" si="57"/>
        <v>R</v>
      </c>
      <c r="AP292" s="70" t="str">
        <f t="shared" si="58"/>
        <v>5C</v>
      </c>
      <c r="AQ292" s="71" t="str">
        <f t="shared" si="59"/>
        <v>Cap PetersonC</v>
      </c>
      <c r="AR292" t="s">
        <v>1050</v>
      </c>
      <c r="AS292" t="s">
        <v>1481</v>
      </c>
      <c r="AX292" s="71" t="str">
        <f t="shared" si="60"/>
        <v>PetersonC</v>
      </c>
      <c r="AY292" s="70" t="str">
        <f t="shared" si="61"/>
        <v>5C</v>
      </c>
      <c r="AZ292" s="70" t="str">
        <f t="shared" si="62"/>
        <v>R</v>
      </c>
      <c r="BG292" t="s">
        <v>273</v>
      </c>
      <c r="BH292" t="s">
        <v>1084</v>
      </c>
      <c r="BN292" s="88" t="str">
        <f t="shared" si="63"/>
        <v>-</v>
      </c>
      <c r="BO292" s="95" t="str">
        <f t="shared" si="64"/>
        <v>Dave</v>
      </c>
      <c r="BP292" s="88" t="str">
        <f t="shared" si="65"/>
        <v>Leonhard</v>
      </c>
    </row>
    <row r="293" spans="1:68" x14ac:dyDescent="0.25">
      <c r="A293">
        <v>354</v>
      </c>
      <c r="B293" t="s">
        <v>1421</v>
      </c>
      <c r="C293">
        <v>25</v>
      </c>
      <c r="D293" t="s">
        <v>402</v>
      </c>
      <c r="E293">
        <v>0.2</v>
      </c>
      <c r="F293">
        <v>36</v>
      </c>
      <c r="G293">
        <v>56</v>
      </c>
      <c r="H293">
        <v>48</v>
      </c>
      <c r="I293">
        <v>2</v>
      </c>
      <c r="J293">
        <v>7</v>
      </c>
      <c r="K293">
        <v>1</v>
      </c>
      <c r="L293">
        <v>0</v>
      </c>
      <c r="M293">
        <v>0</v>
      </c>
      <c r="N293">
        <v>1</v>
      </c>
      <c r="O293">
        <v>0</v>
      </c>
      <c r="P293">
        <v>0</v>
      </c>
      <c r="Q293">
        <v>5</v>
      </c>
      <c r="R293">
        <v>19</v>
      </c>
      <c r="S293">
        <v>0.14599999999999999</v>
      </c>
      <c r="T293">
        <v>0.22600000000000001</v>
      </c>
      <c r="U293">
        <v>0.16700000000000001</v>
      </c>
      <c r="V293">
        <v>0.39300000000000002</v>
      </c>
      <c r="W293">
        <v>21</v>
      </c>
      <c r="X293">
        <v>0.21099999999999999</v>
      </c>
      <c r="Y293">
        <v>20</v>
      </c>
      <c r="Z293">
        <v>8</v>
      </c>
      <c r="AA293">
        <v>0</v>
      </c>
      <c r="AB293">
        <v>0</v>
      </c>
      <c r="AC293">
        <v>3</v>
      </c>
      <c r="AD293">
        <v>0</v>
      </c>
      <c r="AE293">
        <v>0</v>
      </c>
      <c r="AF293" t="s">
        <v>1051</v>
      </c>
      <c r="AG293" s="20"/>
      <c r="AJ293" s="70" t="str">
        <f t="shared" si="53"/>
        <v/>
      </c>
      <c r="AK293" s="70" t="str">
        <f t="shared" si="54"/>
        <v>7</v>
      </c>
      <c r="AL293" s="70" t="str">
        <f>IF(C293&lt;&gt;"Age",IF(M293&gt;='1967-AL'!H$23,"A",IF(U293&gt;'1967-AL'!H$25,"B","C")),"")</f>
        <v>C</v>
      </c>
      <c r="AM293" s="70" t="str">
        <f t="shared" si="55"/>
        <v>7</v>
      </c>
      <c r="AN293" s="70" t="str">
        <f t="shared" si="56"/>
        <v>7C</v>
      </c>
      <c r="AO293" s="70" t="str">
        <f t="shared" si="57"/>
        <v>B</v>
      </c>
      <c r="AP293" s="70" t="str">
        <f t="shared" si="58"/>
        <v>7C</v>
      </c>
      <c r="AQ293" s="71" t="str">
        <f t="shared" si="59"/>
        <v>Fritz PetersonF</v>
      </c>
      <c r="AR293" t="s">
        <v>1140</v>
      </c>
      <c r="AS293" t="s">
        <v>1482</v>
      </c>
      <c r="AX293" s="71" t="str">
        <f t="shared" si="60"/>
        <v>PetersonF</v>
      </c>
      <c r="AY293" s="70" t="str">
        <f t="shared" si="61"/>
        <v>7C</v>
      </c>
      <c r="AZ293" s="70" t="str">
        <f t="shared" si="62"/>
        <v>B</v>
      </c>
      <c r="BG293" t="s">
        <v>273</v>
      </c>
      <c r="BH293" t="s">
        <v>1084</v>
      </c>
      <c r="BN293" s="88" t="str">
        <f t="shared" si="63"/>
        <v>-</v>
      </c>
      <c r="BO293" s="95" t="str">
        <f t="shared" si="64"/>
        <v>Dave</v>
      </c>
      <c r="BP293" s="88" t="str">
        <f t="shared" si="65"/>
        <v>Leonhard</v>
      </c>
    </row>
    <row r="294" spans="1:68" x14ac:dyDescent="0.25">
      <c r="A294">
        <v>20</v>
      </c>
      <c r="B294" t="s">
        <v>414</v>
      </c>
      <c r="C294">
        <v>24</v>
      </c>
      <c r="D294" t="s">
        <v>390</v>
      </c>
      <c r="E294">
        <v>4.0999999999999996</v>
      </c>
      <c r="F294">
        <v>142</v>
      </c>
      <c r="G294">
        <v>556</v>
      </c>
      <c r="H294">
        <v>491</v>
      </c>
      <c r="I294">
        <v>53</v>
      </c>
      <c r="J294">
        <v>127</v>
      </c>
      <c r="K294">
        <v>24</v>
      </c>
      <c r="L294">
        <v>2</v>
      </c>
      <c r="M294">
        <v>17</v>
      </c>
      <c r="N294">
        <v>66</v>
      </c>
      <c r="O294">
        <v>2</v>
      </c>
      <c r="P294">
        <v>4</v>
      </c>
      <c r="Q294">
        <v>49</v>
      </c>
      <c r="R294">
        <v>93</v>
      </c>
      <c r="S294">
        <v>0.25900000000000001</v>
      </c>
      <c r="T294">
        <v>0.33</v>
      </c>
      <c r="U294">
        <v>0.42</v>
      </c>
      <c r="V294">
        <v>0.75</v>
      </c>
      <c r="W294">
        <v>113</v>
      </c>
      <c r="X294">
        <v>0.34599999999999997</v>
      </c>
      <c r="Y294">
        <v>113</v>
      </c>
      <c r="Z294">
        <v>206</v>
      </c>
      <c r="AA294">
        <v>4</v>
      </c>
      <c r="AB294">
        <v>5</v>
      </c>
      <c r="AC294">
        <v>8</v>
      </c>
      <c r="AD294">
        <v>3</v>
      </c>
      <c r="AE294">
        <v>9</v>
      </c>
      <c r="AF294" t="s">
        <v>1302</v>
      </c>
      <c r="AG294" s="20"/>
      <c r="AJ294" s="70" t="str">
        <f t="shared" si="53"/>
        <v/>
      </c>
      <c r="AK294" s="70" t="str">
        <f t="shared" si="54"/>
        <v>4</v>
      </c>
      <c r="AL294" s="70" t="str">
        <f>IF(C294&lt;&gt;"Age",IF(M294&gt;='1967-AL'!H$23,"A",IF(U294&gt;'1967-AL'!H$25,"B","C")),"")</f>
        <v>B</v>
      </c>
      <c r="AM294" s="70" t="str">
        <f t="shared" si="55"/>
        <v>4</v>
      </c>
      <c r="AN294" s="70" t="str">
        <f t="shared" si="56"/>
        <v>4B</v>
      </c>
      <c r="AO294" s="70" t="str">
        <f t="shared" si="57"/>
        <v>R</v>
      </c>
      <c r="AP294" s="70" t="str">
        <f t="shared" si="58"/>
        <v>4B</v>
      </c>
      <c r="AQ294" s="71" t="str">
        <f t="shared" si="59"/>
        <v>Rico Petrocelli</v>
      </c>
      <c r="AR294" t="s">
        <v>1301</v>
      </c>
      <c r="AS294" t="s">
        <v>1302</v>
      </c>
      <c r="AX294" s="71" t="str">
        <f t="shared" si="60"/>
        <v>Petrocelli</v>
      </c>
      <c r="AY294" s="70" t="str">
        <f t="shared" si="61"/>
        <v>4B</v>
      </c>
      <c r="AZ294" s="70" t="str">
        <f t="shared" si="62"/>
        <v>R</v>
      </c>
      <c r="BG294" t="s">
        <v>1007</v>
      </c>
      <c r="BH294" t="s">
        <v>1008</v>
      </c>
      <c r="BN294" s="88" t="str">
        <f t="shared" si="63"/>
        <v>-</v>
      </c>
      <c r="BO294" s="95" t="str">
        <f t="shared" si="64"/>
        <v>Allan</v>
      </c>
      <c r="BP294" s="88" t="str">
        <f t="shared" si="65"/>
        <v>Lewis</v>
      </c>
    </row>
    <row r="295" spans="1:68" x14ac:dyDescent="0.25">
      <c r="A295">
        <v>179</v>
      </c>
      <c r="B295" t="s">
        <v>536</v>
      </c>
      <c r="C295">
        <v>25</v>
      </c>
      <c r="D295" t="s">
        <v>393</v>
      </c>
      <c r="E295">
        <v>0.1</v>
      </c>
      <c r="F295">
        <v>33</v>
      </c>
      <c r="G295">
        <v>82</v>
      </c>
      <c r="H295">
        <v>76</v>
      </c>
      <c r="I295">
        <v>6</v>
      </c>
      <c r="J295">
        <v>11</v>
      </c>
      <c r="K295">
        <v>1</v>
      </c>
      <c r="L295">
        <v>0</v>
      </c>
      <c r="M295">
        <v>1</v>
      </c>
      <c r="N295">
        <v>6</v>
      </c>
      <c r="O295">
        <v>0</v>
      </c>
      <c r="P295">
        <v>0</v>
      </c>
      <c r="Q295">
        <v>3</v>
      </c>
      <c r="R295">
        <v>32</v>
      </c>
      <c r="S295">
        <v>0.14499999999999999</v>
      </c>
      <c r="T295">
        <v>0.17699999999999999</v>
      </c>
      <c r="U295">
        <v>0.19700000000000001</v>
      </c>
      <c r="V295">
        <v>0.375</v>
      </c>
      <c r="W295">
        <v>11</v>
      </c>
      <c r="X295">
        <v>0.17499999999999999</v>
      </c>
      <c r="Y295">
        <v>-12</v>
      </c>
      <c r="Z295">
        <v>15</v>
      </c>
      <c r="AA295">
        <v>0</v>
      </c>
      <c r="AB295">
        <v>0</v>
      </c>
      <c r="AC295">
        <v>3</v>
      </c>
      <c r="AD295">
        <v>0</v>
      </c>
      <c r="AE295">
        <v>0</v>
      </c>
      <c r="AF295" t="s">
        <v>1345</v>
      </c>
      <c r="AG295" s="20"/>
      <c r="AJ295" s="70" t="str">
        <f t="shared" si="53"/>
        <v/>
      </c>
      <c r="AK295" s="70" t="str">
        <f t="shared" si="54"/>
        <v>7</v>
      </c>
      <c r="AL295" s="70" t="str">
        <f>IF(C295&lt;&gt;"Age",IF(M295&gt;='1967-AL'!H$23,"A",IF(U295&gt;'1967-AL'!H$25,"B","C")),"")</f>
        <v>C</v>
      </c>
      <c r="AM295" s="70" t="str">
        <f t="shared" si="55"/>
        <v>7</v>
      </c>
      <c r="AN295" s="70" t="str">
        <f t="shared" si="56"/>
        <v>7C</v>
      </c>
      <c r="AO295" s="70" t="str">
        <f t="shared" si="57"/>
        <v>R</v>
      </c>
      <c r="AP295" s="70" t="str">
        <f t="shared" si="58"/>
        <v>7C</v>
      </c>
      <c r="AQ295" s="71" t="str">
        <f t="shared" si="59"/>
        <v>Tom Phoebus</v>
      </c>
      <c r="AR295" t="s">
        <v>341</v>
      </c>
      <c r="AS295" t="s">
        <v>1345</v>
      </c>
      <c r="AX295" s="71" t="str">
        <f t="shared" si="60"/>
        <v>Phoebus</v>
      </c>
      <c r="AY295" s="70" t="str">
        <f t="shared" si="61"/>
        <v>7C</v>
      </c>
      <c r="AZ295" s="70" t="str">
        <f t="shared" si="62"/>
        <v>R</v>
      </c>
      <c r="BG295" t="s">
        <v>323</v>
      </c>
      <c r="BH295" t="s">
        <v>1284</v>
      </c>
      <c r="BN295" s="96" t="str">
        <f t="shared" si="63"/>
        <v>-</v>
      </c>
      <c r="BO295" s="95" t="str">
        <f t="shared" si="64"/>
        <v>Paul</v>
      </c>
      <c r="BP295" s="88" t="str">
        <f t="shared" si="65"/>
        <v>Lindblad</v>
      </c>
    </row>
    <row r="296" spans="1:68" x14ac:dyDescent="0.25">
      <c r="A296">
        <v>355</v>
      </c>
      <c r="B296" t="s">
        <v>684</v>
      </c>
      <c r="C296">
        <v>21</v>
      </c>
      <c r="D296" t="s">
        <v>422</v>
      </c>
      <c r="E296">
        <v>-0.3</v>
      </c>
      <c r="F296">
        <v>49</v>
      </c>
      <c r="G296">
        <v>21</v>
      </c>
      <c r="H296">
        <v>20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11</v>
      </c>
      <c r="S296">
        <v>0</v>
      </c>
      <c r="T296">
        <v>0</v>
      </c>
      <c r="U296">
        <v>0</v>
      </c>
      <c r="V296">
        <v>0</v>
      </c>
      <c r="W296">
        <v>-100</v>
      </c>
      <c r="X296">
        <v>0</v>
      </c>
      <c r="Y296">
        <v>-147</v>
      </c>
      <c r="Z296">
        <v>0</v>
      </c>
      <c r="AA296">
        <v>0</v>
      </c>
      <c r="AB296">
        <v>0</v>
      </c>
      <c r="AC296">
        <v>1</v>
      </c>
      <c r="AD296">
        <v>0</v>
      </c>
      <c r="AE296">
        <v>0</v>
      </c>
      <c r="AF296" t="s">
        <v>1356</v>
      </c>
      <c r="AG296" s="20"/>
      <c r="AJ296" s="70" t="str">
        <f t="shared" si="53"/>
        <v/>
      </c>
      <c r="AK296" s="70" t="str">
        <f t="shared" si="54"/>
        <v>7</v>
      </c>
      <c r="AL296" s="70" t="str">
        <f>IF(C296&lt;&gt;"Age",IF(M296&gt;='1967-AL'!H$23,"A",IF(U296&gt;'1967-AL'!H$25,"B","C")),"")</f>
        <v>C</v>
      </c>
      <c r="AM296" s="70" t="str">
        <f t="shared" si="55"/>
        <v>7</v>
      </c>
      <c r="AN296" s="70" t="str">
        <f t="shared" si="56"/>
        <v>7C</v>
      </c>
      <c r="AO296" s="70" t="str">
        <f t="shared" si="57"/>
        <v>R</v>
      </c>
      <c r="AP296" s="70" t="str">
        <f t="shared" si="58"/>
        <v>7C</v>
      </c>
      <c r="AQ296" s="71" t="str">
        <f t="shared" si="59"/>
        <v>Tony Pierce</v>
      </c>
      <c r="AR296" t="s">
        <v>147</v>
      </c>
      <c r="AS296" t="s">
        <v>1356</v>
      </c>
      <c r="AX296" s="71" t="str">
        <f t="shared" si="60"/>
        <v>Pierce</v>
      </c>
      <c r="AY296" s="70" t="str">
        <f t="shared" si="61"/>
        <v>7C</v>
      </c>
      <c r="AZ296" s="70" t="str">
        <f t="shared" si="62"/>
        <v>R</v>
      </c>
      <c r="BG296" t="s">
        <v>323</v>
      </c>
      <c r="BH296" t="s">
        <v>1284</v>
      </c>
      <c r="BN296" s="88" t="str">
        <f t="shared" si="63"/>
        <v>-</v>
      </c>
      <c r="BO296" s="95" t="str">
        <f t="shared" si="64"/>
        <v>Paul</v>
      </c>
      <c r="BP296" s="88" t="str">
        <f t="shared" si="65"/>
        <v>Lindblad</v>
      </c>
    </row>
    <row r="297" spans="1:68" x14ac:dyDescent="0.25">
      <c r="A297">
        <v>356</v>
      </c>
      <c r="B297" t="s">
        <v>685</v>
      </c>
      <c r="C297">
        <v>37</v>
      </c>
      <c r="D297" t="s">
        <v>397</v>
      </c>
      <c r="E297">
        <v>-0.1</v>
      </c>
      <c r="F297">
        <v>5</v>
      </c>
      <c r="G297">
        <v>4</v>
      </c>
      <c r="H297">
        <v>3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</v>
      </c>
      <c r="S297">
        <v>0</v>
      </c>
      <c r="T297">
        <v>0</v>
      </c>
      <c r="U297">
        <v>0</v>
      </c>
      <c r="V297">
        <v>0</v>
      </c>
      <c r="W297">
        <v>-100</v>
      </c>
      <c r="X297">
        <v>0</v>
      </c>
      <c r="Y297">
        <v>-210</v>
      </c>
      <c r="Z297">
        <v>0</v>
      </c>
      <c r="AA297">
        <v>0</v>
      </c>
      <c r="AB297">
        <v>0</v>
      </c>
      <c r="AC297">
        <v>1</v>
      </c>
      <c r="AD297">
        <v>0</v>
      </c>
      <c r="AE297">
        <v>0</v>
      </c>
      <c r="AF297" t="s">
        <v>1201</v>
      </c>
      <c r="AG297" s="20"/>
      <c r="AJ297" s="70" t="str">
        <f t="shared" si="53"/>
        <v/>
      </c>
      <c r="AK297" s="70">
        <f t="shared" si="54"/>
        <v>6</v>
      </c>
      <c r="AL297" s="70" t="str">
        <f>IF(C297&lt;&gt;"Age",IF(M297&gt;='1967-AL'!H$23,"A",IF(U297&gt;'1967-AL'!H$25,"B","C")),"")</f>
        <v>C</v>
      </c>
      <c r="AM297" s="70">
        <f t="shared" si="55"/>
        <v>6</v>
      </c>
      <c r="AN297" s="70" t="str">
        <f t="shared" si="56"/>
        <v>6C</v>
      </c>
      <c r="AO297" s="70" t="str">
        <f t="shared" si="57"/>
        <v>R</v>
      </c>
      <c r="AP297" s="70" t="str">
        <f t="shared" si="58"/>
        <v>6C</v>
      </c>
      <c r="AQ297" s="71" t="str">
        <f t="shared" si="59"/>
        <v>Jim Piersall</v>
      </c>
      <c r="AR297" t="s">
        <v>296</v>
      </c>
      <c r="AS297" t="s">
        <v>1201</v>
      </c>
      <c r="AX297" s="71" t="str">
        <f t="shared" si="60"/>
        <v>Piersall</v>
      </c>
      <c r="AY297" s="70" t="str">
        <f t="shared" si="61"/>
        <v>6C</v>
      </c>
      <c r="AZ297" s="70" t="str">
        <f t="shared" si="62"/>
        <v>R</v>
      </c>
      <c r="BG297" t="s">
        <v>160</v>
      </c>
      <c r="BH297" t="s">
        <v>1096</v>
      </c>
      <c r="BN297" s="88" t="str">
        <f t="shared" si="63"/>
        <v>-</v>
      </c>
      <c r="BO297" s="95" t="str">
        <f t="shared" si="64"/>
        <v>Dick</v>
      </c>
      <c r="BP297" s="88" t="str">
        <f t="shared" si="65"/>
        <v>Lines</v>
      </c>
    </row>
    <row r="298" spans="1:68" x14ac:dyDescent="0.25">
      <c r="A298">
        <v>357</v>
      </c>
      <c r="B298" t="s">
        <v>686</v>
      </c>
      <c r="C298">
        <v>34</v>
      </c>
      <c r="D298" t="s">
        <v>395</v>
      </c>
      <c r="E298">
        <v>-0.2</v>
      </c>
      <c r="F298">
        <v>21</v>
      </c>
      <c r="G298">
        <v>20</v>
      </c>
      <c r="H298">
        <v>20</v>
      </c>
      <c r="I298">
        <v>1</v>
      </c>
      <c r="J298">
        <v>2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4</v>
      </c>
      <c r="S298">
        <v>0.1</v>
      </c>
      <c r="T298">
        <v>0.1</v>
      </c>
      <c r="U298">
        <v>0.1</v>
      </c>
      <c r="V298">
        <v>0.2</v>
      </c>
      <c r="W298">
        <v>-41</v>
      </c>
      <c r="X298">
        <v>9.0999999999999998E-2</v>
      </c>
      <c r="Y298">
        <v>-73</v>
      </c>
      <c r="Z298">
        <v>2</v>
      </c>
      <c r="AA298">
        <v>2</v>
      </c>
      <c r="AB298">
        <v>0</v>
      </c>
      <c r="AC298">
        <v>0</v>
      </c>
      <c r="AD298">
        <v>0</v>
      </c>
      <c r="AE298">
        <v>0</v>
      </c>
      <c r="AF298" t="s">
        <v>1222</v>
      </c>
      <c r="AG298" s="20"/>
      <c r="AJ298" s="70" t="str">
        <f t="shared" si="53"/>
        <v/>
      </c>
      <c r="AK298" s="70" t="str">
        <f t="shared" si="54"/>
        <v>7</v>
      </c>
      <c r="AL298" s="70" t="str">
        <f>IF(C298&lt;&gt;"Age",IF(M298&gt;='1967-AL'!H$23,"A",IF(U298&gt;'1967-AL'!H$25,"B","C")),"")</f>
        <v>C</v>
      </c>
      <c r="AM298" s="70" t="str">
        <f t="shared" si="55"/>
        <v>7</v>
      </c>
      <c r="AN298" s="70" t="str">
        <f t="shared" si="56"/>
        <v>7C</v>
      </c>
      <c r="AO298" s="70" t="str">
        <f t="shared" si="57"/>
        <v>L</v>
      </c>
      <c r="AP298" s="70" t="str">
        <f t="shared" si="58"/>
        <v>7C</v>
      </c>
      <c r="AQ298" s="71" t="str">
        <f t="shared" si="59"/>
        <v>Johnny Podres</v>
      </c>
      <c r="AR298" t="s">
        <v>299</v>
      </c>
      <c r="AS298" t="s">
        <v>1222</v>
      </c>
      <c r="AX298" s="71" t="str">
        <f t="shared" si="60"/>
        <v>Podres</v>
      </c>
      <c r="AY298" s="70" t="str">
        <f t="shared" si="61"/>
        <v>7C</v>
      </c>
      <c r="AZ298" s="70" t="str">
        <f t="shared" si="62"/>
        <v>L</v>
      </c>
      <c r="BG298" t="s">
        <v>160</v>
      </c>
      <c r="BH298" t="s">
        <v>1096</v>
      </c>
      <c r="BN298" s="88" t="str">
        <f t="shared" si="63"/>
        <v>-</v>
      </c>
      <c r="BO298" s="95" t="str">
        <f t="shared" si="64"/>
        <v>Dick</v>
      </c>
      <c r="BP298" s="88" t="str">
        <f t="shared" si="65"/>
        <v>Lines</v>
      </c>
    </row>
    <row r="299" spans="1:68" x14ac:dyDescent="0.25">
      <c r="A299">
        <v>358</v>
      </c>
      <c r="B299" t="s">
        <v>687</v>
      </c>
      <c r="C299">
        <v>19</v>
      </c>
      <c r="D299" t="s">
        <v>390</v>
      </c>
      <c r="E299">
        <v>-0.1</v>
      </c>
      <c r="F299">
        <v>5</v>
      </c>
      <c r="G299">
        <v>5</v>
      </c>
      <c r="H299">
        <v>5</v>
      </c>
      <c r="I299">
        <v>0</v>
      </c>
      <c r="J299">
        <v>1</v>
      </c>
      <c r="K299">
        <v>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2</v>
      </c>
      <c r="S299">
        <v>0.2</v>
      </c>
      <c r="T299">
        <v>0.2</v>
      </c>
      <c r="U299">
        <v>0.4</v>
      </c>
      <c r="V299">
        <v>0.6</v>
      </c>
      <c r="W299">
        <v>67</v>
      </c>
      <c r="X299">
        <v>0.26500000000000001</v>
      </c>
      <c r="Y299">
        <v>50</v>
      </c>
      <c r="Z299">
        <v>2</v>
      </c>
      <c r="AA299">
        <v>0</v>
      </c>
      <c r="AB299">
        <v>0</v>
      </c>
      <c r="AC299">
        <v>0</v>
      </c>
      <c r="AD299">
        <v>0</v>
      </c>
      <c r="AE299">
        <v>0</v>
      </c>
      <c r="AF299" t="s">
        <v>1234</v>
      </c>
      <c r="AG299" s="20"/>
      <c r="AJ299" s="70" t="str">
        <f t="shared" si="53"/>
        <v/>
      </c>
      <c r="AK299" s="70">
        <f t="shared" si="54"/>
        <v>6</v>
      </c>
      <c r="AL299" s="70" t="str">
        <f>IF(C299&lt;&gt;"Age",IF(M299&gt;='1967-AL'!H$23,"A",IF(U299&gt;'1967-AL'!H$25,"B","C")),"")</f>
        <v>C</v>
      </c>
      <c r="AM299" s="70">
        <f t="shared" si="55"/>
        <v>6</v>
      </c>
      <c r="AN299" s="70" t="str">
        <f t="shared" si="56"/>
        <v>6C</v>
      </c>
      <c r="AO299" s="70" t="str">
        <f t="shared" si="57"/>
        <v>L</v>
      </c>
      <c r="AP299" s="70" t="str">
        <f t="shared" si="58"/>
        <v>6C</v>
      </c>
      <c r="AQ299" s="71" t="str">
        <f t="shared" si="59"/>
        <v>Ken Poulsen</v>
      </c>
      <c r="AR299" t="s">
        <v>303</v>
      </c>
      <c r="AS299" t="s">
        <v>1234</v>
      </c>
      <c r="AX299" s="71" t="str">
        <f t="shared" si="60"/>
        <v>Poulsen</v>
      </c>
      <c r="AY299" s="70" t="str">
        <f t="shared" si="61"/>
        <v>6C</v>
      </c>
      <c r="AZ299" s="70" t="str">
        <f t="shared" si="62"/>
        <v>L</v>
      </c>
      <c r="BG299" t="s">
        <v>252</v>
      </c>
      <c r="BH299" t="s">
        <v>1038</v>
      </c>
      <c r="BN299" s="96" t="str">
        <f t="shared" si="63"/>
        <v>-</v>
      </c>
      <c r="BO299" s="95" t="str">
        <f t="shared" si="64"/>
        <v>Bobby</v>
      </c>
      <c r="BP299" s="88" t="str">
        <f t="shared" si="65"/>
        <v>Locke</v>
      </c>
    </row>
    <row r="300" spans="1:68" x14ac:dyDescent="0.25">
      <c r="A300">
        <v>31</v>
      </c>
      <c r="B300" t="s">
        <v>425</v>
      </c>
      <c r="C300">
        <v>25</v>
      </c>
      <c r="D300" t="s">
        <v>393</v>
      </c>
      <c r="E300">
        <v>-0.4</v>
      </c>
      <c r="F300">
        <v>125</v>
      </c>
      <c r="G300">
        <v>477</v>
      </c>
      <c r="H300">
        <v>415</v>
      </c>
      <c r="I300">
        <v>53</v>
      </c>
      <c r="J300">
        <v>97</v>
      </c>
      <c r="K300">
        <v>14</v>
      </c>
      <c r="L300">
        <v>1</v>
      </c>
      <c r="M300">
        <v>13</v>
      </c>
      <c r="N300">
        <v>55</v>
      </c>
      <c r="O300">
        <v>1</v>
      </c>
      <c r="P300">
        <v>3</v>
      </c>
      <c r="Q300">
        <v>55</v>
      </c>
      <c r="R300">
        <v>94</v>
      </c>
      <c r="S300">
        <v>0.23400000000000001</v>
      </c>
      <c r="T300">
        <v>0.32400000000000001</v>
      </c>
      <c r="U300">
        <v>0.36599999999999999</v>
      </c>
      <c r="V300">
        <v>0.69</v>
      </c>
      <c r="W300">
        <v>104</v>
      </c>
      <c r="X300">
        <v>0.317</v>
      </c>
      <c r="Y300">
        <v>99</v>
      </c>
      <c r="Z300">
        <v>152</v>
      </c>
      <c r="AA300">
        <v>6</v>
      </c>
      <c r="AB300">
        <v>2</v>
      </c>
      <c r="AC300">
        <v>1</v>
      </c>
      <c r="AD300">
        <v>4</v>
      </c>
      <c r="AE300">
        <v>5</v>
      </c>
      <c r="AF300" t="s">
        <v>1040</v>
      </c>
      <c r="AG300" s="20"/>
      <c r="AJ300" s="70" t="str">
        <f t="shared" si="53"/>
        <v/>
      </c>
      <c r="AK300" s="70" t="str">
        <f t="shared" si="54"/>
        <v>5</v>
      </c>
      <c r="AL300" s="70" t="str">
        <f>IF(C300&lt;&gt;"Age",IF(M300&gt;='1967-AL'!H$23,"A",IF(U300&gt;'1967-AL'!H$25,"B","C")),"")</f>
        <v>C</v>
      </c>
      <c r="AM300" s="70" t="str">
        <f t="shared" si="55"/>
        <v>5</v>
      </c>
      <c r="AN300" s="70" t="str">
        <f t="shared" si="56"/>
        <v>5C</v>
      </c>
      <c r="AO300" s="70" t="str">
        <f t="shared" si="57"/>
        <v>L</v>
      </c>
      <c r="AP300" s="70" t="str">
        <f t="shared" si="58"/>
        <v>5C</v>
      </c>
      <c r="AQ300" s="71" t="str">
        <f t="shared" si="59"/>
        <v>Boog Powell</v>
      </c>
      <c r="AR300" t="s">
        <v>1039</v>
      </c>
      <c r="AS300" t="s">
        <v>1040</v>
      </c>
      <c r="AX300" s="71" t="str">
        <f t="shared" si="60"/>
        <v>Powell</v>
      </c>
      <c r="AY300" s="70" t="str">
        <f t="shared" si="61"/>
        <v>5C</v>
      </c>
      <c r="AZ300" s="70" t="str">
        <f t="shared" si="62"/>
        <v>L</v>
      </c>
      <c r="BG300" t="s">
        <v>252</v>
      </c>
      <c r="BH300" t="s">
        <v>1038</v>
      </c>
      <c r="BN300" s="88" t="str">
        <f t="shared" si="63"/>
        <v>-</v>
      </c>
      <c r="BO300" s="95" t="str">
        <f t="shared" si="64"/>
        <v>Bobby</v>
      </c>
      <c r="BP300" s="88" t="str">
        <f t="shared" si="65"/>
        <v>Locke</v>
      </c>
    </row>
    <row r="301" spans="1:68" x14ac:dyDescent="0.25">
      <c r="A301">
        <v>359</v>
      </c>
      <c r="B301" t="s">
        <v>688</v>
      </c>
      <c r="C301">
        <v>25</v>
      </c>
      <c r="D301" t="s">
        <v>395</v>
      </c>
      <c r="E301">
        <v>-0.2</v>
      </c>
      <c r="F301">
        <v>44</v>
      </c>
      <c r="G301">
        <v>98</v>
      </c>
      <c r="H301">
        <v>92</v>
      </c>
      <c r="I301">
        <v>9</v>
      </c>
      <c r="J301">
        <v>24</v>
      </c>
      <c r="K301">
        <v>4</v>
      </c>
      <c r="L301">
        <v>0</v>
      </c>
      <c r="M301">
        <v>0</v>
      </c>
      <c r="N301">
        <v>8</v>
      </c>
      <c r="O301">
        <v>0</v>
      </c>
      <c r="P301">
        <v>0</v>
      </c>
      <c r="Q301">
        <v>4</v>
      </c>
      <c r="R301">
        <v>10</v>
      </c>
      <c r="S301">
        <v>0.26100000000000001</v>
      </c>
      <c r="T301">
        <v>0.29199999999999998</v>
      </c>
      <c r="U301">
        <v>0.30399999999999999</v>
      </c>
      <c r="V301">
        <v>0.59599999999999997</v>
      </c>
      <c r="W301">
        <v>75</v>
      </c>
      <c r="X301">
        <v>0.28899999999999998</v>
      </c>
      <c r="Y301">
        <v>73</v>
      </c>
      <c r="Z301">
        <v>28</v>
      </c>
      <c r="AA301">
        <v>4</v>
      </c>
      <c r="AB301">
        <v>0</v>
      </c>
      <c r="AC301">
        <v>2</v>
      </c>
      <c r="AD301">
        <v>0</v>
      </c>
      <c r="AE301">
        <v>1</v>
      </c>
      <c r="AF301" t="s">
        <v>298</v>
      </c>
      <c r="AG301" s="20"/>
      <c r="AJ301" s="70" t="str">
        <f t="shared" si="53"/>
        <v/>
      </c>
      <c r="AK301" s="70" t="str">
        <f t="shared" si="54"/>
        <v>4</v>
      </c>
      <c r="AL301" s="70" t="str">
        <f>IF(C301&lt;&gt;"Age",IF(M301&gt;='1967-AL'!H$23,"A",IF(U301&gt;'1967-AL'!H$25,"B","C")),"")</f>
        <v>C</v>
      </c>
      <c r="AM301" s="70" t="str">
        <f t="shared" si="55"/>
        <v>4</v>
      </c>
      <c r="AN301" s="70" t="str">
        <f t="shared" si="56"/>
        <v>4C</v>
      </c>
      <c r="AO301" s="70" t="str">
        <f t="shared" si="57"/>
        <v>R</v>
      </c>
      <c r="AP301" s="70" t="str">
        <f t="shared" si="58"/>
        <v>4C</v>
      </c>
      <c r="AQ301" s="71" t="str">
        <f t="shared" si="59"/>
        <v>Jim Price</v>
      </c>
      <c r="AR301" t="s">
        <v>296</v>
      </c>
      <c r="AS301" t="s">
        <v>298</v>
      </c>
      <c r="AX301" s="71" t="str">
        <f t="shared" si="60"/>
        <v>Price</v>
      </c>
      <c r="AY301" s="70" t="str">
        <f t="shared" si="61"/>
        <v>4C</v>
      </c>
      <c r="AZ301" s="70" t="str">
        <f t="shared" si="62"/>
        <v>R</v>
      </c>
      <c r="BG301" t="s">
        <v>145</v>
      </c>
      <c r="BH301" t="s">
        <v>1033</v>
      </c>
      <c r="BN301" s="96" t="str">
        <f t="shared" si="63"/>
        <v>-</v>
      </c>
      <c r="BO301" s="95" t="str">
        <f t="shared" si="64"/>
        <v>Bob</v>
      </c>
      <c r="BP301" s="88" t="str">
        <f t="shared" si="65"/>
        <v>Locker</v>
      </c>
    </row>
    <row r="302" spans="1:68" x14ac:dyDescent="0.25">
      <c r="A302">
        <v>360</v>
      </c>
      <c r="B302" t="s">
        <v>689</v>
      </c>
      <c r="C302">
        <v>27</v>
      </c>
      <c r="D302" t="s">
        <v>391</v>
      </c>
      <c r="E302">
        <v>0.2</v>
      </c>
      <c r="F302">
        <v>49</v>
      </c>
      <c r="G302">
        <v>27</v>
      </c>
      <c r="H302">
        <v>22</v>
      </c>
      <c r="I302">
        <v>3</v>
      </c>
      <c r="J302">
        <v>4</v>
      </c>
      <c r="K302">
        <v>1</v>
      </c>
      <c r="L302">
        <v>0</v>
      </c>
      <c r="M302">
        <v>0</v>
      </c>
      <c r="N302">
        <v>1</v>
      </c>
      <c r="O302">
        <v>1</v>
      </c>
      <c r="P302">
        <v>0</v>
      </c>
      <c r="Q302">
        <v>3</v>
      </c>
      <c r="R302">
        <v>9</v>
      </c>
      <c r="S302">
        <v>0.182</v>
      </c>
      <c r="T302">
        <v>0.28000000000000003</v>
      </c>
      <c r="U302">
        <v>0.22700000000000001</v>
      </c>
      <c r="V302">
        <v>0.50700000000000001</v>
      </c>
      <c r="W302">
        <v>55</v>
      </c>
      <c r="X302">
        <v>0.246</v>
      </c>
      <c r="Y302">
        <v>45</v>
      </c>
      <c r="Z302">
        <v>5</v>
      </c>
      <c r="AA302">
        <v>0</v>
      </c>
      <c r="AB302">
        <v>0</v>
      </c>
      <c r="AC302">
        <v>2</v>
      </c>
      <c r="AD302">
        <v>0</v>
      </c>
      <c r="AE302">
        <v>0</v>
      </c>
      <c r="AF302" t="s">
        <v>1034</v>
      </c>
      <c r="AG302" s="20"/>
      <c r="AJ302" s="70" t="str">
        <f t="shared" si="53"/>
        <v/>
      </c>
      <c r="AK302" s="70" t="str">
        <f t="shared" si="54"/>
        <v>6</v>
      </c>
      <c r="AL302" s="70" t="str">
        <f>IF(C302&lt;&gt;"Age",IF(M302&gt;='1967-AL'!H$23,"A",IF(U302&gt;'1967-AL'!H$25,"B","C")),"")</f>
        <v>C</v>
      </c>
      <c r="AM302" s="70" t="str">
        <f t="shared" si="55"/>
        <v>6</v>
      </c>
      <c r="AN302" s="70" t="str">
        <f t="shared" si="56"/>
        <v>6C</v>
      </c>
      <c r="AO302" s="70" t="str">
        <f t="shared" si="57"/>
        <v>R</v>
      </c>
      <c r="AP302" s="70" t="str">
        <f t="shared" si="58"/>
        <v>6C</v>
      </c>
      <c r="AQ302" s="71" t="str">
        <f t="shared" si="59"/>
        <v>Bob Priddy</v>
      </c>
      <c r="AR302" t="s">
        <v>145</v>
      </c>
      <c r="AS302" t="s">
        <v>1034</v>
      </c>
      <c r="AX302" s="71" t="str">
        <f t="shared" si="60"/>
        <v>Priddy</v>
      </c>
      <c r="AY302" s="70" t="str">
        <f t="shared" si="61"/>
        <v>6C</v>
      </c>
      <c r="AZ302" s="70" t="str">
        <f t="shared" si="62"/>
        <v>R</v>
      </c>
      <c r="BG302" t="s">
        <v>145</v>
      </c>
      <c r="BH302" t="s">
        <v>1033</v>
      </c>
      <c r="BN302" s="96" t="str">
        <f t="shared" si="63"/>
        <v>-</v>
      </c>
      <c r="BO302" s="95" t="str">
        <f t="shared" si="64"/>
        <v>Bob</v>
      </c>
      <c r="BP302" s="88" t="str">
        <f t="shared" si="65"/>
        <v>Locker</v>
      </c>
    </row>
    <row r="303" spans="1:68" x14ac:dyDescent="0.25">
      <c r="A303">
        <v>361</v>
      </c>
      <c r="B303" t="s">
        <v>690</v>
      </c>
      <c r="C303">
        <v>28</v>
      </c>
      <c r="D303" t="s">
        <v>388</v>
      </c>
      <c r="E303">
        <v>-0.4</v>
      </c>
      <c r="F303">
        <v>23</v>
      </c>
      <c r="G303">
        <v>22</v>
      </c>
      <c r="H303">
        <v>19</v>
      </c>
      <c r="I303">
        <v>2</v>
      </c>
      <c r="J303">
        <v>2</v>
      </c>
      <c r="K303">
        <v>1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3</v>
      </c>
      <c r="R303">
        <v>4</v>
      </c>
      <c r="S303">
        <v>0.105</v>
      </c>
      <c r="T303">
        <v>0.22700000000000001</v>
      </c>
      <c r="U303">
        <v>0.158</v>
      </c>
      <c r="V303">
        <v>0.38500000000000001</v>
      </c>
      <c r="W303">
        <v>12</v>
      </c>
      <c r="X303">
        <v>0.19700000000000001</v>
      </c>
      <c r="Y303">
        <v>0</v>
      </c>
      <c r="Z303">
        <v>3</v>
      </c>
      <c r="AA303">
        <v>1</v>
      </c>
      <c r="AB303">
        <v>0</v>
      </c>
      <c r="AC303">
        <v>0</v>
      </c>
      <c r="AD303">
        <v>0</v>
      </c>
      <c r="AE303">
        <v>0</v>
      </c>
      <c r="AF303" t="s">
        <v>1131</v>
      </c>
      <c r="AG303" s="20"/>
      <c r="AJ303" s="70" t="str">
        <f t="shared" si="53"/>
        <v/>
      </c>
      <c r="AK303" s="70" t="str">
        <f t="shared" si="54"/>
        <v>7</v>
      </c>
      <c r="AL303" s="70" t="str">
        <f>IF(C303&lt;&gt;"Age",IF(M303&gt;='1967-AL'!H$23,"A",IF(U303&gt;'1967-AL'!H$25,"B","C")),"")</f>
        <v>C</v>
      </c>
      <c r="AM303" s="70" t="str">
        <f t="shared" si="55"/>
        <v>7</v>
      </c>
      <c r="AN303" s="70" t="str">
        <f t="shared" si="56"/>
        <v>7C</v>
      </c>
      <c r="AO303" s="70" t="str">
        <f t="shared" si="57"/>
        <v>R</v>
      </c>
      <c r="AP303" s="70" t="str">
        <f t="shared" si="58"/>
        <v>7C</v>
      </c>
      <c r="AQ303" s="71" t="str">
        <f t="shared" si="59"/>
        <v>Frank Quilici</v>
      </c>
      <c r="AR303" t="s">
        <v>281</v>
      </c>
      <c r="AS303" t="s">
        <v>1131</v>
      </c>
      <c r="AX303" s="71" t="str">
        <f t="shared" si="60"/>
        <v>Quilici</v>
      </c>
      <c r="AY303" s="70" t="str">
        <f t="shared" si="61"/>
        <v>7C</v>
      </c>
      <c r="AZ303" s="70" t="str">
        <f t="shared" si="62"/>
        <v>R</v>
      </c>
      <c r="BG303" t="s">
        <v>1257</v>
      </c>
      <c r="BH303" t="s">
        <v>1258</v>
      </c>
      <c r="BN303" s="96" t="str">
        <f t="shared" si="63"/>
        <v>-</v>
      </c>
      <c r="BO303" s="95" t="str">
        <f t="shared" si="64"/>
        <v>Mickey</v>
      </c>
      <c r="BP303" s="88" t="str">
        <f t="shared" si="65"/>
        <v>Lolich</v>
      </c>
    </row>
    <row r="304" spans="1:68" x14ac:dyDescent="0.25">
      <c r="A304">
        <v>362</v>
      </c>
      <c r="B304" t="s">
        <v>691</v>
      </c>
      <c r="C304">
        <v>30</v>
      </c>
      <c r="D304" t="s">
        <v>406</v>
      </c>
      <c r="E304">
        <v>0</v>
      </c>
      <c r="F304">
        <v>3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 t="s">
        <v>1100</v>
      </c>
      <c r="AG304" s="20"/>
      <c r="AJ304" s="70" t="str">
        <f t="shared" si="53"/>
        <v/>
      </c>
      <c r="AK304" s="70">
        <f t="shared" si="54"/>
        <v>6</v>
      </c>
      <c r="AL304" s="70" t="str">
        <f>IF(C304&lt;&gt;"Age",IF(M304&gt;='1967-AL'!H$23,"A",IF(U304&gt;'1967-AL'!H$25,"B","C")),"")</f>
        <v>C</v>
      </c>
      <c r="AM304" s="70">
        <f t="shared" si="55"/>
        <v>6</v>
      </c>
      <c r="AN304" s="70" t="str">
        <f t="shared" si="56"/>
        <v>6C</v>
      </c>
      <c r="AO304" s="70" t="str">
        <f t="shared" si="57"/>
        <v>R</v>
      </c>
      <c r="AP304" s="70" t="str">
        <f t="shared" si="58"/>
        <v>6C</v>
      </c>
      <c r="AQ304" s="71" t="str">
        <f t="shared" si="59"/>
        <v>Dick Radatz</v>
      </c>
      <c r="AR304" t="s">
        <v>160</v>
      </c>
      <c r="AS304" t="s">
        <v>1100</v>
      </c>
      <c r="AX304" s="71" t="str">
        <f t="shared" si="60"/>
        <v>Radatz</v>
      </c>
      <c r="AY304" s="70" t="str">
        <f t="shared" si="61"/>
        <v>6C</v>
      </c>
      <c r="AZ304" s="70" t="str">
        <f t="shared" si="62"/>
        <v>R</v>
      </c>
      <c r="BG304" t="s">
        <v>1257</v>
      </c>
      <c r="BH304" t="s">
        <v>1258</v>
      </c>
      <c r="BN304" s="96" t="str">
        <f t="shared" si="63"/>
        <v>-</v>
      </c>
      <c r="BO304" s="95" t="str">
        <f t="shared" si="64"/>
        <v>Mickey</v>
      </c>
      <c r="BP304" s="88" t="str">
        <f t="shared" si="65"/>
        <v>Lolich</v>
      </c>
    </row>
    <row r="305" spans="1:68" x14ac:dyDescent="0.25">
      <c r="A305">
        <v>103</v>
      </c>
      <c r="B305" t="s">
        <v>480</v>
      </c>
      <c r="C305">
        <v>25</v>
      </c>
      <c r="D305" t="s">
        <v>388</v>
      </c>
      <c r="E305">
        <v>0</v>
      </c>
      <c r="F305">
        <v>95</v>
      </c>
      <c r="G305">
        <v>110</v>
      </c>
      <c r="H305">
        <v>101</v>
      </c>
      <c r="I305">
        <v>13</v>
      </c>
      <c r="J305">
        <v>25</v>
      </c>
      <c r="K305">
        <v>5</v>
      </c>
      <c r="L305">
        <v>0</v>
      </c>
      <c r="M305">
        <v>4</v>
      </c>
      <c r="N305">
        <v>20</v>
      </c>
      <c r="O305">
        <v>0</v>
      </c>
      <c r="P305">
        <v>0</v>
      </c>
      <c r="Q305">
        <v>8</v>
      </c>
      <c r="R305">
        <v>17</v>
      </c>
      <c r="S305">
        <v>0.248</v>
      </c>
      <c r="T305">
        <v>0.3</v>
      </c>
      <c r="U305">
        <v>0.41599999999999998</v>
      </c>
      <c r="V305">
        <v>0.71599999999999997</v>
      </c>
      <c r="W305">
        <v>103</v>
      </c>
      <c r="X305">
        <v>0.32700000000000001</v>
      </c>
      <c r="Y305">
        <v>97</v>
      </c>
      <c r="Z305">
        <v>42</v>
      </c>
      <c r="AA305">
        <v>1</v>
      </c>
      <c r="AB305">
        <v>0</v>
      </c>
      <c r="AC305">
        <v>0</v>
      </c>
      <c r="AD305">
        <v>1</v>
      </c>
      <c r="AE305">
        <v>2</v>
      </c>
      <c r="AF305" t="s">
        <v>1296</v>
      </c>
      <c r="AG305" s="20"/>
      <c r="AJ305" s="70" t="str">
        <f t="shared" si="53"/>
        <v/>
      </c>
      <c r="AK305" s="70" t="str">
        <f t="shared" si="54"/>
        <v>4</v>
      </c>
      <c r="AL305" s="70" t="str">
        <f>IF(C305&lt;&gt;"Age",IF(M305&gt;='1967-AL'!H$23,"A",IF(U305&gt;'1967-AL'!H$25,"B","C")),"")</f>
        <v>B</v>
      </c>
      <c r="AM305" s="70" t="str">
        <f t="shared" si="55"/>
        <v>4</v>
      </c>
      <c r="AN305" s="70" t="str">
        <f t="shared" si="56"/>
        <v>4B</v>
      </c>
      <c r="AO305" s="70" t="str">
        <f t="shared" si="57"/>
        <v>L</v>
      </c>
      <c r="AP305" s="70" t="str">
        <f t="shared" si="58"/>
        <v>4B</v>
      </c>
      <c r="AQ305" s="71" t="str">
        <f t="shared" si="59"/>
        <v>Rich Reese</v>
      </c>
      <c r="AR305" t="s">
        <v>331</v>
      </c>
      <c r="AS305" t="s">
        <v>1296</v>
      </c>
      <c r="AX305" s="71" t="str">
        <f t="shared" si="60"/>
        <v>Reese</v>
      </c>
      <c r="AY305" s="70" t="str">
        <f t="shared" si="61"/>
        <v>4B</v>
      </c>
      <c r="AZ305" s="70" t="str">
        <f t="shared" si="62"/>
        <v>L</v>
      </c>
      <c r="BG305" t="s">
        <v>296</v>
      </c>
      <c r="BH305" t="s">
        <v>1194</v>
      </c>
      <c r="BN305" s="88" t="str">
        <f t="shared" si="63"/>
        <v>-</v>
      </c>
      <c r="BO305" s="95" t="str">
        <f t="shared" si="64"/>
        <v>Jim</v>
      </c>
      <c r="BP305" s="88" t="str">
        <f t="shared" si="65"/>
        <v>Lonborg</v>
      </c>
    </row>
    <row r="306" spans="1:68" x14ac:dyDescent="0.25">
      <c r="A306">
        <v>21</v>
      </c>
      <c r="B306" t="s">
        <v>415</v>
      </c>
      <c r="C306">
        <v>24</v>
      </c>
      <c r="D306" t="s">
        <v>397</v>
      </c>
      <c r="E306">
        <v>2.2999999999999998</v>
      </c>
      <c r="F306">
        <v>146</v>
      </c>
      <c r="G306">
        <v>545</v>
      </c>
      <c r="H306">
        <v>498</v>
      </c>
      <c r="I306">
        <v>56</v>
      </c>
      <c r="J306">
        <v>132</v>
      </c>
      <c r="K306">
        <v>14</v>
      </c>
      <c r="L306">
        <v>2</v>
      </c>
      <c r="M306">
        <v>17</v>
      </c>
      <c r="N306">
        <v>69</v>
      </c>
      <c r="O306">
        <v>5</v>
      </c>
      <c r="P306">
        <v>3</v>
      </c>
      <c r="Q306">
        <v>35</v>
      </c>
      <c r="R306">
        <v>90</v>
      </c>
      <c r="S306">
        <v>0.26500000000000001</v>
      </c>
      <c r="T306">
        <v>0.32</v>
      </c>
      <c r="U306">
        <v>0.40400000000000003</v>
      </c>
      <c r="V306">
        <v>0.72399999999999998</v>
      </c>
      <c r="W306">
        <v>118</v>
      </c>
      <c r="X306">
        <v>0.33700000000000002</v>
      </c>
      <c r="Y306">
        <v>118</v>
      </c>
      <c r="Z306">
        <v>201</v>
      </c>
      <c r="AA306">
        <v>16</v>
      </c>
      <c r="AB306">
        <v>7</v>
      </c>
      <c r="AC306">
        <v>2</v>
      </c>
      <c r="AD306">
        <v>3</v>
      </c>
      <c r="AE306">
        <v>4</v>
      </c>
      <c r="AF306" t="s">
        <v>1299</v>
      </c>
      <c r="AG306" s="20"/>
      <c r="AJ306" s="70" t="str">
        <f t="shared" si="53"/>
        <v/>
      </c>
      <c r="AK306" s="70" t="str">
        <f t="shared" si="54"/>
        <v>4</v>
      </c>
      <c r="AL306" s="70" t="str">
        <f>IF(C306&lt;&gt;"Age",IF(M306&gt;='1967-AL'!H$23,"A",IF(U306&gt;'1967-AL'!H$25,"B","C")),"")</f>
        <v>C</v>
      </c>
      <c r="AM306" s="70" t="str">
        <f t="shared" si="55"/>
        <v>4</v>
      </c>
      <c r="AN306" s="70" t="str">
        <f t="shared" si="56"/>
        <v>4C</v>
      </c>
      <c r="AO306" s="70" t="str">
        <f t="shared" si="57"/>
        <v>R</v>
      </c>
      <c r="AP306" s="70" t="str">
        <f t="shared" si="58"/>
        <v>4C</v>
      </c>
      <c r="AQ306" s="71" t="str">
        <f t="shared" si="59"/>
        <v>Rick Reichardt</v>
      </c>
      <c r="AR306" t="s">
        <v>333</v>
      </c>
      <c r="AS306" t="s">
        <v>1299</v>
      </c>
      <c r="AX306" s="71" t="str">
        <f t="shared" si="60"/>
        <v>Reichardt</v>
      </c>
      <c r="AY306" s="70" t="str">
        <f t="shared" si="61"/>
        <v>4C</v>
      </c>
      <c r="AZ306" s="70" t="str">
        <f t="shared" si="62"/>
        <v>R</v>
      </c>
      <c r="BG306" t="s">
        <v>296</v>
      </c>
      <c r="BH306" t="s">
        <v>1194</v>
      </c>
      <c r="BN306" s="88" t="str">
        <f t="shared" si="63"/>
        <v>-</v>
      </c>
      <c r="BO306" s="95" t="str">
        <f t="shared" si="64"/>
        <v>Jim</v>
      </c>
      <c r="BP306" s="88" t="str">
        <f t="shared" si="65"/>
        <v>Lonborg</v>
      </c>
    </row>
    <row r="307" spans="1:68" x14ac:dyDescent="0.25">
      <c r="A307">
        <v>363</v>
      </c>
      <c r="B307" t="s">
        <v>692</v>
      </c>
      <c r="C307">
        <v>28</v>
      </c>
      <c r="D307" t="s">
        <v>402</v>
      </c>
      <c r="E307">
        <v>0</v>
      </c>
      <c r="F307">
        <v>24</v>
      </c>
      <c r="G307">
        <v>3</v>
      </c>
      <c r="H307">
        <v>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2</v>
      </c>
      <c r="S307">
        <v>0</v>
      </c>
      <c r="T307">
        <v>0</v>
      </c>
      <c r="U307">
        <v>0</v>
      </c>
      <c r="V307">
        <v>0</v>
      </c>
      <c r="W307">
        <v>-100</v>
      </c>
      <c r="X307">
        <v>0</v>
      </c>
      <c r="Y307">
        <v>-258</v>
      </c>
      <c r="Z307">
        <v>0</v>
      </c>
      <c r="AA307">
        <v>0</v>
      </c>
      <c r="AB307">
        <v>0</v>
      </c>
      <c r="AC307">
        <v>1</v>
      </c>
      <c r="AD307">
        <v>0</v>
      </c>
      <c r="AE307">
        <v>0</v>
      </c>
      <c r="AF307" t="s">
        <v>1157</v>
      </c>
      <c r="AG307" s="20"/>
      <c r="AJ307" s="70" t="str">
        <f t="shared" si="53"/>
        <v/>
      </c>
      <c r="AK307" s="70">
        <f t="shared" si="54"/>
        <v>6</v>
      </c>
      <c r="AL307" s="70" t="str">
        <f>IF(C307&lt;&gt;"Age",IF(M307&gt;='1967-AL'!H$23,"A",IF(U307&gt;'1967-AL'!H$25,"B","C")),"")</f>
        <v>C</v>
      </c>
      <c r="AM307" s="70">
        <f t="shared" si="55"/>
        <v>6</v>
      </c>
      <c r="AN307" s="70" t="str">
        <f t="shared" si="56"/>
        <v>6C</v>
      </c>
      <c r="AO307" s="70" t="str">
        <f t="shared" si="57"/>
        <v>R</v>
      </c>
      <c r="AP307" s="70" t="str">
        <f t="shared" si="58"/>
        <v>6C</v>
      </c>
      <c r="AQ307" s="71" t="str">
        <f t="shared" si="59"/>
        <v>Hal Reniff</v>
      </c>
      <c r="AR307" t="s">
        <v>1156</v>
      </c>
      <c r="AS307" t="s">
        <v>1157</v>
      </c>
      <c r="AX307" s="71" t="str">
        <f t="shared" si="60"/>
        <v>Reniff</v>
      </c>
      <c r="AY307" s="70" t="str">
        <f t="shared" si="61"/>
        <v>6C</v>
      </c>
      <c r="AZ307" s="70" t="str">
        <f t="shared" si="62"/>
        <v>R</v>
      </c>
      <c r="BG307" t="s">
        <v>1249</v>
      </c>
      <c r="BH307" t="s">
        <v>1250</v>
      </c>
      <c r="BN307" s="96" t="str">
        <f t="shared" si="63"/>
        <v>-</v>
      </c>
      <c r="BO307" s="95" t="str">
        <f t="shared" si="64"/>
        <v>Marcelino</v>
      </c>
      <c r="BP307" s="88" t="str">
        <f t="shared" si="65"/>
        <v>López</v>
      </c>
    </row>
    <row r="308" spans="1:68" x14ac:dyDescent="0.25">
      <c r="A308">
        <v>71</v>
      </c>
      <c r="B308" t="s">
        <v>455</v>
      </c>
      <c r="C308">
        <v>26</v>
      </c>
      <c r="D308" t="s">
        <v>242</v>
      </c>
      <c r="E308">
        <v>1.3</v>
      </c>
      <c r="F308">
        <v>114</v>
      </c>
      <c r="G308">
        <v>299</v>
      </c>
      <c r="H308">
        <v>263</v>
      </c>
      <c r="I308">
        <v>34</v>
      </c>
      <c r="J308">
        <v>65</v>
      </c>
      <c r="K308">
        <v>15</v>
      </c>
      <c r="L308">
        <v>2</v>
      </c>
      <c r="M308">
        <v>7</v>
      </c>
      <c r="N308">
        <v>28</v>
      </c>
      <c r="O308">
        <v>6</v>
      </c>
      <c r="P308">
        <v>4</v>
      </c>
      <c r="Q308">
        <v>31</v>
      </c>
      <c r="R308">
        <v>57</v>
      </c>
      <c r="S308">
        <v>0.247</v>
      </c>
      <c r="T308">
        <v>0.32600000000000001</v>
      </c>
      <c r="U308">
        <v>0.39900000000000002</v>
      </c>
      <c r="V308">
        <v>0.72499999999999998</v>
      </c>
      <c r="W308">
        <v>117</v>
      </c>
      <c r="X308">
        <v>0.33100000000000002</v>
      </c>
      <c r="Y308">
        <v>113</v>
      </c>
      <c r="Z308">
        <v>105</v>
      </c>
      <c r="AA308">
        <v>1</v>
      </c>
      <c r="AB308">
        <v>1</v>
      </c>
      <c r="AC308">
        <v>1</v>
      </c>
      <c r="AD308">
        <v>3</v>
      </c>
      <c r="AE308">
        <v>2</v>
      </c>
      <c r="AF308" t="s">
        <v>1308</v>
      </c>
      <c r="AG308" s="20"/>
      <c r="AJ308" s="70" t="str">
        <f t="shared" si="53"/>
        <v>CHECK</v>
      </c>
      <c r="AK308" s="70" t="str">
        <f t="shared" si="54"/>
        <v>4</v>
      </c>
      <c r="AL308" s="70" t="str">
        <f>IF(C308&lt;&gt;"Age",IF(M308&gt;='1967-AL'!H$23,"A",IF(U308&gt;'1967-AL'!H$25,"B","C")),"")</f>
        <v>C</v>
      </c>
      <c r="AM308" s="70" t="str">
        <f t="shared" si="55"/>
        <v>4</v>
      </c>
      <c r="AN308" s="70" t="str">
        <f t="shared" si="56"/>
        <v>4C</v>
      </c>
      <c r="AO308" s="70" t="str">
        <f t="shared" si="57"/>
        <v>L</v>
      </c>
      <c r="AP308" s="70" t="str">
        <f t="shared" si="58"/>
        <v>4C</v>
      </c>
      <c r="AQ308" s="71" t="str">
        <f t="shared" si="59"/>
        <v>Roger Repoz</v>
      </c>
      <c r="AR308" t="s">
        <v>1307</v>
      </c>
      <c r="AS308" t="s">
        <v>1308</v>
      </c>
      <c r="AX308" s="71" t="str">
        <f t="shared" si="60"/>
        <v>Repoz</v>
      </c>
      <c r="AY308" s="70" t="str">
        <f t="shared" si="61"/>
        <v>4C</v>
      </c>
      <c r="AZ308" s="70" t="str">
        <f t="shared" si="62"/>
        <v>L</v>
      </c>
      <c r="BG308" t="s">
        <v>1249</v>
      </c>
      <c r="BH308" t="s">
        <v>1250</v>
      </c>
      <c r="BN308" s="88" t="str">
        <f t="shared" si="63"/>
        <v>-</v>
      </c>
      <c r="BO308" s="95" t="str">
        <f t="shared" si="64"/>
        <v>Marcelino</v>
      </c>
      <c r="BP308" s="88" t="str">
        <f t="shared" si="65"/>
        <v>López</v>
      </c>
    </row>
    <row r="309" spans="1:68" x14ac:dyDescent="0.25">
      <c r="A309">
        <v>72</v>
      </c>
      <c r="B309" t="s">
        <v>455</v>
      </c>
      <c r="C309">
        <v>26</v>
      </c>
      <c r="D309" t="s">
        <v>422</v>
      </c>
      <c r="E309">
        <v>0.6</v>
      </c>
      <c r="F309">
        <v>40</v>
      </c>
      <c r="G309">
        <v>101</v>
      </c>
      <c r="H309">
        <v>87</v>
      </c>
      <c r="I309">
        <v>9</v>
      </c>
      <c r="J309">
        <v>21</v>
      </c>
      <c r="K309">
        <v>6</v>
      </c>
      <c r="L309">
        <v>1</v>
      </c>
      <c r="M309">
        <v>2</v>
      </c>
      <c r="N309">
        <v>8</v>
      </c>
      <c r="O309">
        <v>4</v>
      </c>
      <c r="P309">
        <v>2</v>
      </c>
      <c r="Q309">
        <v>12</v>
      </c>
      <c r="R309">
        <v>20</v>
      </c>
      <c r="S309">
        <v>0.24099999999999999</v>
      </c>
      <c r="T309">
        <v>0.34</v>
      </c>
      <c r="U309">
        <v>0.40200000000000002</v>
      </c>
      <c r="V309">
        <v>0.74199999999999999</v>
      </c>
      <c r="W309">
        <v>121</v>
      </c>
      <c r="X309">
        <v>0.34899999999999998</v>
      </c>
      <c r="Y309">
        <v>122</v>
      </c>
      <c r="Z309">
        <v>35</v>
      </c>
      <c r="AA309">
        <v>1</v>
      </c>
      <c r="AB309">
        <v>1</v>
      </c>
      <c r="AC309">
        <v>1</v>
      </c>
      <c r="AD309">
        <v>0</v>
      </c>
      <c r="AE309">
        <v>1</v>
      </c>
      <c r="AF309" t="s">
        <v>1308</v>
      </c>
      <c r="AG309" s="20"/>
      <c r="AJ309" s="70" t="str">
        <f t="shared" si="53"/>
        <v>CHECK</v>
      </c>
      <c r="AK309" s="70" t="str">
        <f t="shared" si="54"/>
        <v>4</v>
      </c>
      <c r="AL309" s="70" t="str">
        <f>IF(C309&lt;&gt;"Age",IF(M309&gt;='1967-AL'!H$23,"A",IF(U309&gt;'1967-AL'!H$25,"B","C")),"")</f>
        <v>C</v>
      </c>
      <c r="AM309" s="70" t="str">
        <f t="shared" si="55"/>
        <v>4</v>
      </c>
      <c r="AN309" s="70" t="str">
        <f t="shared" si="56"/>
        <v>4C</v>
      </c>
      <c r="AO309" s="70" t="str">
        <f t="shared" si="57"/>
        <v>L</v>
      </c>
      <c r="AP309" s="70" t="str">
        <f t="shared" si="58"/>
        <v>4C</v>
      </c>
      <c r="AQ309" s="71" t="str">
        <f t="shared" si="59"/>
        <v>Roger Repoz</v>
      </c>
      <c r="AR309" t="s">
        <v>1307</v>
      </c>
      <c r="AS309" t="s">
        <v>1308</v>
      </c>
      <c r="AX309" s="71" t="str">
        <f t="shared" si="60"/>
        <v>Repoz</v>
      </c>
      <c r="AY309" s="70" t="str">
        <f t="shared" si="61"/>
        <v>4C</v>
      </c>
      <c r="AZ309" s="70" t="str">
        <f t="shared" si="62"/>
        <v>L</v>
      </c>
      <c r="BG309" t="s">
        <v>1249</v>
      </c>
      <c r="BH309" t="s">
        <v>1250</v>
      </c>
      <c r="BN309" s="88" t="str">
        <f t="shared" si="63"/>
        <v>-</v>
      </c>
      <c r="BO309" s="95" t="str">
        <f t="shared" si="64"/>
        <v>Marcelino</v>
      </c>
      <c r="BP309" s="88" t="str">
        <f t="shared" si="65"/>
        <v>López</v>
      </c>
    </row>
    <row r="310" spans="1:68" x14ac:dyDescent="0.25">
      <c r="A310">
        <v>73</v>
      </c>
      <c r="B310" t="s">
        <v>455</v>
      </c>
      <c r="C310">
        <v>26</v>
      </c>
      <c r="D310" t="s">
        <v>397</v>
      </c>
      <c r="E310">
        <v>0.7</v>
      </c>
      <c r="F310">
        <v>74</v>
      </c>
      <c r="G310">
        <v>198</v>
      </c>
      <c r="H310">
        <v>176</v>
      </c>
      <c r="I310">
        <v>25</v>
      </c>
      <c r="J310">
        <v>44</v>
      </c>
      <c r="K310">
        <v>9</v>
      </c>
      <c r="L310">
        <v>1</v>
      </c>
      <c r="M310">
        <v>5</v>
      </c>
      <c r="N310">
        <v>20</v>
      </c>
      <c r="O310">
        <v>2</v>
      </c>
      <c r="P310">
        <v>2</v>
      </c>
      <c r="Q310">
        <v>19</v>
      </c>
      <c r="R310">
        <v>37</v>
      </c>
      <c r="S310">
        <v>0.25</v>
      </c>
      <c r="T310">
        <v>0.318</v>
      </c>
      <c r="U310">
        <v>0.39800000000000002</v>
      </c>
      <c r="V310">
        <v>0.71599999999999997</v>
      </c>
      <c r="W310">
        <v>116</v>
      </c>
      <c r="X310">
        <v>0.32200000000000001</v>
      </c>
      <c r="Y310">
        <v>108</v>
      </c>
      <c r="Z310">
        <v>70</v>
      </c>
      <c r="AA310">
        <v>0</v>
      </c>
      <c r="AB310">
        <v>0</v>
      </c>
      <c r="AC310">
        <v>0</v>
      </c>
      <c r="AD310">
        <v>3</v>
      </c>
      <c r="AE310">
        <v>1</v>
      </c>
      <c r="AF310" t="s">
        <v>1308</v>
      </c>
      <c r="AG310" s="20"/>
      <c r="AJ310" s="70" t="str">
        <f t="shared" si="53"/>
        <v/>
      </c>
      <c r="AK310" s="70" t="str">
        <f t="shared" si="54"/>
        <v>4</v>
      </c>
      <c r="AL310" s="70" t="str">
        <f>IF(C310&lt;&gt;"Age",IF(M310&gt;='1967-AL'!H$23,"A",IF(U310&gt;'1967-AL'!H$25,"B","C")),"")</f>
        <v>C</v>
      </c>
      <c r="AM310" s="70" t="str">
        <f t="shared" si="55"/>
        <v>4</v>
      </c>
      <c r="AN310" s="70" t="str">
        <f t="shared" si="56"/>
        <v>4C</v>
      </c>
      <c r="AO310" s="70" t="str">
        <f t="shared" si="57"/>
        <v>L</v>
      </c>
      <c r="AP310" s="70" t="str">
        <f t="shared" si="58"/>
        <v>4C</v>
      </c>
      <c r="AQ310" s="71" t="str">
        <f t="shared" si="59"/>
        <v>Roger Repoz</v>
      </c>
      <c r="AR310" t="s">
        <v>1307</v>
      </c>
      <c r="AS310" t="s">
        <v>1308</v>
      </c>
      <c r="AX310" s="71" t="str">
        <f t="shared" si="60"/>
        <v>Repoz</v>
      </c>
      <c r="AY310" s="70" t="str">
        <f t="shared" si="61"/>
        <v>4C</v>
      </c>
      <c r="AZ310" s="70" t="str">
        <f t="shared" si="62"/>
        <v>L</v>
      </c>
      <c r="BG310" t="s">
        <v>1249</v>
      </c>
      <c r="BH310" t="s">
        <v>1250</v>
      </c>
      <c r="BN310" s="88" t="str">
        <f t="shared" si="63"/>
        <v>-</v>
      </c>
      <c r="BO310" s="95" t="str">
        <f t="shared" si="64"/>
        <v>Marcelino</v>
      </c>
      <c r="BP310" s="88" t="str">
        <f t="shared" si="65"/>
        <v>López</v>
      </c>
    </row>
    <row r="311" spans="1:68" x14ac:dyDescent="0.25">
      <c r="A311">
        <v>364</v>
      </c>
      <c r="B311" t="s">
        <v>693</v>
      </c>
      <c r="C311">
        <v>27</v>
      </c>
      <c r="D311" t="s">
        <v>242</v>
      </c>
      <c r="E311">
        <v>-0.2</v>
      </c>
      <c r="F311">
        <v>39</v>
      </c>
      <c r="G311">
        <v>62</v>
      </c>
      <c r="H311">
        <v>54</v>
      </c>
      <c r="I311">
        <v>3</v>
      </c>
      <c r="J311">
        <v>5</v>
      </c>
      <c r="K311">
        <v>1</v>
      </c>
      <c r="L311">
        <v>0</v>
      </c>
      <c r="M311">
        <v>0</v>
      </c>
      <c r="N311">
        <v>1</v>
      </c>
      <c r="O311">
        <v>0</v>
      </c>
      <c r="P311">
        <v>0</v>
      </c>
      <c r="Q311">
        <v>1</v>
      </c>
      <c r="R311">
        <v>26</v>
      </c>
      <c r="S311">
        <v>9.2999999999999999E-2</v>
      </c>
      <c r="T311">
        <v>0.107</v>
      </c>
      <c r="U311">
        <v>0.111</v>
      </c>
      <c r="V311">
        <v>0.218</v>
      </c>
      <c r="W311">
        <v>-35</v>
      </c>
      <c r="X311">
        <v>0.13400000000000001</v>
      </c>
      <c r="Y311">
        <v>-51</v>
      </c>
      <c r="Z311">
        <v>6</v>
      </c>
      <c r="AA311">
        <v>0</v>
      </c>
      <c r="AB311">
        <v>0</v>
      </c>
      <c r="AC311">
        <v>6</v>
      </c>
      <c r="AD311">
        <v>1</v>
      </c>
      <c r="AE311">
        <v>0</v>
      </c>
      <c r="AF311" t="s">
        <v>1288</v>
      </c>
      <c r="AG311" s="20"/>
      <c r="AJ311" s="70" t="str">
        <f t="shared" si="53"/>
        <v>CHECK</v>
      </c>
      <c r="AK311" s="70" t="str">
        <f t="shared" si="54"/>
        <v>7</v>
      </c>
      <c r="AL311" s="70" t="str">
        <f>IF(C311&lt;&gt;"Age",IF(M311&gt;='1967-AL'!H$23,"A",IF(U311&gt;'1967-AL'!H$25,"B","C")),"")</f>
        <v>C</v>
      </c>
      <c r="AM311" s="70" t="str">
        <f t="shared" si="55"/>
        <v>7</v>
      </c>
      <c r="AN311" s="70" t="str">
        <f t="shared" si="56"/>
        <v>7C</v>
      </c>
      <c r="AO311" s="70" t="str">
        <f t="shared" si="57"/>
        <v>L</v>
      </c>
      <c r="AP311" s="70" t="str">
        <f t="shared" si="58"/>
        <v>7C</v>
      </c>
      <c r="AQ311" s="71" t="str">
        <f t="shared" si="59"/>
        <v>Pete Richert</v>
      </c>
      <c r="AR311" t="s">
        <v>159</v>
      </c>
      <c r="AS311" t="s">
        <v>1288</v>
      </c>
      <c r="AX311" s="71" t="str">
        <f t="shared" si="60"/>
        <v>Richert</v>
      </c>
      <c r="AY311" s="70" t="str">
        <f t="shared" si="61"/>
        <v>7C</v>
      </c>
      <c r="AZ311" s="70" t="str">
        <f t="shared" si="62"/>
        <v>L</v>
      </c>
      <c r="BG311" t="s">
        <v>1249</v>
      </c>
      <c r="BH311" t="s">
        <v>1250</v>
      </c>
      <c r="BN311" s="96" t="str">
        <f t="shared" si="63"/>
        <v>-</v>
      </c>
      <c r="BO311" s="95" t="str">
        <f t="shared" si="64"/>
        <v>Marcelino</v>
      </c>
      <c r="BP311" s="88" t="str">
        <f t="shared" si="65"/>
        <v>López</v>
      </c>
    </row>
    <row r="312" spans="1:68" x14ac:dyDescent="0.25">
      <c r="A312">
        <v>365</v>
      </c>
      <c r="B312" t="s">
        <v>693</v>
      </c>
      <c r="C312">
        <v>27</v>
      </c>
      <c r="D312" t="s">
        <v>391</v>
      </c>
      <c r="E312">
        <v>-0.1</v>
      </c>
      <c r="F312">
        <v>12</v>
      </c>
      <c r="G312">
        <v>18</v>
      </c>
      <c r="H312">
        <v>17</v>
      </c>
      <c r="I312">
        <v>1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10</v>
      </c>
      <c r="S312">
        <v>5.8999999999999997E-2</v>
      </c>
      <c r="T312">
        <v>5.8999999999999997E-2</v>
      </c>
      <c r="U312">
        <v>5.8999999999999997E-2</v>
      </c>
      <c r="V312">
        <v>0.11799999999999999</v>
      </c>
      <c r="W312">
        <v>-64</v>
      </c>
      <c r="X312">
        <v>0.108</v>
      </c>
      <c r="Y312">
        <v>-62</v>
      </c>
      <c r="Z312">
        <v>1</v>
      </c>
      <c r="AA312">
        <v>0</v>
      </c>
      <c r="AB312">
        <v>0</v>
      </c>
      <c r="AC312">
        <v>1</v>
      </c>
      <c r="AD312">
        <v>0</v>
      </c>
      <c r="AE312">
        <v>0</v>
      </c>
      <c r="AF312" t="s">
        <v>1288</v>
      </c>
      <c r="AG312" s="20"/>
      <c r="AJ312" s="70" t="str">
        <f t="shared" si="53"/>
        <v>CHECK</v>
      </c>
      <c r="AK312" s="70" t="str">
        <f t="shared" si="54"/>
        <v>7</v>
      </c>
      <c r="AL312" s="70" t="str">
        <f>IF(C312&lt;&gt;"Age",IF(M312&gt;='1967-AL'!H$23,"A",IF(U312&gt;'1967-AL'!H$25,"B","C")),"")</f>
        <v>C</v>
      </c>
      <c r="AM312" s="70" t="str">
        <f t="shared" si="55"/>
        <v>7</v>
      </c>
      <c r="AN312" s="70" t="str">
        <f t="shared" si="56"/>
        <v>7C</v>
      </c>
      <c r="AO312" s="70" t="str">
        <f t="shared" si="57"/>
        <v>L</v>
      </c>
      <c r="AP312" s="70" t="str">
        <f t="shared" si="58"/>
        <v>7C</v>
      </c>
      <c r="AQ312" s="71" t="str">
        <f t="shared" si="59"/>
        <v>Pete Richert</v>
      </c>
      <c r="AR312" t="s">
        <v>159</v>
      </c>
      <c r="AS312" t="s">
        <v>1288</v>
      </c>
      <c r="AX312" s="71" t="str">
        <f t="shared" si="60"/>
        <v>Richert</v>
      </c>
      <c r="AY312" s="70" t="str">
        <f t="shared" si="61"/>
        <v>7C</v>
      </c>
      <c r="AZ312" s="70" t="str">
        <f t="shared" si="62"/>
        <v>L</v>
      </c>
      <c r="BG312" t="s">
        <v>1249</v>
      </c>
      <c r="BH312" t="s">
        <v>1250</v>
      </c>
      <c r="BN312" s="88" t="str">
        <f t="shared" si="63"/>
        <v>-</v>
      </c>
      <c r="BO312" s="95" t="str">
        <f t="shared" si="64"/>
        <v>Marcelino</v>
      </c>
      <c r="BP312" s="88" t="str">
        <f t="shared" si="65"/>
        <v>López</v>
      </c>
    </row>
    <row r="313" spans="1:68" x14ac:dyDescent="0.25">
      <c r="A313">
        <v>366</v>
      </c>
      <c r="B313" t="s">
        <v>693</v>
      </c>
      <c r="C313">
        <v>27</v>
      </c>
      <c r="D313" t="s">
        <v>393</v>
      </c>
      <c r="E313">
        <v>-0.1</v>
      </c>
      <c r="F313">
        <v>27</v>
      </c>
      <c r="G313">
        <v>44</v>
      </c>
      <c r="H313">
        <v>37</v>
      </c>
      <c r="I313">
        <v>2</v>
      </c>
      <c r="J313">
        <v>4</v>
      </c>
      <c r="K313">
        <v>1</v>
      </c>
      <c r="L313">
        <v>0</v>
      </c>
      <c r="M313">
        <v>0</v>
      </c>
      <c r="N313">
        <v>1</v>
      </c>
      <c r="O313">
        <v>0</v>
      </c>
      <c r="P313">
        <v>0</v>
      </c>
      <c r="Q313">
        <v>1</v>
      </c>
      <c r="R313">
        <v>16</v>
      </c>
      <c r="S313">
        <v>0.108</v>
      </c>
      <c r="T313">
        <v>0.128</v>
      </c>
      <c r="U313">
        <v>0.13500000000000001</v>
      </c>
      <c r="V313">
        <v>0.26300000000000001</v>
      </c>
      <c r="W313">
        <v>-22</v>
      </c>
      <c r="X313">
        <v>0.14599999999999999</v>
      </c>
      <c r="Y313">
        <v>-46</v>
      </c>
      <c r="Z313">
        <v>5</v>
      </c>
      <c r="AA313">
        <v>0</v>
      </c>
      <c r="AB313">
        <v>0</v>
      </c>
      <c r="AC313">
        <v>5</v>
      </c>
      <c r="AD313">
        <v>1</v>
      </c>
      <c r="AE313">
        <v>0</v>
      </c>
      <c r="AF313" t="s">
        <v>1288</v>
      </c>
      <c r="AG313" s="20"/>
      <c r="AJ313" s="70" t="str">
        <f t="shared" si="53"/>
        <v/>
      </c>
      <c r="AK313" s="70" t="str">
        <f t="shared" si="54"/>
        <v>7</v>
      </c>
      <c r="AL313" s="70" t="str">
        <f>IF(C313&lt;&gt;"Age",IF(M313&gt;='1967-AL'!H$23,"A",IF(U313&gt;'1967-AL'!H$25,"B","C")),"")</f>
        <v>C</v>
      </c>
      <c r="AM313" s="70" t="str">
        <f t="shared" si="55"/>
        <v>7</v>
      </c>
      <c r="AN313" s="70" t="str">
        <f t="shared" si="56"/>
        <v>7C</v>
      </c>
      <c r="AO313" s="70" t="str">
        <f t="shared" si="57"/>
        <v>L</v>
      </c>
      <c r="AP313" s="70" t="str">
        <f t="shared" si="58"/>
        <v>7C</v>
      </c>
      <c r="AQ313" s="71" t="str">
        <f t="shared" si="59"/>
        <v>Pete Richert</v>
      </c>
      <c r="AR313" t="s">
        <v>159</v>
      </c>
      <c r="AS313" t="s">
        <v>1288</v>
      </c>
      <c r="AX313" s="71" t="str">
        <f t="shared" si="60"/>
        <v>Richert</v>
      </c>
      <c r="AY313" s="70" t="str">
        <f t="shared" si="61"/>
        <v>7C</v>
      </c>
      <c r="AZ313" s="70" t="str">
        <f t="shared" si="62"/>
        <v>L</v>
      </c>
      <c r="BG313" t="s">
        <v>293</v>
      </c>
      <c r="BH313" t="s">
        <v>1181</v>
      </c>
      <c r="BN313" s="88" t="str">
        <f t="shared" si="63"/>
        <v>-</v>
      </c>
      <c r="BO313" s="95" t="str">
        <f t="shared" si="64"/>
        <v>Jerry</v>
      </c>
      <c r="BP313" s="88" t="str">
        <f t="shared" si="65"/>
        <v>Lumpe</v>
      </c>
    </row>
    <row r="314" spans="1:68" x14ac:dyDescent="0.25">
      <c r="A314">
        <v>367</v>
      </c>
      <c r="B314" t="s">
        <v>694</v>
      </c>
      <c r="C314">
        <v>25</v>
      </c>
      <c r="D314" t="s">
        <v>402</v>
      </c>
      <c r="E314">
        <v>0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 t="s">
        <v>1075</v>
      </c>
      <c r="AG314" s="20"/>
      <c r="AJ314" s="70" t="str">
        <f t="shared" si="53"/>
        <v/>
      </c>
      <c r="AK314" s="70">
        <f t="shared" si="54"/>
        <v>6</v>
      </c>
      <c r="AL314" s="70" t="str">
        <f>IF(C314&lt;&gt;"Age",IF(M314&gt;='1967-AL'!H$23,"A",IF(U314&gt;'1967-AL'!H$25,"B","C")),"")</f>
        <v>C</v>
      </c>
      <c r="AM314" s="70">
        <f t="shared" si="55"/>
        <v>6</v>
      </c>
      <c r="AN314" s="70" t="str">
        <f t="shared" si="56"/>
        <v>6C</v>
      </c>
      <c r="AO314" s="70" t="str">
        <f t="shared" si="57"/>
        <v>R</v>
      </c>
      <c r="AP314" s="70" t="str">
        <f t="shared" si="58"/>
        <v>6C</v>
      </c>
      <c r="AQ314" s="71" t="str">
        <f t="shared" si="59"/>
        <v>Dale Roberts</v>
      </c>
      <c r="AR314" t="s">
        <v>267</v>
      </c>
      <c r="AS314" t="s">
        <v>1075</v>
      </c>
      <c r="AX314" s="71" t="str">
        <f t="shared" si="60"/>
        <v>Roberts</v>
      </c>
      <c r="AY314" s="70" t="str">
        <f t="shared" si="61"/>
        <v>6C</v>
      </c>
      <c r="AZ314" s="70" t="str">
        <f t="shared" si="62"/>
        <v>R</v>
      </c>
      <c r="BG314" t="s">
        <v>1151</v>
      </c>
      <c r="BH314" t="s">
        <v>1152</v>
      </c>
      <c r="BN314" s="88" t="str">
        <f t="shared" si="63"/>
        <v>-</v>
      </c>
      <c r="BO314" s="95" t="str">
        <f t="shared" si="64"/>
        <v>Gordy</v>
      </c>
      <c r="BP314" s="88" t="str">
        <f t="shared" si="65"/>
        <v>Lund</v>
      </c>
    </row>
    <row r="315" spans="1:68" x14ac:dyDescent="0.25">
      <c r="A315">
        <v>4</v>
      </c>
      <c r="B315" t="s">
        <v>1419</v>
      </c>
      <c r="C315">
        <v>31</v>
      </c>
      <c r="D315" t="s">
        <v>393</v>
      </c>
      <c r="E315">
        <v>5.4</v>
      </c>
      <c r="F315">
        <v>129</v>
      </c>
      <c r="G315">
        <v>563</v>
      </c>
      <c r="H315">
        <v>479</v>
      </c>
      <c r="I315">
        <v>83</v>
      </c>
      <c r="J315">
        <v>149</v>
      </c>
      <c r="K315">
        <v>23</v>
      </c>
      <c r="L315">
        <v>7</v>
      </c>
      <c r="M315">
        <v>30</v>
      </c>
      <c r="N315">
        <v>94</v>
      </c>
      <c r="O315">
        <v>2</v>
      </c>
      <c r="P315">
        <v>3</v>
      </c>
      <c r="Q315">
        <v>71</v>
      </c>
      <c r="R315">
        <v>84</v>
      </c>
      <c r="S315">
        <v>0.311</v>
      </c>
      <c r="T315">
        <v>0.40300000000000002</v>
      </c>
      <c r="U315">
        <v>0.57599999999999996</v>
      </c>
      <c r="V315">
        <v>0.97899999999999998</v>
      </c>
      <c r="W315">
        <v>187</v>
      </c>
      <c r="X315">
        <v>0.443</v>
      </c>
      <c r="Y315">
        <v>195</v>
      </c>
      <c r="Z315">
        <v>276</v>
      </c>
      <c r="AA315">
        <v>10</v>
      </c>
      <c r="AB315">
        <v>7</v>
      </c>
      <c r="AC315">
        <v>0</v>
      </c>
      <c r="AD315">
        <v>6</v>
      </c>
      <c r="AE315">
        <v>14</v>
      </c>
      <c r="AF315" t="s">
        <v>158</v>
      </c>
      <c r="AG315" s="20"/>
      <c r="AJ315" s="70" t="str">
        <f t="shared" si="53"/>
        <v/>
      </c>
      <c r="AK315" s="70" t="str">
        <f t="shared" si="54"/>
        <v>2</v>
      </c>
      <c r="AL315" s="70" t="str">
        <f>IF(C315&lt;&gt;"Age",IF(M315&gt;='1967-AL'!H$23,"A",IF(U315&gt;'1967-AL'!H$25,"B","C")),"")</f>
        <v>A</v>
      </c>
      <c r="AM315" s="70" t="str">
        <f t="shared" si="55"/>
        <v>2</v>
      </c>
      <c r="AN315" s="70" t="str">
        <f t="shared" si="56"/>
        <v>2A</v>
      </c>
      <c r="AO315" s="70" t="str">
        <f t="shared" si="57"/>
        <v>R</v>
      </c>
      <c r="AP315" s="70" t="str">
        <f t="shared" si="58"/>
        <v>2A</v>
      </c>
      <c r="AQ315" s="71" t="str">
        <f t="shared" si="59"/>
        <v>Frank RobinsonF</v>
      </c>
      <c r="AR315" t="s">
        <v>281</v>
      </c>
      <c r="AS315" t="s">
        <v>1483</v>
      </c>
      <c r="AX315" s="71" t="str">
        <f t="shared" si="60"/>
        <v>RobinsonF</v>
      </c>
      <c r="AY315" s="70" t="str">
        <f t="shared" si="61"/>
        <v>2A</v>
      </c>
      <c r="AZ315" s="70" t="str">
        <f t="shared" si="62"/>
        <v>R</v>
      </c>
      <c r="BG315" t="s">
        <v>1331</v>
      </c>
      <c r="BH315" t="s">
        <v>1332</v>
      </c>
      <c r="BN315" s="88" t="str">
        <f t="shared" si="63"/>
        <v>-</v>
      </c>
      <c r="BO315" s="95" t="str">
        <f t="shared" si="64"/>
        <v>Sparky</v>
      </c>
      <c r="BP315" s="88" t="str">
        <f t="shared" si="65"/>
        <v>Lyle</v>
      </c>
    </row>
    <row r="316" spans="1:68" x14ac:dyDescent="0.25">
      <c r="A316">
        <v>12</v>
      </c>
      <c r="B316" t="s">
        <v>1418</v>
      </c>
      <c r="C316">
        <v>30</v>
      </c>
      <c r="D316" t="s">
        <v>393</v>
      </c>
      <c r="E316">
        <v>7.7</v>
      </c>
      <c r="F316">
        <v>158</v>
      </c>
      <c r="G316">
        <v>681</v>
      </c>
      <c r="H316">
        <v>610</v>
      </c>
      <c r="I316">
        <v>88</v>
      </c>
      <c r="J316">
        <v>164</v>
      </c>
      <c r="K316">
        <v>25</v>
      </c>
      <c r="L316">
        <v>5</v>
      </c>
      <c r="M316">
        <v>22</v>
      </c>
      <c r="N316">
        <v>77</v>
      </c>
      <c r="O316">
        <v>1</v>
      </c>
      <c r="P316">
        <v>3</v>
      </c>
      <c r="Q316">
        <v>54</v>
      </c>
      <c r="R316">
        <v>54</v>
      </c>
      <c r="S316">
        <v>0.26900000000000002</v>
      </c>
      <c r="T316">
        <v>0.32800000000000001</v>
      </c>
      <c r="U316">
        <v>0.434</v>
      </c>
      <c r="V316">
        <v>0.76300000000000001</v>
      </c>
      <c r="W316">
        <v>124</v>
      </c>
      <c r="X316">
        <v>0.34499999999999997</v>
      </c>
      <c r="Y316">
        <v>120</v>
      </c>
      <c r="Z316">
        <v>265</v>
      </c>
      <c r="AA316">
        <v>21</v>
      </c>
      <c r="AB316">
        <v>4</v>
      </c>
      <c r="AC316">
        <v>5</v>
      </c>
      <c r="AD316">
        <v>8</v>
      </c>
      <c r="AE316">
        <v>9</v>
      </c>
      <c r="AF316" t="s">
        <v>158</v>
      </c>
      <c r="AG316" s="20"/>
      <c r="AJ316" s="70" t="str">
        <f t="shared" si="53"/>
        <v/>
      </c>
      <c r="AK316" s="70" t="str">
        <f t="shared" si="54"/>
        <v>4</v>
      </c>
      <c r="AL316" s="70" t="str">
        <f>IF(C316&lt;&gt;"Age",IF(M316&gt;='1967-AL'!H$23,"A",IF(U316&gt;'1967-AL'!H$25,"B","C")),"")</f>
        <v>B</v>
      </c>
      <c r="AM316" s="70" t="str">
        <f t="shared" si="55"/>
        <v>4</v>
      </c>
      <c r="AN316" s="70" t="str">
        <f t="shared" si="56"/>
        <v>4B</v>
      </c>
      <c r="AO316" s="70" t="str">
        <f t="shared" si="57"/>
        <v>R</v>
      </c>
      <c r="AP316" s="70" t="str">
        <f t="shared" si="58"/>
        <v>4B</v>
      </c>
      <c r="AQ316" s="71" t="str">
        <f t="shared" si="59"/>
        <v>Brooks RobinsonBr</v>
      </c>
      <c r="AR316" t="s">
        <v>288</v>
      </c>
      <c r="AS316" t="s">
        <v>1484</v>
      </c>
      <c r="AX316" s="71" t="str">
        <f t="shared" si="60"/>
        <v>RobinsonBr</v>
      </c>
      <c r="AY316" s="70" t="str">
        <f t="shared" si="61"/>
        <v>4B</v>
      </c>
      <c r="AZ316" s="70" t="str">
        <f t="shared" si="62"/>
        <v>R</v>
      </c>
      <c r="BG316" t="s">
        <v>1331</v>
      </c>
      <c r="BH316" t="s">
        <v>1332</v>
      </c>
      <c r="BN316" s="96" t="str">
        <f t="shared" si="63"/>
        <v>-</v>
      </c>
      <c r="BO316" s="95" t="str">
        <f t="shared" si="64"/>
        <v>Sparky</v>
      </c>
      <c r="BP316" s="88" t="str">
        <f t="shared" si="65"/>
        <v>Lyle</v>
      </c>
    </row>
    <row r="317" spans="1:68" x14ac:dyDescent="0.25">
      <c r="A317">
        <v>69</v>
      </c>
      <c r="B317" t="s">
        <v>1417</v>
      </c>
      <c r="C317">
        <v>24</v>
      </c>
      <c r="D317" t="s">
        <v>402</v>
      </c>
      <c r="E317">
        <v>-1.6</v>
      </c>
      <c r="F317">
        <v>116</v>
      </c>
      <c r="G317">
        <v>381</v>
      </c>
      <c r="H317">
        <v>342</v>
      </c>
      <c r="I317">
        <v>31</v>
      </c>
      <c r="J317">
        <v>67</v>
      </c>
      <c r="K317">
        <v>6</v>
      </c>
      <c r="L317">
        <v>1</v>
      </c>
      <c r="M317">
        <v>7</v>
      </c>
      <c r="N317">
        <v>29</v>
      </c>
      <c r="O317">
        <v>2</v>
      </c>
      <c r="P317">
        <v>2</v>
      </c>
      <c r="Q317">
        <v>28</v>
      </c>
      <c r="R317">
        <v>56</v>
      </c>
      <c r="S317">
        <v>0.19600000000000001</v>
      </c>
      <c r="T317">
        <v>0.25900000000000001</v>
      </c>
      <c r="U317">
        <v>0.28100000000000003</v>
      </c>
      <c r="V317">
        <v>0.53900000000000003</v>
      </c>
      <c r="W317">
        <v>63</v>
      </c>
      <c r="X317">
        <v>0.26400000000000001</v>
      </c>
      <c r="Y317">
        <v>63</v>
      </c>
      <c r="Z317">
        <v>96</v>
      </c>
      <c r="AA317">
        <v>12</v>
      </c>
      <c r="AB317">
        <v>2</v>
      </c>
      <c r="AC317">
        <v>5</v>
      </c>
      <c r="AD317">
        <v>3</v>
      </c>
      <c r="AE317">
        <v>4</v>
      </c>
      <c r="AF317" t="s">
        <v>158</v>
      </c>
      <c r="AG317" s="20"/>
      <c r="AJ317" s="70" t="str">
        <f t="shared" si="53"/>
        <v/>
      </c>
      <c r="AK317" s="70" t="str">
        <f t="shared" si="54"/>
        <v>6</v>
      </c>
      <c r="AL317" s="70" t="str">
        <f>IF(C317&lt;&gt;"Age",IF(M317&gt;='1967-AL'!H$23,"A",IF(U317&gt;'1967-AL'!H$25,"B","C")),"")</f>
        <v>C</v>
      </c>
      <c r="AM317" s="70" t="str">
        <f t="shared" si="55"/>
        <v>6</v>
      </c>
      <c r="AN317" s="70" t="str">
        <f t="shared" si="56"/>
        <v>6C</v>
      </c>
      <c r="AO317" s="70" t="str">
        <f t="shared" si="57"/>
        <v>R</v>
      </c>
      <c r="AP317" s="70" t="str">
        <f t="shared" si="58"/>
        <v>6C</v>
      </c>
      <c r="AQ317" s="71" t="str">
        <f t="shared" si="59"/>
        <v>Bill RobinsonBi</v>
      </c>
      <c r="AR317" t="s">
        <v>157</v>
      </c>
      <c r="AS317" t="s">
        <v>1485</v>
      </c>
      <c r="AX317" s="71" t="str">
        <f t="shared" si="60"/>
        <v>RobinsonBi</v>
      </c>
      <c r="AY317" s="70" t="str">
        <f t="shared" si="61"/>
        <v>6C</v>
      </c>
      <c r="AZ317" s="70" t="str">
        <f t="shared" si="62"/>
        <v>R</v>
      </c>
      <c r="BG317" t="s">
        <v>1257</v>
      </c>
      <c r="BH317" t="s">
        <v>1259</v>
      </c>
      <c r="BN317" s="96" t="str">
        <f t="shared" si="63"/>
        <v>-</v>
      </c>
      <c r="BO317" s="95" t="str">
        <f t="shared" si="64"/>
        <v>Mickey</v>
      </c>
      <c r="BP317" s="88" t="str">
        <f t="shared" si="65"/>
        <v>Mantle</v>
      </c>
    </row>
    <row r="318" spans="1:68" x14ac:dyDescent="0.25">
      <c r="A318">
        <v>77</v>
      </c>
      <c r="B318" t="s">
        <v>459</v>
      </c>
      <c r="C318">
        <v>28</v>
      </c>
      <c r="D318" t="s">
        <v>397</v>
      </c>
      <c r="E318">
        <v>1.3</v>
      </c>
      <c r="F318">
        <v>139</v>
      </c>
      <c r="G318">
        <v>475</v>
      </c>
      <c r="H318">
        <v>429</v>
      </c>
      <c r="I318">
        <v>29</v>
      </c>
      <c r="J318">
        <v>94</v>
      </c>
      <c r="K318">
        <v>13</v>
      </c>
      <c r="L318">
        <v>3</v>
      </c>
      <c r="M318">
        <v>6</v>
      </c>
      <c r="N318">
        <v>41</v>
      </c>
      <c r="O318">
        <v>1</v>
      </c>
      <c r="P318">
        <v>4</v>
      </c>
      <c r="Q318">
        <v>34</v>
      </c>
      <c r="R318">
        <v>55</v>
      </c>
      <c r="S318">
        <v>0.219</v>
      </c>
      <c r="T318">
        <v>0.27700000000000002</v>
      </c>
      <c r="U318">
        <v>0.30499999999999999</v>
      </c>
      <c r="V318">
        <v>0.58299999999999996</v>
      </c>
      <c r="W318">
        <v>76</v>
      </c>
      <c r="X318">
        <v>0.27800000000000002</v>
      </c>
      <c r="Y318">
        <v>76</v>
      </c>
      <c r="Z318">
        <v>131</v>
      </c>
      <c r="AA318">
        <v>12</v>
      </c>
      <c r="AB318">
        <v>2</v>
      </c>
      <c r="AC318">
        <v>6</v>
      </c>
      <c r="AD318">
        <v>4</v>
      </c>
      <c r="AE318">
        <v>5</v>
      </c>
      <c r="AF318" t="s">
        <v>1044</v>
      </c>
      <c r="AG318" s="20"/>
      <c r="AJ318" s="70" t="str">
        <f t="shared" si="53"/>
        <v/>
      </c>
      <c r="AK318" s="70" t="str">
        <f t="shared" si="54"/>
        <v>5</v>
      </c>
      <c r="AL318" s="70" t="str">
        <f>IF(C318&lt;&gt;"Age",IF(M318&gt;='1967-AL'!H$23,"A",IF(U318&gt;'1967-AL'!H$25,"B","C")),"")</f>
        <v>C</v>
      </c>
      <c r="AM318" s="70" t="str">
        <f t="shared" si="55"/>
        <v>5</v>
      </c>
      <c r="AN318" s="70" t="str">
        <f t="shared" si="56"/>
        <v>5C</v>
      </c>
      <c r="AO318" s="70" t="str">
        <f t="shared" si="57"/>
        <v>B</v>
      </c>
      <c r="AP318" s="70" t="str">
        <f t="shared" si="58"/>
        <v>5C</v>
      </c>
      <c r="AQ318" s="71" t="str">
        <f t="shared" si="59"/>
        <v>Buck Rodgers</v>
      </c>
      <c r="AR318" t="s">
        <v>1043</v>
      </c>
      <c r="AS318" t="s">
        <v>1044</v>
      </c>
      <c r="AX318" s="71" t="str">
        <f t="shared" si="60"/>
        <v>Rodgers</v>
      </c>
      <c r="AY318" s="70" t="str">
        <f t="shared" si="61"/>
        <v>5C</v>
      </c>
      <c r="AZ318" s="70" t="str">
        <f t="shared" si="62"/>
        <v>B</v>
      </c>
      <c r="BG318" t="s">
        <v>314</v>
      </c>
      <c r="BH318" t="s">
        <v>315</v>
      </c>
      <c r="BN318" s="88" t="str">
        <f t="shared" si="63"/>
        <v>-</v>
      </c>
      <c r="BO318" s="95" t="str">
        <f t="shared" si="64"/>
        <v>Mike</v>
      </c>
      <c r="BP318" s="88" t="str">
        <f t="shared" si="65"/>
        <v>Marshall</v>
      </c>
    </row>
    <row r="319" spans="1:68" x14ac:dyDescent="0.25">
      <c r="A319">
        <v>180</v>
      </c>
      <c r="B319" t="s">
        <v>1415</v>
      </c>
      <c r="C319">
        <v>19</v>
      </c>
      <c r="D319" t="s">
        <v>397</v>
      </c>
      <c r="E319">
        <v>0.8</v>
      </c>
      <c r="F319">
        <v>29</v>
      </c>
      <c r="G319">
        <v>133</v>
      </c>
      <c r="H319">
        <v>130</v>
      </c>
      <c r="I319">
        <v>14</v>
      </c>
      <c r="J319">
        <v>31</v>
      </c>
      <c r="K319">
        <v>3</v>
      </c>
      <c r="L319">
        <v>1</v>
      </c>
      <c r="M319">
        <v>1</v>
      </c>
      <c r="N319">
        <v>8</v>
      </c>
      <c r="O319">
        <v>1</v>
      </c>
      <c r="P319">
        <v>0</v>
      </c>
      <c r="Q319">
        <v>2</v>
      </c>
      <c r="R319">
        <v>21</v>
      </c>
      <c r="S319">
        <v>0.23799999999999999</v>
      </c>
      <c r="T319">
        <v>0.25</v>
      </c>
      <c r="U319">
        <v>0.3</v>
      </c>
      <c r="V319">
        <v>0.55000000000000004</v>
      </c>
      <c r="W319">
        <v>66</v>
      </c>
      <c r="X319">
        <v>0.27300000000000002</v>
      </c>
      <c r="Y319">
        <v>68</v>
      </c>
      <c r="Z319">
        <v>39</v>
      </c>
      <c r="AA319">
        <v>1</v>
      </c>
      <c r="AB319">
        <v>0</v>
      </c>
      <c r="AC319">
        <v>1</v>
      </c>
      <c r="AD319">
        <v>0</v>
      </c>
      <c r="AE319">
        <v>0</v>
      </c>
      <c r="AF319" t="s">
        <v>280</v>
      </c>
      <c r="AG319" s="20"/>
      <c r="AJ319" s="70" t="str">
        <f t="shared" si="53"/>
        <v/>
      </c>
      <c r="AK319" s="70" t="str">
        <f t="shared" si="54"/>
        <v>5</v>
      </c>
      <c r="AL319" s="70" t="str">
        <f>IF(C319&lt;&gt;"Age",IF(M319&gt;='1967-AL'!H$23,"A",IF(U319&gt;'1967-AL'!H$25,"B","C")),"")</f>
        <v>C</v>
      </c>
      <c r="AM319" s="70" t="str">
        <f t="shared" si="55"/>
        <v>5</v>
      </c>
      <c r="AN319" s="70" t="str">
        <f t="shared" si="56"/>
        <v>5C</v>
      </c>
      <c r="AO319" s="70" t="str">
        <f t="shared" si="57"/>
        <v>R</v>
      </c>
      <c r="AP319" s="70" t="str">
        <f t="shared" si="58"/>
        <v>5C</v>
      </c>
      <c r="AQ319" s="71" t="str">
        <f t="shared" si="59"/>
        <v>Aurelio RodríguezA</v>
      </c>
      <c r="AR319" t="s">
        <v>1011</v>
      </c>
      <c r="AS319" t="s">
        <v>1486</v>
      </c>
      <c r="AX319" s="71" t="str">
        <f t="shared" si="60"/>
        <v>RodríguezA</v>
      </c>
      <c r="AY319" s="70" t="str">
        <f t="shared" si="61"/>
        <v>5C</v>
      </c>
      <c r="AZ319" s="70" t="str">
        <f t="shared" si="62"/>
        <v>R</v>
      </c>
      <c r="BG319" t="s">
        <v>314</v>
      </c>
      <c r="BH319" t="s">
        <v>315</v>
      </c>
      <c r="BN319" s="96" t="str">
        <f t="shared" si="63"/>
        <v>-</v>
      </c>
      <c r="BO319" s="95" t="str">
        <f t="shared" si="64"/>
        <v>Mike</v>
      </c>
      <c r="BP319" s="88" t="str">
        <f t="shared" si="65"/>
        <v>Marshall</v>
      </c>
    </row>
    <row r="320" spans="1:68" x14ac:dyDescent="0.25">
      <c r="A320">
        <v>368</v>
      </c>
      <c r="B320" t="s">
        <v>1416</v>
      </c>
      <c r="C320">
        <v>26</v>
      </c>
      <c r="D320" t="s">
        <v>422</v>
      </c>
      <c r="E320">
        <v>-0.1</v>
      </c>
      <c r="F320">
        <v>15</v>
      </c>
      <c r="G320">
        <v>9</v>
      </c>
      <c r="H320">
        <v>9</v>
      </c>
      <c r="I320">
        <v>1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3</v>
      </c>
      <c r="S320">
        <v>0</v>
      </c>
      <c r="T320">
        <v>0</v>
      </c>
      <c r="U320">
        <v>0</v>
      </c>
      <c r="V320">
        <v>0</v>
      </c>
      <c r="W320">
        <v>-100</v>
      </c>
      <c r="X320">
        <v>0.104</v>
      </c>
      <c r="Y320">
        <v>-60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 t="s">
        <v>280</v>
      </c>
      <c r="AG320" s="20"/>
      <c r="AJ320" s="70" t="str">
        <f t="shared" si="53"/>
        <v/>
      </c>
      <c r="AK320" s="70">
        <f t="shared" si="54"/>
        <v>6</v>
      </c>
      <c r="AL320" s="70" t="str">
        <f>IF(C320&lt;&gt;"Age",IF(M320&gt;='1967-AL'!H$23,"A",IF(U320&gt;'1967-AL'!H$25,"B","C")),"")</f>
        <v>C</v>
      </c>
      <c r="AM320" s="70">
        <f t="shared" si="55"/>
        <v>6</v>
      </c>
      <c r="AN320" s="70" t="str">
        <f t="shared" si="56"/>
        <v>6C</v>
      </c>
      <c r="AO320" s="70" t="str">
        <f t="shared" si="57"/>
        <v>R</v>
      </c>
      <c r="AP320" s="70" t="str">
        <f t="shared" si="58"/>
        <v>6C</v>
      </c>
      <c r="AQ320" s="71" t="str">
        <f t="shared" si="59"/>
        <v>Roberto RodríguezR</v>
      </c>
      <c r="AR320" t="s">
        <v>1303</v>
      </c>
      <c r="AS320" t="s">
        <v>1487</v>
      </c>
      <c r="AX320" s="71" t="str">
        <f t="shared" si="60"/>
        <v>RodríguezR</v>
      </c>
      <c r="AY320" s="70" t="str">
        <f t="shared" si="61"/>
        <v>6C</v>
      </c>
      <c r="AZ320" s="70" t="str">
        <f t="shared" si="62"/>
        <v>R</v>
      </c>
      <c r="BG320" t="s">
        <v>1169</v>
      </c>
      <c r="BH320" t="s">
        <v>330</v>
      </c>
      <c r="BN320" s="88" t="str">
        <f t="shared" si="63"/>
        <v>-</v>
      </c>
      <c r="BO320" s="95" t="str">
        <f t="shared" si="64"/>
        <v>J.C.</v>
      </c>
      <c r="BP320" s="88" t="str">
        <f t="shared" si="65"/>
        <v>Martin</v>
      </c>
    </row>
    <row r="321" spans="1:68" x14ac:dyDescent="0.25">
      <c r="A321">
        <v>369</v>
      </c>
      <c r="B321" t="s">
        <v>696</v>
      </c>
      <c r="C321">
        <v>21</v>
      </c>
      <c r="D321" t="s">
        <v>390</v>
      </c>
      <c r="E321">
        <v>-0.1</v>
      </c>
      <c r="F321">
        <v>10</v>
      </c>
      <c r="G321">
        <v>15</v>
      </c>
      <c r="H321">
        <v>10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2</v>
      </c>
      <c r="R321">
        <v>4</v>
      </c>
      <c r="S321">
        <v>0</v>
      </c>
      <c r="T321">
        <v>0.16700000000000001</v>
      </c>
      <c r="U321">
        <v>0</v>
      </c>
      <c r="V321">
        <v>0.16700000000000001</v>
      </c>
      <c r="W321">
        <v>-48</v>
      </c>
      <c r="X321">
        <v>0.11600000000000001</v>
      </c>
      <c r="Y321">
        <v>-101</v>
      </c>
      <c r="Z321">
        <v>0</v>
      </c>
      <c r="AA321">
        <v>0</v>
      </c>
      <c r="AB321">
        <v>0</v>
      </c>
      <c r="AC321">
        <v>3</v>
      </c>
      <c r="AD321">
        <v>0</v>
      </c>
      <c r="AE321">
        <v>0</v>
      </c>
      <c r="AF321" t="s">
        <v>1027</v>
      </c>
      <c r="AG321" s="20"/>
      <c r="AJ321" s="70" t="str">
        <f t="shared" si="53"/>
        <v/>
      </c>
      <c r="AK321" s="70" t="str">
        <f t="shared" si="54"/>
        <v>7</v>
      </c>
      <c r="AL321" s="70" t="str">
        <f>IF(C321&lt;&gt;"Age",IF(M321&gt;='1967-AL'!H$23,"A",IF(U321&gt;'1967-AL'!H$25,"B","C")),"")</f>
        <v>C</v>
      </c>
      <c r="AM321" s="70" t="str">
        <f t="shared" si="55"/>
        <v>7</v>
      </c>
      <c r="AN321" s="70" t="str">
        <f t="shared" si="56"/>
        <v>7C</v>
      </c>
      <c r="AO321" s="70" t="str">
        <f t="shared" si="57"/>
        <v>L</v>
      </c>
      <c r="AP321" s="70" t="str">
        <f t="shared" si="58"/>
        <v>7C</v>
      </c>
      <c r="AQ321" s="71" t="str">
        <f t="shared" si="59"/>
        <v>Billy Rohr</v>
      </c>
      <c r="AR321" t="s">
        <v>1026</v>
      </c>
      <c r="AS321" t="s">
        <v>1027</v>
      </c>
      <c r="AX321" s="71" t="str">
        <f t="shared" si="60"/>
        <v>Rohr</v>
      </c>
      <c r="AY321" s="70" t="str">
        <f t="shared" si="61"/>
        <v>7C</v>
      </c>
      <c r="AZ321" s="70" t="str">
        <f t="shared" si="62"/>
        <v>L</v>
      </c>
      <c r="BG321" t="s">
        <v>342</v>
      </c>
      <c r="BH321" t="s">
        <v>1351</v>
      </c>
      <c r="BN321" s="88" t="str">
        <f t="shared" si="63"/>
        <v>-</v>
      </c>
      <c r="BO321" s="95" t="str">
        <f t="shared" si="64"/>
        <v>Tommy</v>
      </c>
      <c r="BP321" s="88" t="str">
        <f t="shared" si="65"/>
        <v>Matchick</v>
      </c>
    </row>
    <row r="322" spans="1:68" x14ac:dyDescent="0.25">
      <c r="A322">
        <v>370</v>
      </c>
      <c r="B322" t="s">
        <v>697</v>
      </c>
      <c r="C322">
        <v>33</v>
      </c>
      <c r="D322" t="s">
        <v>397</v>
      </c>
      <c r="E322">
        <v>-0.1</v>
      </c>
      <c r="F322">
        <v>72</v>
      </c>
      <c r="G322">
        <v>21</v>
      </c>
      <c r="H322">
        <v>17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1</v>
      </c>
      <c r="O322">
        <v>0</v>
      </c>
      <c r="P322">
        <v>0</v>
      </c>
      <c r="Q322">
        <v>1</v>
      </c>
      <c r="R322">
        <v>10</v>
      </c>
      <c r="S322">
        <v>5.8999999999999997E-2</v>
      </c>
      <c r="T322">
        <v>0.111</v>
      </c>
      <c r="U322">
        <v>5.8999999999999997E-2</v>
      </c>
      <c r="V322">
        <v>0.17</v>
      </c>
      <c r="W322">
        <v>-47</v>
      </c>
      <c r="X322">
        <v>8.8999999999999996E-2</v>
      </c>
      <c r="Y322">
        <v>-95</v>
      </c>
      <c r="Z322">
        <v>1</v>
      </c>
      <c r="AA322">
        <v>0</v>
      </c>
      <c r="AB322">
        <v>0</v>
      </c>
      <c r="AC322">
        <v>3</v>
      </c>
      <c r="AD322">
        <v>0</v>
      </c>
      <c r="AE322">
        <v>0</v>
      </c>
      <c r="AF322" t="s">
        <v>1268</v>
      </c>
      <c r="AG322" s="20"/>
      <c r="AJ322" s="70" t="str">
        <f t="shared" ref="AJ322:AJ385" si="66">IF(AQ322=AQ323,"CHECK","")</f>
        <v/>
      </c>
      <c r="AK322" s="70" t="str">
        <f t="shared" ref="AK322:AK385" si="67">IF(C322&lt;&gt;"Age",IF(G322&lt;maxPA,6, IF(S322&gt;batLimit1,"1",IF(S322&gt;batLimit2,"2",IF(S322&gt;batLimit3,"3",IF(S322&gt;batLimit4,"4",IF(S322&gt;batLimit5,"5",IF(S322&gt;batLimit6,"6","7"))))))),"")</f>
        <v>7</v>
      </c>
      <c r="AL322" s="70" t="str">
        <f>IF(C322&lt;&gt;"Age",IF(M322&gt;='1967-AL'!H$23,"A",IF(U322&gt;'1967-AL'!H$25,"B","C")),"")</f>
        <v>C</v>
      </c>
      <c r="AM322" s="70" t="str">
        <f t="shared" ref="AM322:AM385" si="68">IF(C322&lt;&gt;"Age",IF(G322&lt;maxPA,6, IF(S322&gt;batLimit1,"1",IF(S322&gt;batLimit2,"2",IF(S322&gt;batLimit3,"3",IF(S322&gt;batLimit4,"4",IF(S322&gt;batLimit5,"5",IF(S322&gt;batLimit6,"6","7"))))))),"")</f>
        <v>7</v>
      </c>
      <c r="AN322" s="70" t="str">
        <f t="shared" ref="AN322:AN385" si="69">AM322&amp;AL322</f>
        <v>7C</v>
      </c>
      <c r="AO322" s="70" t="str">
        <f t="shared" ref="AO322:AO385" si="70">IF(C322&lt;&gt;"Age",IF(RIGHT(B322,1)="*","L",IF(RIGHT(B322,1)="#","B","R")),"")</f>
        <v>R</v>
      </c>
      <c r="AP322" s="70" t="str">
        <f t="shared" ref="AP322:AP385" si="71">AN322</f>
        <v>7C</v>
      </c>
      <c r="AQ322" s="71" t="str">
        <f t="shared" ref="AQ322:AQ385" si="72">IF(RIGHT(B322,1)="#",SUBSTITUTE(B322,"#",""),IF(RIGHT(B322,1)="*",SUBSTITUTE(B322,"*",""),B322))</f>
        <v>Minnie Rojas</v>
      </c>
      <c r="AR322" t="s">
        <v>1267</v>
      </c>
      <c r="AS322" t="s">
        <v>1268</v>
      </c>
      <c r="AX322" s="71" t="str">
        <f t="shared" ref="AX322:AX385" si="73">AS322</f>
        <v>Rojas</v>
      </c>
      <c r="AY322" s="70" t="str">
        <f t="shared" ref="AY322:AY385" si="74">AP322</f>
        <v>7C</v>
      </c>
      <c r="AZ322" s="70" t="str">
        <f t="shared" ref="AZ322:AZ385" si="75">AO322</f>
        <v>R</v>
      </c>
      <c r="BG322" t="s">
        <v>279</v>
      </c>
      <c r="BH322" t="s">
        <v>166</v>
      </c>
      <c r="BN322" s="88" t="str">
        <f t="shared" ref="BN322:BN385" si="76">IF(AND(BP322=BP323,BO322&lt;&gt;BO323),"check","-")</f>
        <v>-</v>
      </c>
      <c r="BO322" s="95" t="str">
        <f t="shared" si="64"/>
        <v>Eddie</v>
      </c>
      <c r="BP322" s="88" t="str">
        <f t="shared" si="65"/>
        <v>Mathews</v>
      </c>
    </row>
    <row r="323" spans="1:68" x14ac:dyDescent="0.25">
      <c r="A323">
        <v>371</v>
      </c>
      <c r="B323" t="s">
        <v>698</v>
      </c>
      <c r="C323">
        <v>24</v>
      </c>
      <c r="D323" t="s">
        <v>388</v>
      </c>
      <c r="E323">
        <v>-0.1</v>
      </c>
      <c r="F323">
        <v>25</v>
      </c>
      <c r="G323">
        <v>3</v>
      </c>
      <c r="H323">
        <v>3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v>0</v>
      </c>
      <c r="V323">
        <v>0</v>
      </c>
      <c r="W323">
        <v>-100</v>
      </c>
      <c r="X323">
        <v>0</v>
      </c>
      <c r="Y323">
        <v>-148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 t="s">
        <v>1202</v>
      </c>
      <c r="AG323" s="20"/>
      <c r="AJ323" s="70" t="str">
        <f t="shared" si="66"/>
        <v/>
      </c>
      <c r="AK323" s="70">
        <f t="shared" si="67"/>
        <v>6</v>
      </c>
      <c r="AL323" s="70" t="str">
        <f>IF(C323&lt;&gt;"Age",IF(M323&gt;='1967-AL'!H$23,"A",IF(U323&gt;'1967-AL'!H$25,"B","C")),"")</f>
        <v>C</v>
      </c>
      <c r="AM323" s="70">
        <f t="shared" si="68"/>
        <v>6</v>
      </c>
      <c r="AN323" s="70" t="str">
        <f t="shared" si="69"/>
        <v>6C</v>
      </c>
      <c r="AO323" s="70" t="str">
        <f t="shared" si="70"/>
        <v>R</v>
      </c>
      <c r="AP323" s="70" t="str">
        <f t="shared" si="71"/>
        <v>6C</v>
      </c>
      <c r="AQ323" s="71" t="str">
        <f t="shared" si="72"/>
        <v>Jim Roland</v>
      </c>
      <c r="AR323" t="s">
        <v>296</v>
      </c>
      <c r="AS323" t="s">
        <v>1202</v>
      </c>
      <c r="AX323" s="71" t="str">
        <f t="shared" si="73"/>
        <v>Roland</v>
      </c>
      <c r="AY323" s="70" t="str">
        <f t="shared" si="74"/>
        <v>6C</v>
      </c>
      <c r="AZ323" s="70" t="str">
        <f t="shared" si="75"/>
        <v>R</v>
      </c>
      <c r="BG323" t="s">
        <v>273</v>
      </c>
      <c r="BH323" t="s">
        <v>361</v>
      </c>
      <c r="BN323" s="88" t="str">
        <f t="shared" si="76"/>
        <v>-</v>
      </c>
      <c r="BO323" s="95" t="str">
        <f t="shared" ref="BO323:BO386" si="77">BG323</f>
        <v>Dave</v>
      </c>
      <c r="BP323" s="88" t="str">
        <f t="shared" ref="BP323:BP386" si="78">BH323</f>
        <v>May</v>
      </c>
    </row>
    <row r="324" spans="1:68" x14ac:dyDescent="0.25">
      <c r="A324">
        <v>78</v>
      </c>
      <c r="B324" t="s">
        <v>460</v>
      </c>
      <c r="C324">
        <v>29</v>
      </c>
      <c r="D324" t="s">
        <v>388</v>
      </c>
      <c r="E324">
        <v>-0.9</v>
      </c>
      <c r="F324">
        <v>109</v>
      </c>
      <c r="G324">
        <v>374</v>
      </c>
      <c r="H324">
        <v>339</v>
      </c>
      <c r="I324">
        <v>31</v>
      </c>
      <c r="J324">
        <v>83</v>
      </c>
      <c r="K324">
        <v>11</v>
      </c>
      <c r="L324">
        <v>2</v>
      </c>
      <c r="M324">
        <v>6</v>
      </c>
      <c r="N324">
        <v>39</v>
      </c>
      <c r="O324">
        <v>1</v>
      </c>
      <c r="P324">
        <v>1</v>
      </c>
      <c r="Q324">
        <v>27</v>
      </c>
      <c r="R324">
        <v>58</v>
      </c>
      <c r="S324">
        <v>0.245</v>
      </c>
      <c r="T324">
        <v>0.30499999999999999</v>
      </c>
      <c r="U324">
        <v>0.34200000000000003</v>
      </c>
      <c r="V324">
        <v>0.64800000000000002</v>
      </c>
      <c r="W324">
        <v>85</v>
      </c>
      <c r="X324">
        <v>0.307</v>
      </c>
      <c r="Y324">
        <v>82</v>
      </c>
      <c r="Z324">
        <v>116</v>
      </c>
      <c r="AA324">
        <v>10</v>
      </c>
      <c r="AB324">
        <v>3</v>
      </c>
      <c r="AC324">
        <v>4</v>
      </c>
      <c r="AD324">
        <v>1</v>
      </c>
      <c r="AE324">
        <v>4</v>
      </c>
      <c r="AF324" t="s">
        <v>1297</v>
      </c>
      <c r="AG324" s="20"/>
      <c r="AJ324" s="70" t="str">
        <f t="shared" si="66"/>
        <v/>
      </c>
      <c r="AK324" s="70" t="str">
        <f t="shared" si="67"/>
        <v>4</v>
      </c>
      <c r="AL324" s="70" t="str">
        <f>IF(C324&lt;&gt;"Age",IF(M324&gt;='1967-AL'!H$23,"A",IF(U324&gt;'1967-AL'!H$25,"B","C")),"")</f>
        <v>C</v>
      </c>
      <c r="AM324" s="70" t="str">
        <f t="shared" si="68"/>
        <v>4</v>
      </c>
      <c r="AN324" s="70" t="str">
        <f t="shared" si="69"/>
        <v>4C</v>
      </c>
      <c r="AO324" s="70" t="str">
        <f t="shared" si="70"/>
        <v>R</v>
      </c>
      <c r="AP324" s="70" t="str">
        <f t="shared" si="71"/>
        <v>4C</v>
      </c>
      <c r="AQ324" s="71" t="str">
        <f t="shared" si="72"/>
        <v>Rich Rollins</v>
      </c>
      <c r="AR324" t="s">
        <v>331</v>
      </c>
      <c r="AS324" t="s">
        <v>1297</v>
      </c>
      <c r="AX324" s="71" t="str">
        <f t="shared" si="73"/>
        <v>Rollins</v>
      </c>
      <c r="AY324" s="70" t="str">
        <f t="shared" si="74"/>
        <v>4C</v>
      </c>
      <c r="AZ324" s="70" t="str">
        <f t="shared" si="75"/>
        <v>R</v>
      </c>
      <c r="BG324" t="s">
        <v>306</v>
      </c>
      <c r="BH324" t="s">
        <v>167</v>
      </c>
      <c r="BN324" s="88" t="str">
        <f t="shared" si="76"/>
        <v>-</v>
      </c>
      <c r="BO324" s="95" t="str">
        <f t="shared" si="77"/>
        <v>Lee</v>
      </c>
      <c r="BP324" s="88" t="str">
        <f t="shared" si="78"/>
        <v>Maye</v>
      </c>
    </row>
    <row r="325" spans="1:68" x14ac:dyDescent="0.25">
      <c r="A325">
        <v>79</v>
      </c>
      <c r="B325" t="s">
        <v>461</v>
      </c>
      <c r="C325">
        <v>26</v>
      </c>
      <c r="D325" t="s">
        <v>422</v>
      </c>
      <c r="E325">
        <v>0.1</v>
      </c>
      <c r="F325">
        <v>114</v>
      </c>
      <c r="G325">
        <v>361</v>
      </c>
      <c r="H325">
        <v>327</v>
      </c>
      <c r="I325">
        <v>23</v>
      </c>
      <c r="J325">
        <v>67</v>
      </c>
      <c r="K325">
        <v>14</v>
      </c>
      <c r="L325">
        <v>5</v>
      </c>
      <c r="M325">
        <v>6</v>
      </c>
      <c r="N325">
        <v>24</v>
      </c>
      <c r="O325">
        <v>4</v>
      </c>
      <c r="P325">
        <v>1</v>
      </c>
      <c r="Q325">
        <v>23</v>
      </c>
      <c r="R325">
        <v>85</v>
      </c>
      <c r="S325">
        <v>0.20499999999999999</v>
      </c>
      <c r="T325">
        <v>0.26600000000000001</v>
      </c>
      <c r="U325">
        <v>0.33300000000000002</v>
      </c>
      <c r="V325">
        <v>0.59899999999999998</v>
      </c>
      <c r="W325">
        <v>78</v>
      </c>
      <c r="X325">
        <v>0.27700000000000002</v>
      </c>
      <c r="Y325">
        <v>68</v>
      </c>
      <c r="Z325">
        <v>109</v>
      </c>
      <c r="AA325">
        <v>3</v>
      </c>
      <c r="AB325">
        <v>5</v>
      </c>
      <c r="AC325">
        <v>3</v>
      </c>
      <c r="AD325">
        <v>2</v>
      </c>
      <c r="AE325">
        <v>5</v>
      </c>
      <c r="AF325" t="s">
        <v>374</v>
      </c>
      <c r="AG325" s="20"/>
      <c r="AJ325" s="70" t="str">
        <f t="shared" si="66"/>
        <v/>
      </c>
      <c r="AK325" s="70" t="str">
        <f t="shared" si="67"/>
        <v>5</v>
      </c>
      <c r="AL325" s="70" t="str">
        <f>IF(C325&lt;&gt;"Age",IF(M325&gt;='1967-AL'!H$23,"A",IF(U325&gt;'1967-AL'!H$25,"B","C")),"")</f>
        <v>C</v>
      </c>
      <c r="AM325" s="70" t="str">
        <f t="shared" si="68"/>
        <v>5</v>
      </c>
      <c r="AN325" s="70" t="str">
        <f t="shared" si="69"/>
        <v>5C</v>
      </c>
      <c r="AO325" s="70" t="str">
        <f t="shared" si="70"/>
        <v>R</v>
      </c>
      <c r="AP325" s="70" t="str">
        <f t="shared" si="71"/>
        <v>5C</v>
      </c>
      <c r="AQ325" s="71" t="str">
        <f t="shared" si="72"/>
        <v>Phil Roof</v>
      </c>
      <c r="AR325" t="s">
        <v>327</v>
      </c>
      <c r="AS325" t="s">
        <v>374</v>
      </c>
      <c r="AX325" s="71" t="str">
        <f t="shared" si="73"/>
        <v>Roof</v>
      </c>
      <c r="AY325" s="70" t="str">
        <f t="shared" si="74"/>
        <v>5C</v>
      </c>
      <c r="AZ325" s="70" t="str">
        <f t="shared" si="75"/>
        <v>R</v>
      </c>
      <c r="BG325" t="s">
        <v>160</v>
      </c>
      <c r="BH325" t="s">
        <v>1097</v>
      </c>
      <c r="BN325" s="88" t="str">
        <f t="shared" si="76"/>
        <v>-</v>
      </c>
      <c r="BO325" s="95" t="str">
        <f t="shared" si="77"/>
        <v>Dick</v>
      </c>
      <c r="BP325" s="88" t="str">
        <f t="shared" si="78"/>
        <v>McAuliffe</v>
      </c>
    </row>
    <row r="326" spans="1:68" x14ac:dyDescent="0.25">
      <c r="A326">
        <v>372</v>
      </c>
      <c r="B326" t="s">
        <v>699</v>
      </c>
      <c r="C326">
        <v>28</v>
      </c>
      <c r="D326" t="s">
        <v>393</v>
      </c>
      <c r="E326">
        <v>-0.3</v>
      </c>
      <c r="F326">
        <v>45</v>
      </c>
      <c r="G326">
        <v>99</v>
      </c>
      <c r="H326">
        <v>97</v>
      </c>
      <c r="I326">
        <v>7</v>
      </c>
      <c r="J326">
        <v>20</v>
      </c>
      <c r="K326">
        <v>5</v>
      </c>
      <c r="L326">
        <v>0</v>
      </c>
      <c r="M326">
        <v>0</v>
      </c>
      <c r="N326">
        <v>10</v>
      </c>
      <c r="O326">
        <v>0</v>
      </c>
      <c r="P326">
        <v>0</v>
      </c>
      <c r="Q326">
        <v>1</v>
      </c>
      <c r="R326">
        <v>20</v>
      </c>
      <c r="S326">
        <v>0.20599999999999999</v>
      </c>
      <c r="T326">
        <v>0.21199999999999999</v>
      </c>
      <c r="U326">
        <v>0.25800000000000001</v>
      </c>
      <c r="V326">
        <v>0.47</v>
      </c>
      <c r="W326">
        <v>39</v>
      </c>
      <c r="X326">
        <v>0.221</v>
      </c>
      <c r="Y326">
        <v>26</v>
      </c>
      <c r="Z326">
        <v>25</v>
      </c>
      <c r="AA326">
        <v>4</v>
      </c>
      <c r="AB326">
        <v>0</v>
      </c>
      <c r="AC326">
        <v>0</v>
      </c>
      <c r="AD326">
        <v>1</v>
      </c>
      <c r="AE326">
        <v>0</v>
      </c>
      <c r="AF326" t="s">
        <v>1360</v>
      </c>
      <c r="AG326" s="20"/>
      <c r="AJ326" s="70" t="str">
        <f t="shared" si="66"/>
        <v/>
      </c>
      <c r="AK326" s="70" t="str">
        <f t="shared" si="67"/>
        <v>5</v>
      </c>
      <c r="AL326" s="70" t="str">
        <f>IF(C326&lt;&gt;"Age",IF(M326&gt;='1967-AL'!H$23,"A",IF(U326&gt;'1967-AL'!H$25,"B","C")),"")</f>
        <v>C</v>
      </c>
      <c r="AM326" s="70" t="str">
        <f t="shared" si="68"/>
        <v>5</v>
      </c>
      <c r="AN326" s="70" t="str">
        <f t="shared" si="69"/>
        <v>5C</v>
      </c>
      <c r="AO326" s="70" t="str">
        <f t="shared" si="70"/>
        <v>L</v>
      </c>
      <c r="AP326" s="70" t="str">
        <f t="shared" si="71"/>
        <v>5C</v>
      </c>
      <c r="AQ326" s="71" t="str">
        <f t="shared" si="72"/>
        <v>Vic Roznovsky</v>
      </c>
      <c r="AR326" t="s">
        <v>1358</v>
      </c>
      <c r="AS326" t="s">
        <v>1360</v>
      </c>
      <c r="AX326" s="71" t="str">
        <f t="shared" si="73"/>
        <v>Roznovsky</v>
      </c>
      <c r="AY326" s="70" t="str">
        <f t="shared" si="74"/>
        <v>5C</v>
      </c>
      <c r="AZ326" s="70" t="str">
        <f t="shared" si="75"/>
        <v>L</v>
      </c>
      <c r="BG326" t="s">
        <v>342</v>
      </c>
      <c r="BH326" t="s">
        <v>1352</v>
      </c>
      <c r="BN326" s="88" t="str">
        <f t="shared" si="76"/>
        <v>-</v>
      </c>
      <c r="BO326" s="95" t="str">
        <f t="shared" si="77"/>
        <v>Tommy</v>
      </c>
      <c r="BP326" s="88" t="str">
        <f t="shared" si="78"/>
        <v>McCraw</v>
      </c>
    </row>
    <row r="327" spans="1:68" x14ac:dyDescent="0.25">
      <c r="A327">
        <v>373</v>
      </c>
      <c r="B327" t="s">
        <v>700</v>
      </c>
      <c r="C327">
        <v>22</v>
      </c>
      <c r="D327" t="s">
        <v>397</v>
      </c>
      <c r="E327">
        <v>0.1</v>
      </c>
      <c r="F327">
        <v>3</v>
      </c>
      <c r="G327">
        <v>4</v>
      </c>
      <c r="H327">
        <v>3</v>
      </c>
      <c r="I327">
        <v>1</v>
      </c>
      <c r="J327">
        <v>1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</v>
      </c>
      <c r="R327">
        <v>0</v>
      </c>
      <c r="S327">
        <v>0.33300000000000002</v>
      </c>
      <c r="T327">
        <v>0.5</v>
      </c>
      <c r="U327">
        <v>0.33300000000000002</v>
      </c>
      <c r="V327">
        <v>0.83299999999999996</v>
      </c>
      <c r="W327">
        <v>157</v>
      </c>
      <c r="X327">
        <v>0.40100000000000002</v>
      </c>
      <c r="Y327">
        <v>164</v>
      </c>
      <c r="Z327">
        <v>1</v>
      </c>
      <c r="AA327">
        <v>0</v>
      </c>
      <c r="AB327">
        <v>0</v>
      </c>
      <c r="AC327">
        <v>0</v>
      </c>
      <c r="AD327">
        <v>0</v>
      </c>
      <c r="AE327">
        <v>0</v>
      </c>
      <c r="AF327" t="s">
        <v>1225</v>
      </c>
      <c r="AG327" s="20"/>
      <c r="AJ327" s="70" t="str">
        <f t="shared" si="66"/>
        <v/>
      </c>
      <c r="AK327" s="70">
        <f t="shared" si="67"/>
        <v>6</v>
      </c>
      <c r="AL327" s="70" t="str">
        <f>IF(C327&lt;&gt;"Age",IF(M327&gt;='1967-AL'!H$23,"A",IF(U327&gt;'1967-AL'!H$25,"B","C")),"")</f>
        <v>C</v>
      </c>
      <c r="AM327" s="70">
        <f t="shared" si="68"/>
        <v>6</v>
      </c>
      <c r="AN327" s="70" t="str">
        <f t="shared" si="69"/>
        <v>6C</v>
      </c>
      <c r="AO327" s="70" t="str">
        <f t="shared" si="70"/>
        <v>R</v>
      </c>
      <c r="AP327" s="70" t="str">
        <f t="shared" si="71"/>
        <v>6C</v>
      </c>
      <c r="AQ327" s="71" t="str">
        <f t="shared" si="72"/>
        <v>Jorge Rubio</v>
      </c>
      <c r="AR327" t="s">
        <v>1224</v>
      </c>
      <c r="AS327" t="s">
        <v>1225</v>
      </c>
      <c r="AX327" s="71" t="str">
        <f t="shared" si="73"/>
        <v>Rubio</v>
      </c>
      <c r="AY327" s="70" t="str">
        <f t="shared" si="74"/>
        <v>6C</v>
      </c>
      <c r="AZ327" s="70" t="str">
        <f t="shared" si="75"/>
        <v>R</v>
      </c>
      <c r="BG327" t="s">
        <v>1322</v>
      </c>
      <c r="BH327" t="s">
        <v>1324</v>
      </c>
      <c r="BN327" s="88" t="str">
        <f t="shared" si="76"/>
        <v>-</v>
      </c>
      <c r="BO327" s="95" t="str">
        <f t="shared" si="77"/>
        <v>Sam</v>
      </c>
      <c r="BP327" s="88" t="str">
        <f t="shared" si="78"/>
        <v>McDowell</v>
      </c>
    </row>
    <row r="328" spans="1:68" x14ac:dyDescent="0.25">
      <c r="A328">
        <v>374</v>
      </c>
      <c r="B328" t="s">
        <v>701</v>
      </c>
      <c r="C328">
        <v>20</v>
      </c>
      <c r="D328" t="s">
        <v>422</v>
      </c>
      <c r="E328">
        <v>-0.5</v>
      </c>
      <c r="F328">
        <v>19</v>
      </c>
      <c r="G328">
        <v>46</v>
      </c>
      <c r="H328">
        <v>43</v>
      </c>
      <c r="I328">
        <v>4</v>
      </c>
      <c r="J328">
        <v>8</v>
      </c>
      <c r="K328">
        <v>2</v>
      </c>
      <c r="L328">
        <v>0</v>
      </c>
      <c r="M328">
        <v>0</v>
      </c>
      <c r="N328">
        <v>1</v>
      </c>
      <c r="O328">
        <v>0</v>
      </c>
      <c r="P328">
        <v>0</v>
      </c>
      <c r="Q328">
        <v>3</v>
      </c>
      <c r="R328">
        <v>7</v>
      </c>
      <c r="S328">
        <v>0.186</v>
      </c>
      <c r="T328">
        <v>0.23899999999999999</v>
      </c>
      <c r="U328">
        <v>0.23300000000000001</v>
      </c>
      <c r="V328">
        <v>0.47199999999999998</v>
      </c>
      <c r="W328">
        <v>42</v>
      </c>
      <c r="X328">
        <v>0.24199999999999999</v>
      </c>
      <c r="Y328">
        <v>44</v>
      </c>
      <c r="Z328">
        <v>10</v>
      </c>
      <c r="AA328">
        <v>1</v>
      </c>
      <c r="AB328">
        <v>0</v>
      </c>
      <c r="AC328">
        <v>0</v>
      </c>
      <c r="AD328">
        <v>0</v>
      </c>
      <c r="AE328">
        <v>0</v>
      </c>
      <c r="AF328" t="s">
        <v>1211</v>
      </c>
      <c r="AG328" s="20"/>
      <c r="AJ328" s="70" t="str">
        <f t="shared" si="66"/>
        <v/>
      </c>
      <c r="AK328" s="70" t="str">
        <f t="shared" si="67"/>
        <v>6</v>
      </c>
      <c r="AL328" s="70" t="str">
        <f>IF(C328&lt;&gt;"Age",IF(M328&gt;='1967-AL'!H$23,"A",IF(U328&gt;'1967-AL'!H$25,"B","C")),"")</f>
        <v>C</v>
      </c>
      <c r="AM328" s="70" t="str">
        <f t="shared" si="68"/>
        <v>6</v>
      </c>
      <c r="AN328" s="70" t="str">
        <f t="shared" si="69"/>
        <v>6C</v>
      </c>
      <c r="AO328" s="70" t="str">
        <f t="shared" si="70"/>
        <v>R</v>
      </c>
      <c r="AP328" s="70" t="str">
        <f t="shared" si="71"/>
        <v>6C</v>
      </c>
      <c r="AQ328" s="71" t="str">
        <f t="shared" si="72"/>
        <v>Joe Rudi</v>
      </c>
      <c r="AR328" t="s">
        <v>152</v>
      </c>
      <c r="AS328" t="s">
        <v>1211</v>
      </c>
      <c r="AX328" s="71" t="str">
        <f t="shared" si="73"/>
        <v>Rudi</v>
      </c>
      <c r="AY328" s="70" t="str">
        <f t="shared" si="74"/>
        <v>6C</v>
      </c>
      <c r="AZ328" s="70" t="str">
        <f t="shared" si="75"/>
        <v>R</v>
      </c>
      <c r="BG328" t="s">
        <v>1322</v>
      </c>
      <c r="BH328" t="s">
        <v>1324</v>
      </c>
      <c r="BN328" s="88" t="str">
        <f t="shared" si="76"/>
        <v>-</v>
      </c>
      <c r="BO328" s="95" t="str">
        <f t="shared" si="77"/>
        <v>Sam</v>
      </c>
      <c r="BP328" s="88" t="str">
        <f t="shared" si="78"/>
        <v>McDowell</v>
      </c>
    </row>
    <row r="329" spans="1:68" x14ac:dyDescent="0.25">
      <c r="A329">
        <v>138</v>
      </c>
      <c r="B329" t="s">
        <v>501</v>
      </c>
      <c r="C329">
        <v>25</v>
      </c>
      <c r="D329" t="s">
        <v>390</v>
      </c>
      <c r="E329">
        <v>-0.6</v>
      </c>
      <c r="F329">
        <v>79</v>
      </c>
      <c r="G329">
        <v>260</v>
      </c>
      <c r="H329">
        <v>226</v>
      </c>
      <c r="I329">
        <v>21</v>
      </c>
      <c r="J329">
        <v>45</v>
      </c>
      <c r="K329">
        <v>4</v>
      </c>
      <c r="L329">
        <v>2</v>
      </c>
      <c r="M329">
        <v>2</v>
      </c>
      <c r="N329">
        <v>27</v>
      </c>
      <c r="O329">
        <v>2</v>
      </c>
      <c r="P329">
        <v>0</v>
      </c>
      <c r="Q329">
        <v>26</v>
      </c>
      <c r="R329">
        <v>42</v>
      </c>
      <c r="S329">
        <v>0.19900000000000001</v>
      </c>
      <c r="T329">
        <v>0.28199999999999997</v>
      </c>
      <c r="U329">
        <v>0.26100000000000001</v>
      </c>
      <c r="V329">
        <v>0.54300000000000004</v>
      </c>
      <c r="W329">
        <v>56</v>
      </c>
      <c r="X329">
        <v>0.25900000000000001</v>
      </c>
      <c r="Y329">
        <v>42</v>
      </c>
      <c r="Z329">
        <v>59</v>
      </c>
      <c r="AA329">
        <v>8</v>
      </c>
      <c r="AB329">
        <v>1</v>
      </c>
      <c r="AC329">
        <v>4</v>
      </c>
      <c r="AD329">
        <v>2</v>
      </c>
      <c r="AE329">
        <v>5</v>
      </c>
      <c r="AF329" t="s">
        <v>319</v>
      </c>
      <c r="AG329" s="20"/>
      <c r="AJ329" s="70" t="str">
        <f t="shared" si="66"/>
        <v/>
      </c>
      <c r="AK329" s="70" t="str">
        <f t="shared" si="67"/>
        <v>6</v>
      </c>
      <c r="AL329" s="70" t="str">
        <f>IF(C329&lt;&gt;"Age",IF(M329&gt;='1967-AL'!H$23,"A",IF(U329&gt;'1967-AL'!H$25,"B","C")),"")</f>
        <v>C</v>
      </c>
      <c r="AM329" s="70" t="str">
        <f t="shared" si="68"/>
        <v>6</v>
      </c>
      <c r="AN329" s="70" t="str">
        <f t="shared" si="69"/>
        <v>6C</v>
      </c>
      <c r="AO329" s="70" t="str">
        <f t="shared" si="70"/>
        <v>R</v>
      </c>
      <c r="AP329" s="70" t="str">
        <f t="shared" si="71"/>
        <v>6C</v>
      </c>
      <c r="AQ329" s="71" t="str">
        <f t="shared" si="72"/>
        <v>Mike Ryan</v>
      </c>
      <c r="AR329" t="s">
        <v>314</v>
      </c>
      <c r="AS329" t="s">
        <v>319</v>
      </c>
      <c r="AX329" s="71" t="str">
        <f t="shared" si="73"/>
        <v>Ryan</v>
      </c>
      <c r="AY329" s="70" t="str">
        <f t="shared" si="74"/>
        <v>6C</v>
      </c>
      <c r="AZ329" s="70" t="str">
        <f t="shared" si="75"/>
        <v>R</v>
      </c>
      <c r="BG329" t="s">
        <v>320</v>
      </c>
      <c r="BH329" t="s">
        <v>1278</v>
      </c>
      <c r="BN329" s="88" t="str">
        <f t="shared" si="76"/>
        <v>-</v>
      </c>
      <c r="BO329" s="95" t="str">
        <f t="shared" si="77"/>
        <v>Orlando</v>
      </c>
      <c r="BP329" s="88" t="str">
        <f t="shared" si="78"/>
        <v>McFarlane</v>
      </c>
    </row>
    <row r="330" spans="1:68" x14ac:dyDescent="0.25">
      <c r="A330">
        <v>139</v>
      </c>
      <c r="B330" t="s">
        <v>502</v>
      </c>
      <c r="C330">
        <v>26</v>
      </c>
      <c r="D330" t="s">
        <v>406</v>
      </c>
      <c r="E330">
        <v>1</v>
      </c>
      <c r="F330">
        <v>90</v>
      </c>
      <c r="G330">
        <v>224</v>
      </c>
      <c r="H330">
        <v>203</v>
      </c>
      <c r="I330">
        <v>19</v>
      </c>
      <c r="J330">
        <v>46</v>
      </c>
      <c r="K330">
        <v>13</v>
      </c>
      <c r="L330">
        <v>1</v>
      </c>
      <c r="M330">
        <v>2</v>
      </c>
      <c r="N330">
        <v>19</v>
      </c>
      <c r="O330">
        <v>10</v>
      </c>
      <c r="P330">
        <v>4</v>
      </c>
      <c r="Q330">
        <v>17</v>
      </c>
      <c r="R330">
        <v>29</v>
      </c>
      <c r="S330">
        <v>0.22700000000000001</v>
      </c>
      <c r="T330">
        <v>0.28799999999999998</v>
      </c>
      <c r="U330">
        <v>0.33</v>
      </c>
      <c r="V330">
        <v>0.61799999999999999</v>
      </c>
      <c r="W330">
        <v>81</v>
      </c>
      <c r="X330">
        <v>0.308</v>
      </c>
      <c r="Y330">
        <v>86</v>
      </c>
      <c r="Z330">
        <v>67</v>
      </c>
      <c r="AA330">
        <v>4</v>
      </c>
      <c r="AB330">
        <v>1</v>
      </c>
      <c r="AC330">
        <v>2</v>
      </c>
      <c r="AD330">
        <v>1</v>
      </c>
      <c r="AE330">
        <v>1</v>
      </c>
      <c r="AF330" t="s">
        <v>1064</v>
      </c>
      <c r="AG330" s="20"/>
      <c r="AJ330" s="70" t="str">
        <f t="shared" si="66"/>
        <v/>
      </c>
      <c r="AK330" s="70" t="str">
        <f t="shared" si="67"/>
        <v>5</v>
      </c>
      <c r="AL330" s="70" t="str">
        <f>IF(C330&lt;&gt;"Age",IF(M330&gt;='1967-AL'!H$23,"A",IF(U330&gt;'1967-AL'!H$25,"B","C")),"")</f>
        <v>C</v>
      </c>
      <c r="AM330" s="70" t="str">
        <f t="shared" si="68"/>
        <v>5</v>
      </c>
      <c r="AN330" s="70" t="str">
        <f t="shared" si="69"/>
        <v>5C</v>
      </c>
      <c r="AO330" s="70" t="str">
        <f t="shared" si="70"/>
        <v>R</v>
      </c>
      <c r="AP330" s="70" t="str">
        <f t="shared" si="71"/>
        <v>5C</v>
      </c>
      <c r="AQ330" s="71" t="str">
        <f t="shared" si="72"/>
        <v>Chico Salmon</v>
      </c>
      <c r="AR330" t="s">
        <v>1063</v>
      </c>
      <c r="AS330" t="s">
        <v>1064</v>
      </c>
      <c r="AX330" s="71" t="str">
        <f t="shared" si="73"/>
        <v>Salmon</v>
      </c>
      <c r="AY330" s="70" t="str">
        <f t="shared" si="74"/>
        <v>5C</v>
      </c>
      <c r="AZ330" s="70" t="str">
        <f t="shared" si="75"/>
        <v>R</v>
      </c>
      <c r="BG330" t="s">
        <v>296</v>
      </c>
      <c r="BH330" t="s">
        <v>1195</v>
      </c>
      <c r="BN330" s="88" t="str">
        <f t="shared" si="76"/>
        <v>-</v>
      </c>
      <c r="BO330" s="95" t="str">
        <f t="shared" si="77"/>
        <v>Jim</v>
      </c>
      <c r="BP330" s="88" t="str">
        <f t="shared" si="78"/>
        <v>McGlothlin</v>
      </c>
    </row>
    <row r="331" spans="1:68" x14ac:dyDescent="0.25">
      <c r="A331">
        <v>375</v>
      </c>
      <c r="B331" t="s">
        <v>702</v>
      </c>
      <c r="C331">
        <v>19</v>
      </c>
      <c r="D331" t="s">
        <v>402</v>
      </c>
      <c r="F331">
        <v>1</v>
      </c>
      <c r="G331">
        <v>1</v>
      </c>
      <c r="H331">
        <v>1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-100</v>
      </c>
      <c r="X331">
        <v>0</v>
      </c>
      <c r="Y331">
        <v>-130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 t="s">
        <v>1062</v>
      </c>
      <c r="AG331" s="20"/>
      <c r="AJ331" s="70" t="str">
        <f t="shared" si="66"/>
        <v/>
      </c>
      <c r="AK331" s="70">
        <f t="shared" si="67"/>
        <v>6</v>
      </c>
      <c r="AL331" s="70" t="str">
        <f>IF(C331&lt;&gt;"Age",IF(M331&gt;='1967-AL'!H$23,"A",IF(U331&gt;'1967-AL'!H$25,"B","C")),"")</f>
        <v>C</v>
      </c>
      <c r="AM331" s="70">
        <f t="shared" si="68"/>
        <v>6</v>
      </c>
      <c r="AN331" s="70" t="str">
        <f t="shared" si="69"/>
        <v>6C</v>
      </c>
      <c r="AO331" s="70" t="str">
        <f t="shared" si="70"/>
        <v>L</v>
      </c>
      <c r="AP331" s="70" t="str">
        <f t="shared" si="71"/>
        <v>6C</v>
      </c>
      <c r="AQ331" s="71" t="str">
        <f t="shared" si="72"/>
        <v>Charlie Sands</v>
      </c>
      <c r="AR331" t="s">
        <v>264</v>
      </c>
      <c r="AS331" t="s">
        <v>1062</v>
      </c>
      <c r="AX331" s="71" t="str">
        <f t="shared" si="73"/>
        <v>Sands</v>
      </c>
      <c r="AY331" s="70" t="str">
        <f t="shared" si="74"/>
        <v>6C</v>
      </c>
      <c r="AZ331" s="70" t="str">
        <f t="shared" si="75"/>
        <v>L</v>
      </c>
      <c r="BG331" t="s">
        <v>296</v>
      </c>
      <c r="BH331" t="s">
        <v>1195</v>
      </c>
      <c r="BN331" s="88" t="str">
        <f t="shared" si="76"/>
        <v>-</v>
      </c>
      <c r="BO331" s="95" t="str">
        <f t="shared" si="77"/>
        <v>Jim</v>
      </c>
      <c r="BP331" s="88" t="str">
        <f t="shared" si="78"/>
        <v>McGlothlin</v>
      </c>
    </row>
    <row r="332" spans="1:68" x14ac:dyDescent="0.25">
      <c r="A332">
        <v>376</v>
      </c>
      <c r="B332" t="s">
        <v>703</v>
      </c>
      <c r="C332">
        <v>38</v>
      </c>
      <c r="D332" t="s">
        <v>242</v>
      </c>
      <c r="E332">
        <v>0.2</v>
      </c>
      <c r="F332">
        <v>22</v>
      </c>
      <c r="G332">
        <v>22</v>
      </c>
      <c r="H332">
        <v>18</v>
      </c>
      <c r="I332">
        <v>0</v>
      </c>
      <c r="J332">
        <v>3</v>
      </c>
      <c r="K332">
        <v>0</v>
      </c>
      <c r="L332">
        <v>1</v>
      </c>
      <c r="M332">
        <v>0</v>
      </c>
      <c r="N332">
        <v>1</v>
      </c>
      <c r="O332">
        <v>0</v>
      </c>
      <c r="P332">
        <v>0</v>
      </c>
      <c r="Q332">
        <v>2</v>
      </c>
      <c r="R332">
        <v>11</v>
      </c>
      <c r="S332">
        <v>0.16700000000000001</v>
      </c>
      <c r="T332">
        <v>0.25</v>
      </c>
      <c r="U332">
        <v>0.27800000000000002</v>
      </c>
      <c r="V332">
        <v>0.52800000000000002</v>
      </c>
      <c r="W332">
        <v>59</v>
      </c>
      <c r="X332">
        <v>0.246</v>
      </c>
      <c r="Y332">
        <v>45</v>
      </c>
      <c r="Z332">
        <v>5</v>
      </c>
      <c r="AA332">
        <v>0</v>
      </c>
      <c r="AB332">
        <v>0</v>
      </c>
      <c r="AC332">
        <v>2</v>
      </c>
      <c r="AD332">
        <v>0</v>
      </c>
      <c r="AE332">
        <v>0</v>
      </c>
      <c r="AF332" t="s">
        <v>1174</v>
      </c>
      <c r="AG332" s="20"/>
      <c r="AJ332" s="70" t="str">
        <f t="shared" si="66"/>
        <v>CHECK</v>
      </c>
      <c r="AK332" s="70" t="str">
        <f t="shared" si="67"/>
        <v>6</v>
      </c>
      <c r="AL332" s="70" t="str">
        <f>IF(C332&lt;&gt;"Age",IF(M332&gt;='1967-AL'!H$23,"A",IF(U332&gt;'1967-AL'!H$25,"B","C")),"")</f>
        <v>C</v>
      </c>
      <c r="AM332" s="70" t="str">
        <f t="shared" si="68"/>
        <v>6</v>
      </c>
      <c r="AN332" s="70" t="str">
        <f t="shared" si="69"/>
        <v>6C</v>
      </c>
      <c r="AO332" s="70" t="str">
        <f t="shared" si="70"/>
        <v>R</v>
      </c>
      <c r="AP332" s="70" t="str">
        <f t="shared" si="71"/>
        <v>6C</v>
      </c>
      <c r="AQ332" s="71" t="str">
        <f t="shared" si="72"/>
        <v>Jack Sanford</v>
      </c>
      <c r="AR332" t="s">
        <v>289</v>
      </c>
      <c r="AS332" t="s">
        <v>1174</v>
      </c>
      <c r="AX332" s="71" t="str">
        <f t="shared" si="73"/>
        <v>Sanford</v>
      </c>
      <c r="AY332" s="70" t="str">
        <f t="shared" si="74"/>
        <v>6C</v>
      </c>
      <c r="AZ332" s="70" t="str">
        <f t="shared" si="75"/>
        <v>R</v>
      </c>
      <c r="BG332" t="s">
        <v>1257</v>
      </c>
      <c r="BH332" t="s">
        <v>1260</v>
      </c>
      <c r="BN332" s="88" t="str">
        <f t="shared" si="76"/>
        <v>-</v>
      </c>
      <c r="BO332" s="95" t="str">
        <f t="shared" si="77"/>
        <v>Mickey</v>
      </c>
      <c r="BP332" s="88" t="str">
        <f t="shared" si="78"/>
        <v>McGuire</v>
      </c>
    </row>
    <row r="333" spans="1:68" x14ac:dyDescent="0.25">
      <c r="A333">
        <v>377</v>
      </c>
      <c r="B333" t="s">
        <v>703</v>
      </c>
      <c r="C333">
        <v>38</v>
      </c>
      <c r="D333" t="s">
        <v>397</v>
      </c>
      <c r="E333">
        <v>0.2</v>
      </c>
      <c r="F333">
        <v>12</v>
      </c>
      <c r="G333">
        <v>18</v>
      </c>
      <c r="H333">
        <v>15</v>
      </c>
      <c r="I333">
        <v>0</v>
      </c>
      <c r="J333">
        <v>3</v>
      </c>
      <c r="K333">
        <v>0</v>
      </c>
      <c r="L333">
        <v>1</v>
      </c>
      <c r="M333">
        <v>0</v>
      </c>
      <c r="N333">
        <v>1</v>
      </c>
      <c r="O333">
        <v>0</v>
      </c>
      <c r="P333">
        <v>0</v>
      </c>
      <c r="Q333">
        <v>1</v>
      </c>
      <c r="R333">
        <v>9</v>
      </c>
      <c r="S333">
        <v>0.2</v>
      </c>
      <c r="T333">
        <v>0.25</v>
      </c>
      <c r="U333">
        <v>0.33300000000000002</v>
      </c>
      <c r="V333">
        <v>0.58299999999999996</v>
      </c>
      <c r="W333">
        <v>75</v>
      </c>
      <c r="X333">
        <v>0.26400000000000001</v>
      </c>
      <c r="Y333">
        <v>58</v>
      </c>
      <c r="Z333">
        <v>5</v>
      </c>
      <c r="AA333">
        <v>0</v>
      </c>
      <c r="AB333">
        <v>0</v>
      </c>
      <c r="AC333">
        <v>2</v>
      </c>
      <c r="AD333">
        <v>0</v>
      </c>
      <c r="AE333">
        <v>0</v>
      </c>
      <c r="AF333" t="s">
        <v>1174</v>
      </c>
      <c r="AG333" s="20"/>
      <c r="AJ333" s="70" t="str">
        <f t="shared" si="66"/>
        <v>CHECK</v>
      </c>
      <c r="AK333" s="70" t="str">
        <f t="shared" si="67"/>
        <v>6</v>
      </c>
      <c r="AL333" s="70" t="str">
        <f>IF(C333&lt;&gt;"Age",IF(M333&gt;='1967-AL'!H$23,"A",IF(U333&gt;'1967-AL'!H$25,"B","C")),"")</f>
        <v>C</v>
      </c>
      <c r="AM333" s="70" t="str">
        <f t="shared" si="68"/>
        <v>6</v>
      </c>
      <c r="AN333" s="70" t="str">
        <f t="shared" si="69"/>
        <v>6C</v>
      </c>
      <c r="AO333" s="70" t="str">
        <f t="shared" si="70"/>
        <v>R</v>
      </c>
      <c r="AP333" s="70" t="str">
        <f t="shared" si="71"/>
        <v>6C</v>
      </c>
      <c r="AQ333" s="71" t="str">
        <f t="shared" si="72"/>
        <v>Jack Sanford</v>
      </c>
      <c r="AR333" t="s">
        <v>289</v>
      </c>
      <c r="AS333" t="s">
        <v>1174</v>
      </c>
      <c r="AX333" s="71" t="str">
        <f t="shared" si="73"/>
        <v>Sanford</v>
      </c>
      <c r="AY333" s="70" t="str">
        <f t="shared" si="74"/>
        <v>6C</v>
      </c>
      <c r="AZ333" s="70" t="str">
        <f t="shared" si="75"/>
        <v>R</v>
      </c>
      <c r="BG333" t="s">
        <v>144</v>
      </c>
      <c r="BH333" t="s">
        <v>1092</v>
      </c>
      <c r="BN333" s="88" t="str">
        <f t="shared" si="76"/>
        <v>-</v>
      </c>
      <c r="BO333" s="95" t="str">
        <f t="shared" si="77"/>
        <v>Denny</v>
      </c>
      <c r="BP333" s="88" t="str">
        <f t="shared" si="78"/>
        <v>McLain</v>
      </c>
    </row>
    <row r="334" spans="1:68" x14ac:dyDescent="0.25">
      <c r="A334">
        <v>378</v>
      </c>
      <c r="B334" t="s">
        <v>703</v>
      </c>
      <c r="C334">
        <v>38</v>
      </c>
      <c r="D334" t="s">
        <v>422</v>
      </c>
      <c r="E334">
        <v>0</v>
      </c>
      <c r="F334">
        <v>10</v>
      </c>
      <c r="G334">
        <v>4</v>
      </c>
      <c r="H334">
        <v>3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</v>
      </c>
      <c r="R334">
        <v>2</v>
      </c>
      <c r="S334">
        <v>0</v>
      </c>
      <c r="T334">
        <v>0.25</v>
      </c>
      <c r="U334">
        <v>0</v>
      </c>
      <c r="V334">
        <v>0.25</v>
      </c>
      <c r="W334">
        <v>-19</v>
      </c>
      <c r="X334">
        <v>0.17399999999999999</v>
      </c>
      <c r="Y334">
        <v>-5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 t="s">
        <v>1174</v>
      </c>
      <c r="AG334" s="20"/>
      <c r="AJ334" s="70" t="str">
        <f t="shared" si="66"/>
        <v/>
      </c>
      <c r="AK334" s="70">
        <f t="shared" si="67"/>
        <v>6</v>
      </c>
      <c r="AL334" s="70" t="str">
        <f>IF(C334&lt;&gt;"Age",IF(M334&gt;='1967-AL'!H$23,"A",IF(U334&gt;'1967-AL'!H$25,"B","C")),"")</f>
        <v>C</v>
      </c>
      <c r="AM334" s="70">
        <f t="shared" si="68"/>
        <v>6</v>
      </c>
      <c r="AN334" s="70" t="str">
        <f t="shared" si="69"/>
        <v>6C</v>
      </c>
      <c r="AO334" s="70" t="str">
        <f t="shared" si="70"/>
        <v>R</v>
      </c>
      <c r="AP334" s="70" t="str">
        <f t="shared" si="71"/>
        <v>6C</v>
      </c>
      <c r="AQ334" s="71" t="str">
        <f t="shared" si="72"/>
        <v>Jack Sanford</v>
      </c>
      <c r="AR334" t="s">
        <v>289</v>
      </c>
      <c r="AS334" t="s">
        <v>1174</v>
      </c>
      <c r="AX334" s="71" t="str">
        <f t="shared" si="73"/>
        <v>Sanford</v>
      </c>
      <c r="AY334" s="70" t="str">
        <f t="shared" si="74"/>
        <v>6C</v>
      </c>
      <c r="AZ334" s="70" t="str">
        <f t="shared" si="75"/>
        <v>R</v>
      </c>
      <c r="BG334" t="s">
        <v>144</v>
      </c>
      <c r="BH334" t="s">
        <v>1092</v>
      </c>
      <c r="BN334" s="88" t="str">
        <f t="shared" si="76"/>
        <v>-</v>
      </c>
      <c r="BO334" s="95" t="str">
        <f t="shared" si="77"/>
        <v>Denny</v>
      </c>
      <c r="BP334" s="88" t="str">
        <f t="shared" si="78"/>
        <v>McLain</v>
      </c>
    </row>
    <row r="335" spans="1:68" x14ac:dyDescent="0.25">
      <c r="A335">
        <v>181</v>
      </c>
      <c r="B335" t="s">
        <v>538</v>
      </c>
      <c r="C335">
        <v>26</v>
      </c>
      <c r="D335" t="s">
        <v>390</v>
      </c>
      <c r="E335">
        <v>0.3</v>
      </c>
      <c r="F335">
        <v>50</v>
      </c>
      <c r="G335">
        <v>46</v>
      </c>
      <c r="H335">
        <v>42</v>
      </c>
      <c r="I335">
        <v>5</v>
      </c>
      <c r="J335">
        <v>8</v>
      </c>
      <c r="K335">
        <v>3</v>
      </c>
      <c r="L335">
        <v>0</v>
      </c>
      <c r="M335">
        <v>1</v>
      </c>
      <c r="N335">
        <v>3</v>
      </c>
      <c r="O335">
        <v>0</v>
      </c>
      <c r="P335">
        <v>0</v>
      </c>
      <c r="Q335">
        <v>2</v>
      </c>
      <c r="R335">
        <v>15</v>
      </c>
      <c r="S335">
        <v>0.19</v>
      </c>
      <c r="T335">
        <v>0.222</v>
      </c>
      <c r="U335">
        <v>0.33300000000000002</v>
      </c>
      <c r="V335">
        <v>0.55600000000000005</v>
      </c>
      <c r="W335">
        <v>57</v>
      </c>
      <c r="X335">
        <v>0.27100000000000002</v>
      </c>
      <c r="Y335">
        <v>55</v>
      </c>
      <c r="Z335">
        <v>14</v>
      </c>
      <c r="AA335">
        <v>1</v>
      </c>
      <c r="AB335">
        <v>0</v>
      </c>
      <c r="AC335">
        <v>1</v>
      </c>
      <c r="AD335">
        <v>1</v>
      </c>
      <c r="AE335">
        <v>0</v>
      </c>
      <c r="AF335" t="s">
        <v>1227</v>
      </c>
      <c r="AG335" s="20"/>
      <c r="AJ335" s="70" t="str">
        <f t="shared" si="66"/>
        <v/>
      </c>
      <c r="AK335" s="70" t="str">
        <f t="shared" si="67"/>
        <v>6</v>
      </c>
      <c r="AL335" s="70" t="str">
        <f>IF(C335&lt;&gt;"Age",IF(M335&gt;='1967-AL'!H$23,"A",IF(U335&gt;'1967-AL'!H$25,"B","C")),"")</f>
        <v>C</v>
      </c>
      <c r="AM335" s="70" t="str">
        <f t="shared" si="68"/>
        <v>6</v>
      </c>
      <c r="AN335" s="70" t="str">
        <f t="shared" si="69"/>
        <v>6C</v>
      </c>
      <c r="AO335" s="70" t="str">
        <f t="shared" si="70"/>
        <v>R</v>
      </c>
      <c r="AP335" s="70" t="str">
        <f t="shared" si="71"/>
        <v>6C</v>
      </c>
      <c r="AQ335" s="71" t="str">
        <f t="shared" si="72"/>
        <v>José Santiago</v>
      </c>
      <c r="AR335" t="s">
        <v>300</v>
      </c>
      <c r="AS335" t="s">
        <v>1227</v>
      </c>
      <c r="AX335" s="71" t="str">
        <f t="shared" si="73"/>
        <v>Santiago</v>
      </c>
      <c r="AY335" s="70" t="str">
        <f t="shared" si="74"/>
        <v>6C</v>
      </c>
      <c r="AZ335" s="70" t="str">
        <f t="shared" si="75"/>
        <v>R</v>
      </c>
      <c r="BG335" t="s">
        <v>140</v>
      </c>
      <c r="BH335" t="s">
        <v>1106</v>
      </c>
      <c r="BN335" s="96" t="str">
        <f t="shared" si="76"/>
        <v>-</v>
      </c>
      <c r="BO335" s="95" t="str">
        <f t="shared" si="77"/>
        <v>Don</v>
      </c>
      <c r="BP335" s="88" t="str">
        <f t="shared" si="78"/>
        <v>McMahon</v>
      </c>
    </row>
    <row r="336" spans="1:68" x14ac:dyDescent="0.25">
      <c r="A336">
        <v>104</v>
      </c>
      <c r="B336" t="s">
        <v>481</v>
      </c>
      <c r="C336">
        <v>26</v>
      </c>
      <c r="D336" t="s">
        <v>397</v>
      </c>
      <c r="E336">
        <v>0.8</v>
      </c>
      <c r="F336">
        <v>90</v>
      </c>
      <c r="G336">
        <v>230</v>
      </c>
      <c r="H336">
        <v>201</v>
      </c>
      <c r="I336">
        <v>13</v>
      </c>
      <c r="J336">
        <v>45</v>
      </c>
      <c r="K336">
        <v>7</v>
      </c>
      <c r="L336">
        <v>0</v>
      </c>
      <c r="M336">
        <v>4</v>
      </c>
      <c r="N336">
        <v>21</v>
      </c>
      <c r="O336">
        <v>1</v>
      </c>
      <c r="P336">
        <v>0</v>
      </c>
      <c r="Q336">
        <v>28</v>
      </c>
      <c r="R336">
        <v>25</v>
      </c>
      <c r="S336">
        <v>0.224</v>
      </c>
      <c r="T336">
        <v>0.31900000000000001</v>
      </c>
      <c r="U336">
        <v>0.318</v>
      </c>
      <c r="V336">
        <v>0.63700000000000001</v>
      </c>
      <c r="W336">
        <v>94</v>
      </c>
      <c r="X336">
        <v>0.29599999999999999</v>
      </c>
      <c r="Y336">
        <v>86</v>
      </c>
      <c r="Z336">
        <v>64</v>
      </c>
      <c r="AA336">
        <v>5</v>
      </c>
      <c r="AB336">
        <v>0</v>
      </c>
      <c r="AC336">
        <v>1</v>
      </c>
      <c r="AD336">
        <v>0</v>
      </c>
      <c r="AE336">
        <v>3</v>
      </c>
      <c r="AF336" t="s">
        <v>1346</v>
      </c>
      <c r="AG336" s="20"/>
      <c r="AJ336" s="70" t="str">
        <f t="shared" si="66"/>
        <v/>
      </c>
      <c r="AK336" s="70" t="str">
        <f t="shared" si="67"/>
        <v>5</v>
      </c>
      <c r="AL336" s="70" t="str">
        <f>IF(C336&lt;&gt;"Age",IF(M336&gt;='1967-AL'!H$23,"A",IF(U336&gt;'1967-AL'!H$25,"B","C")),"")</f>
        <v>C</v>
      </c>
      <c r="AM336" s="70" t="str">
        <f t="shared" si="68"/>
        <v>5</v>
      </c>
      <c r="AN336" s="70" t="str">
        <f t="shared" si="69"/>
        <v>5C</v>
      </c>
      <c r="AO336" s="70" t="str">
        <f t="shared" si="70"/>
        <v>L</v>
      </c>
      <c r="AP336" s="70" t="str">
        <f t="shared" si="71"/>
        <v>5C</v>
      </c>
      <c r="AQ336" s="71" t="str">
        <f t="shared" si="72"/>
        <v>Tom Satriano</v>
      </c>
      <c r="AR336" t="s">
        <v>341</v>
      </c>
      <c r="AS336" t="s">
        <v>1346</v>
      </c>
      <c r="AX336" s="71" t="str">
        <f t="shared" si="73"/>
        <v>Satriano</v>
      </c>
      <c r="AY336" s="70" t="str">
        <f t="shared" si="74"/>
        <v>5C</v>
      </c>
      <c r="AZ336" s="70" t="str">
        <f t="shared" si="75"/>
        <v>L</v>
      </c>
      <c r="BG336" t="s">
        <v>140</v>
      </c>
      <c r="BH336" t="s">
        <v>1106</v>
      </c>
      <c r="BN336" s="96" t="str">
        <f t="shared" si="76"/>
        <v>-</v>
      </c>
      <c r="BO336" s="95" t="str">
        <f t="shared" si="77"/>
        <v>Don</v>
      </c>
      <c r="BP336" s="88" t="str">
        <f t="shared" si="78"/>
        <v>McMahon</v>
      </c>
    </row>
    <row r="337" spans="1:68" x14ac:dyDescent="0.25">
      <c r="A337">
        <v>379</v>
      </c>
      <c r="B337" t="s">
        <v>704</v>
      </c>
      <c r="C337">
        <v>26</v>
      </c>
      <c r="D337" t="s">
        <v>391</v>
      </c>
      <c r="E337">
        <v>-0.4</v>
      </c>
      <c r="F337">
        <v>89</v>
      </c>
      <c r="G337">
        <v>253</v>
      </c>
      <c r="H337">
        <v>233</v>
      </c>
      <c r="I337">
        <v>22</v>
      </c>
      <c r="J337">
        <v>55</v>
      </c>
      <c r="K337">
        <v>13</v>
      </c>
      <c r="L337">
        <v>0</v>
      </c>
      <c r="M337">
        <v>0</v>
      </c>
      <c r="N337">
        <v>8</v>
      </c>
      <c r="O337">
        <v>8</v>
      </c>
      <c r="P337">
        <v>0</v>
      </c>
      <c r="Q337">
        <v>17</v>
      </c>
      <c r="R337">
        <v>34</v>
      </c>
      <c r="S337">
        <v>0.23599999999999999</v>
      </c>
      <c r="T337">
        <v>0.28699999999999998</v>
      </c>
      <c r="U337">
        <v>0.29199999999999998</v>
      </c>
      <c r="V337">
        <v>0.57899999999999996</v>
      </c>
      <c r="W337">
        <v>75</v>
      </c>
      <c r="X337">
        <v>0.28699999999999998</v>
      </c>
      <c r="Y337">
        <v>72</v>
      </c>
      <c r="Z337">
        <v>68</v>
      </c>
      <c r="AA337">
        <v>6</v>
      </c>
      <c r="AB337">
        <v>0</v>
      </c>
      <c r="AC337">
        <v>2</v>
      </c>
      <c r="AD337">
        <v>1</v>
      </c>
      <c r="AE337">
        <v>1</v>
      </c>
      <c r="AF337" t="s">
        <v>1035</v>
      </c>
      <c r="AG337" s="20"/>
      <c r="AJ337" s="70" t="str">
        <f t="shared" si="66"/>
        <v/>
      </c>
      <c r="AK337" s="70" t="str">
        <f t="shared" si="67"/>
        <v>5</v>
      </c>
      <c r="AL337" s="70" t="str">
        <f>IF(C337&lt;&gt;"Age",IF(M337&gt;='1967-AL'!H$23,"A",IF(U337&gt;'1967-AL'!H$25,"B","C")),"")</f>
        <v>C</v>
      </c>
      <c r="AM337" s="70" t="str">
        <f t="shared" si="68"/>
        <v>5</v>
      </c>
      <c r="AN337" s="70" t="str">
        <f t="shared" si="69"/>
        <v>5C</v>
      </c>
      <c r="AO337" s="70" t="str">
        <f t="shared" si="70"/>
        <v>B</v>
      </c>
      <c r="AP337" s="70" t="str">
        <f t="shared" si="71"/>
        <v>5C</v>
      </c>
      <c r="AQ337" s="71" t="str">
        <f t="shared" si="72"/>
        <v>Bob Saverine</v>
      </c>
      <c r="AR337" t="s">
        <v>145</v>
      </c>
      <c r="AS337" t="s">
        <v>1035</v>
      </c>
      <c r="AX337" s="71" t="str">
        <f t="shared" si="73"/>
        <v>Saverine</v>
      </c>
      <c r="AY337" s="70" t="str">
        <f t="shared" si="74"/>
        <v>5C</v>
      </c>
      <c r="AZ337" s="70" t="str">
        <f t="shared" si="75"/>
        <v>B</v>
      </c>
      <c r="BG337" t="s">
        <v>140</v>
      </c>
      <c r="BH337" t="s">
        <v>1106</v>
      </c>
      <c r="BN337" s="88" t="str">
        <f t="shared" si="76"/>
        <v>-</v>
      </c>
      <c r="BO337" s="95" t="str">
        <f t="shared" si="77"/>
        <v>Don</v>
      </c>
      <c r="BP337" s="88" t="str">
        <f t="shared" si="78"/>
        <v>McMahon</v>
      </c>
    </row>
    <row r="338" spans="1:68" x14ac:dyDescent="0.25">
      <c r="A338">
        <v>80</v>
      </c>
      <c r="B338" t="s">
        <v>462</v>
      </c>
      <c r="C338">
        <v>24</v>
      </c>
      <c r="D338" t="s">
        <v>397</v>
      </c>
      <c r="E338">
        <v>1.1000000000000001</v>
      </c>
      <c r="F338">
        <v>99</v>
      </c>
      <c r="G338">
        <v>322</v>
      </c>
      <c r="H338">
        <v>272</v>
      </c>
      <c r="I338">
        <v>31</v>
      </c>
      <c r="J338">
        <v>51</v>
      </c>
      <c r="K338">
        <v>9</v>
      </c>
      <c r="L338">
        <v>1</v>
      </c>
      <c r="M338">
        <v>6</v>
      </c>
      <c r="N338">
        <v>20</v>
      </c>
      <c r="O338">
        <v>2</v>
      </c>
      <c r="P338">
        <v>2</v>
      </c>
      <c r="Q338">
        <v>38</v>
      </c>
      <c r="R338">
        <v>39</v>
      </c>
      <c r="S338">
        <v>0.188</v>
      </c>
      <c r="T338">
        <v>0.28599999999999998</v>
      </c>
      <c r="U338">
        <v>0.29399999999999998</v>
      </c>
      <c r="V338">
        <v>0.57999999999999996</v>
      </c>
      <c r="W338">
        <v>76</v>
      </c>
      <c r="X338">
        <v>0.29199999999999998</v>
      </c>
      <c r="Y338">
        <v>85</v>
      </c>
      <c r="Z338">
        <v>80</v>
      </c>
      <c r="AA338">
        <v>3</v>
      </c>
      <c r="AB338">
        <v>1</v>
      </c>
      <c r="AC338">
        <v>7</v>
      </c>
      <c r="AD338">
        <v>4</v>
      </c>
      <c r="AE338">
        <v>3</v>
      </c>
      <c r="AF338" t="s">
        <v>1285</v>
      </c>
      <c r="AG338" s="20"/>
      <c r="AJ338" s="70" t="str">
        <f t="shared" si="66"/>
        <v/>
      </c>
      <c r="AK338" s="70" t="str">
        <f t="shared" si="67"/>
        <v>6</v>
      </c>
      <c r="AL338" s="70" t="str">
        <f>IF(C338&lt;&gt;"Age",IF(M338&gt;='1967-AL'!H$23,"A",IF(U338&gt;'1967-AL'!H$25,"B","C")),"")</f>
        <v>C</v>
      </c>
      <c r="AM338" s="70" t="str">
        <f t="shared" si="68"/>
        <v>6</v>
      </c>
      <c r="AN338" s="70" t="str">
        <f t="shared" si="69"/>
        <v>6C</v>
      </c>
      <c r="AO338" s="70" t="str">
        <f t="shared" si="70"/>
        <v>R</v>
      </c>
      <c r="AP338" s="70" t="str">
        <f t="shared" si="71"/>
        <v>6C</v>
      </c>
      <c r="AQ338" s="71" t="str">
        <f t="shared" si="72"/>
        <v>Paul Schaal</v>
      </c>
      <c r="AR338" t="s">
        <v>323</v>
      </c>
      <c r="AS338" t="s">
        <v>1285</v>
      </c>
      <c r="AX338" s="71" t="str">
        <f t="shared" si="73"/>
        <v>Schaal</v>
      </c>
      <c r="AY338" s="70" t="str">
        <f t="shared" si="74"/>
        <v>6C</v>
      </c>
      <c r="AZ338" s="70" t="str">
        <f t="shared" si="75"/>
        <v>R</v>
      </c>
      <c r="BG338" t="s">
        <v>140</v>
      </c>
      <c r="BH338" t="s">
        <v>1106</v>
      </c>
      <c r="BN338" s="88" t="str">
        <f t="shared" si="76"/>
        <v>-</v>
      </c>
      <c r="BO338" s="95" t="str">
        <f t="shared" si="77"/>
        <v>Don</v>
      </c>
      <c r="BP338" s="88" t="str">
        <f t="shared" si="78"/>
        <v>McMahon</v>
      </c>
    </row>
    <row r="339" spans="1:68" x14ac:dyDescent="0.25">
      <c r="A339">
        <v>380</v>
      </c>
      <c r="B339" t="s">
        <v>705</v>
      </c>
      <c r="C339">
        <v>24</v>
      </c>
      <c r="D339" t="s">
        <v>406</v>
      </c>
      <c r="E339">
        <v>0.2</v>
      </c>
      <c r="F339">
        <v>18</v>
      </c>
      <c r="G339">
        <v>73</v>
      </c>
      <c r="H339">
        <v>66</v>
      </c>
      <c r="I339">
        <v>8</v>
      </c>
      <c r="J339">
        <v>21</v>
      </c>
      <c r="K339">
        <v>4</v>
      </c>
      <c r="L339">
        <v>2</v>
      </c>
      <c r="M339">
        <v>0</v>
      </c>
      <c r="N339">
        <v>6</v>
      </c>
      <c r="O339">
        <v>0</v>
      </c>
      <c r="P339">
        <v>2</v>
      </c>
      <c r="Q339">
        <v>5</v>
      </c>
      <c r="R339">
        <v>10</v>
      </c>
      <c r="S339">
        <v>0.318</v>
      </c>
      <c r="T339">
        <v>0.36099999999999999</v>
      </c>
      <c r="U339">
        <v>0.439</v>
      </c>
      <c r="V339">
        <v>0.80100000000000005</v>
      </c>
      <c r="W339">
        <v>134</v>
      </c>
      <c r="X339">
        <v>0.35399999999999998</v>
      </c>
      <c r="Y339">
        <v>134</v>
      </c>
      <c r="Z339">
        <v>29</v>
      </c>
      <c r="AA339">
        <v>0</v>
      </c>
      <c r="AB339">
        <v>0</v>
      </c>
      <c r="AC339">
        <v>1</v>
      </c>
      <c r="AD339">
        <v>1</v>
      </c>
      <c r="AE339">
        <v>1</v>
      </c>
      <c r="AF339" t="s">
        <v>1298</v>
      </c>
      <c r="AG339" s="20"/>
      <c r="AJ339" s="70" t="str">
        <f t="shared" si="66"/>
        <v/>
      </c>
      <c r="AK339" s="70" t="str">
        <f t="shared" si="67"/>
        <v>2</v>
      </c>
      <c r="AL339" s="70" t="str">
        <f>IF(C339&lt;&gt;"Age",IF(M339&gt;='1967-AL'!H$23,"A",IF(U339&gt;'1967-AL'!H$25,"B","C")),"")</f>
        <v>B</v>
      </c>
      <c r="AM339" s="70" t="str">
        <f t="shared" si="68"/>
        <v>2</v>
      </c>
      <c r="AN339" s="70" t="str">
        <f t="shared" si="69"/>
        <v>2B</v>
      </c>
      <c r="AO339" s="70" t="str">
        <f t="shared" si="70"/>
        <v>B</v>
      </c>
      <c r="AP339" s="70" t="str">
        <f t="shared" si="71"/>
        <v>2B</v>
      </c>
      <c r="AQ339" s="71" t="str">
        <f t="shared" si="72"/>
        <v>Richie Scheinblum</v>
      </c>
      <c r="AR339" t="s">
        <v>332</v>
      </c>
      <c r="AS339" t="s">
        <v>1298</v>
      </c>
      <c r="AX339" s="71" t="str">
        <f t="shared" si="73"/>
        <v>Scheinblum</v>
      </c>
      <c r="AY339" s="70" t="str">
        <f t="shared" si="74"/>
        <v>2B</v>
      </c>
      <c r="AZ339" s="70" t="str">
        <f t="shared" si="75"/>
        <v>B</v>
      </c>
      <c r="BG339" t="s">
        <v>140</v>
      </c>
      <c r="BH339" t="s">
        <v>1106</v>
      </c>
      <c r="BN339" s="88" t="str">
        <f t="shared" si="76"/>
        <v>-</v>
      </c>
      <c r="BO339" s="95" t="str">
        <f t="shared" si="77"/>
        <v>Don</v>
      </c>
      <c r="BP339" s="88" t="str">
        <f t="shared" si="78"/>
        <v>McMahon</v>
      </c>
    </row>
    <row r="340" spans="1:68" x14ac:dyDescent="0.25">
      <c r="A340">
        <v>17</v>
      </c>
      <c r="B340" t="s">
        <v>410</v>
      </c>
      <c r="C340">
        <v>23</v>
      </c>
      <c r="D340" t="s">
        <v>390</v>
      </c>
      <c r="E340">
        <v>4.4000000000000004</v>
      </c>
      <c r="F340">
        <v>159</v>
      </c>
      <c r="G340">
        <v>641</v>
      </c>
      <c r="H340">
        <v>565</v>
      </c>
      <c r="I340">
        <v>74</v>
      </c>
      <c r="J340">
        <v>171</v>
      </c>
      <c r="K340">
        <v>21</v>
      </c>
      <c r="L340">
        <v>7</v>
      </c>
      <c r="M340">
        <v>19</v>
      </c>
      <c r="N340">
        <v>82</v>
      </c>
      <c r="O340">
        <v>10</v>
      </c>
      <c r="P340">
        <v>8</v>
      </c>
      <c r="Q340">
        <v>63</v>
      </c>
      <c r="R340">
        <v>119</v>
      </c>
      <c r="S340">
        <v>0.30299999999999999</v>
      </c>
      <c r="T340">
        <v>0.373</v>
      </c>
      <c r="U340">
        <v>0.46500000000000002</v>
      </c>
      <c r="V340">
        <v>0.83899999999999997</v>
      </c>
      <c r="W340">
        <v>138</v>
      </c>
      <c r="X340">
        <v>0.38300000000000001</v>
      </c>
      <c r="Y340">
        <v>140</v>
      </c>
      <c r="Z340">
        <v>263</v>
      </c>
      <c r="AA340">
        <v>13</v>
      </c>
      <c r="AB340">
        <v>4</v>
      </c>
      <c r="AC340">
        <v>3</v>
      </c>
      <c r="AD340">
        <v>6</v>
      </c>
      <c r="AE340">
        <v>10</v>
      </c>
      <c r="AF340" t="s">
        <v>316</v>
      </c>
      <c r="AG340" s="20"/>
      <c r="AJ340" s="70" t="str">
        <f t="shared" si="66"/>
        <v/>
      </c>
      <c r="AK340" s="70" t="str">
        <f t="shared" si="67"/>
        <v>3</v>
      </c>
      <c r="AL340" s="70" t="str">
        <f>IF(C340&lt;&gt;"Age",IF(M340&gt;='1967-AL'!H$23,"A",IF(U340&gt;'1967-AL'!H$25,"B","C")),"")</f>
        <v>B</v>
      </c>
      <c r="AM340" s="70" t="str">
        <f t="shared" si="68"/>
        <v>3</v>
      </c>
      <c r="AN340" s="70" t="str">
        <f t="shared" si="69"/>
        <v>3B</v>
      </c>
      <c r="AO340" s="70" t="str">
        <f t="shared" si="70"/>
        <v>R</v>
      </c>
      <c r="AP340" s="70" t="str">
        <f t="shared" si="71"/>
        <v>3B</v>
      </c>
      <c r="AQ340" s="71" t="str">
        <f t="shared" si="72"/>
        <v>George Scott</v>
      </c>
      <c r="AR340" t="s">
        <v>285</v>
      </c>
      <c r="AS340" t="s">
        <v>316</v>
      </c>
      <c r="AX340" s="71" t="str">
        <f t="shared" si="73"/>
        <v>Scott</v>
      </c>
      <c r="AY340" s="70" t="str">
        <f t="shared" si="74"/>
        <v>3B</v>
      </c>
      <c r="AZ340" s="70" t="str">
        <f t="shared" si="75"/>
        <v>R</v>
      </c>
      <c r="BG340" t="s">
        <v>140</v>
      </c>
      <c r="BH340" t="s">
        <v>1106</v>
      </c>
      <c r="BN340" s="88" t="str">
        <f t="shared" si="76"/>
        <v>-</v>
      </c>
      <c r="BO340" s="95" t="str">
        <f t="shared" si="77"/>
        <v>Don</v>
      </c>
      <c r="BP340" s="88" t="str">
        <f t="shared" si="78"/>
        <v>McMahon</v>
      </c>
    </row>
    <row r="341" spans="1:68" x14ac:dyDescent="0.25">
      <c r="A341">
        <v>381</v>
      </c>
      <c r="B341" t="s">
        <v>706</v>
      </c>
      <c r="C341">
        <v>29</v>
      </c>
      <c r="D341" t="s">
        <v>422</v>
      </c>
      <c r="E341">
        <v>-0.1</v>
      </c>
      <c r="F341">
        <v>36</v>
      </c>
      <c r="G341">
        <v>9</v>
      </c>
      <c r="H341">
        <v>9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4</v>
      </c>
      <c r="S341">
        <v>0</v>
      </c>
      <c r="T341">
        <v>0</v>
      </c>
      <c r="U341">
        <v>0</v>
      </c>
      <c r="V341">
        <v>0</v>
      </c>
      <c r="W341">
        <v>-100</v>
      </c>
      <c r="X341">
        <v>0</v>
      </c>
      <c r="Y341">
        <v>-137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 t="s">
        <v>1103</v>
      </c>
      <c r="AG341" s="20"/>
      <c r="AJ341" s="70" t="str">
        <f t="shared" si="66"/>
        <v/>
      </c>
      <c r="AK341" s="70">
        <f t="shared" si="67"/>
        <v>6</v>
      </c>
      <c r="AL341" s="70" t="str">
        <f>IF(C341&lt;&gt;"Age",IF(M341&gt;='1967-AL'!H$23,"A",IF(U341&gt;'1967-AL'!H$25,"B","C")),"")</f>
        <v>C</v>
      </c>
      <c r="AM341" s="70">
        <f t="shared" si="68"/>
        <v>6</v>
      </c>
      <c r="AN341" s="70" t="str">
        <f t="shared" si="69"/>
        <v>6C</v>
      </c>
      <c r="AO341" s="70" t="str">
        <f t="shared" si="70"/>
        <v>R</v>
      </c>
      <c r="AP341" s="70" t="str">
        <f t="shared" si="71"/>
        <v>6C</v>
      </c>
      <c r="AQ341" s="71" t="str">
        <f t="shared" si="72"/>
        <v>Diego Seguí</v>
      </c>
      <c r="AR341" t="s">
        <v>1102</v>
      </c>
      <c r="AS341" t="s">
        <v>1103</v>
      </c>
      <c r="AX341" s="71" t="str">
        <f t="shared" si="73"/>
        <v>Seguí</v>
      </c>
      <c r="AY341" s="70" t="str">
        <f t="shared" si="74"/>
        <v>6C</v>
      </c>
      <c r="AZ341" s="70" t="str">
        <f t="shared" si="75"/>
        <v>R</v>
      </c>
      <c r="BG341" t="s">
        <v>303</v>
      </c>
      <c r="BH341" t="s">
        <v>1233</v>
      </c>
      <c r="BN341" s="88" t="str">
        <f t="shared" si="76"/>
        <v>-</v>
      </c>
      <c r="BO341" s="95" t="str">
        <f t="shared" si="77"/>
        <v>Ken</v>
      </c>
      <c r="BP341" s="88" t="str">
        <f t="shared" si="78"/>
        <v>McMullen</v>
      </c>
    </row>
    <row r="342" spans="1:68" x14ac:dyDescent="0.25">
      <c r="A342">
        <v>382</v>
      </c>
      <c r="B342" t="s">
        <v>707</v>
      </c>
      <c r="C342">
        <v>31</v>
      </c>
      <c r="D342" t="s">
        <v>395</v>
      </c>
      <c r="E342">
        <v>0</v>
      </c>
      <c r="F342">
        <v>20</v>
      </c>
      <c r="G342">
        <v>1</v>
      </c>
      <c r="H342">
        <v>1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-100</v>
      </c>
      <c r="X342">
        <v>0</v>
      </c>
      <c r="Y342">
        <v>-130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 t="s">
        <v>1237</v>
      </c>
      <c r="AG342" s="20"/>
      <c r="AJ342" s="70" t="str">
        <f t="shared" si="66"/>
        <v/>
      </c>
      <c r="AK342" s="70">
        <f t="shared" si="67"/>
        <v>6</v>
      </c>
      <c r="AL342" s="70" t="str">
        <f>IF(C342&lt;&gt;"Age",IF(M342&gt;='1967-AL'!H$23,"A",IF(U342&gt;'1967-AL'!H$25,"B","C")),"")</f>
        <v>C</v>
      </c>
      <c r="AM342" s="70">
        <f t="shared" si="68"/>
        <v>6</v>
      </c>
      <c r="AN342" s="70" t="str">
        <f t="shared" si="69"/>
        <v>6C</v>
      </c>
      <c r="AO342" s="70" t="str">
        <f t="shared" si="70"/>
        <v>R</v>
      </c>
      <c r="AP342" s="70" t="str">
        <f t="shared" si="71"/>
        <v>6C</v>
      </c>
      <c r="AQ342" s="71" t="str">
        <f t="shared" si="72"/>
        <v>Larry Sherry</v>
      </c>
      <c r="AR342" t="s">
        <v>138</v>
      </c>
      <c r="AS342" t="s">
        <v>1237</v>
      </c>
      <c r="AX342" s="71" t="str">
        <f t="shared" si="73"/>
        <v>Sherry</v>
      </c>
      <c r="AY342" s="70" t="str">
        <f t="shared" si="74"/>
        <v>6C</v>
      </c>
      <c r="AZ342" s="70" t="str">
        <f t="shared" si="75"/>
        <v>R</v>
      </c>
      <c r="BG342" t="s">
        <v>273</v>
      </c>
      <c r="BH342" t="s">
        <v>1085</v>
      </c>
      <c r="BN342" s="88" t="str">
        <f t="shared" si="76"/>
        <v>-</v>
      </c>
      <c r="BO342" s="95" t="str">
        <f t="shared" si="77"/>
        <v>Dave</v>
      </c>
      <c r="BP342" s="88" t="str">
        <f t="shared" si="78"/>
        <v>McNally</v>
      </c>
    </row>
    <row r="343" spans="1:68" x14ac:dyDescent="0.25">
      <c r="A343">
        <v>140</v>
      </c>
      <c r="B343" t="s">
        <v>503</v>
      </c>
      <c r="C343">
        <v>22</v>
      </c>
      <c r="D343" t="s">
        <v>402</v>
      </c>
      <c r="E343">
        <v>0.3</v>
      </c>
      <c r="F343">
        <v>8</v>
      </c>
      <c r="G343">
        <v>29</v>
      </c>
      <c r="H343">
        <v>27</v>
      </c>
      <c r="I343">
        <v>2</v>
      </c>
      <c r="J343">
        <v>8</v>
      </c>
      <c r="K343">
        <v>1</v>
      </c>
      <c r="L343">
        <v>0</v>
      </c>
      <c r="M343">
        <v>2</v>
      </c>
      <c r="N343">
        <v>6</v>
      </c>
      <c r="O343">
        <v>2</v>
      </c>
      <c r="P343">
        <v>0</v>
      </c>
      <c r="Q343">
        <v>1</v>
      </c>
      <c r="R343">
        <v>5</v>
      </c>
      <c r="S343">
        <v>0.29599999999999999</v>
      </c>
      <c r="T343">
        <v>0.31</v>
      </c>
      <c r="U343">
        <v>0.55600000000000005</v>
      </c>
      <c r="V343">
        <v>0.86599999999999999</v>
      </c>
      <c r="W343">
        <v>157</v>
      </c>
      <c r="X343">
        <v>0.39100000000000001</v>
      </c>
      <c r="Y343">
        <v>144</v>
      </c>
      <c r="Z343">
        <v>15</v>
      </c>
      <c r="AA343">
        <v>0</v>
      </c>
      <c r="AB343">
        <v>0</v>
      </c>
      <c r="AC343">
        <v>0</v>
      </c>
      <c r="AD343">
        <v>1</v>
      </c>
      <c r="AE343">
        <v>1</v>
      </c>
      <c r="AF343" t="s">
        <v>1347</v>
      </c>
      <c r="AG343" s="20"/>
      <c r="AJ343" s="70" t="str">
        <f t="shared" si="66"/>
        <v/>
      </c>
      <c r="AK343" s="70" t="str">
        <f t="shared" si="67"/>
        <v>3</v>
      </c>
      <c r="AL343" s="70" t="str">
        <f>IF(C343&lt;&gt;"Age",IF(M343&gt;='1967-AL'!H$23,"A",IF(U343&gt;'1967-AL'!H$25,"B","C")),"")</f>
        <v>B</v>
      </c>
      <c r="AM343" s="70" t="str">
        <f t="shared" si="68"/>
        <v>3</v>
      </c>
      <c r="AN343" s="70" t="str">
        <f t="shared" si="69"/>
        <v>3B</v>
      </c>
      <c r="AO343" s="70" t="str">
        <f t="shared" si="70"/>
        <v>L</v>
      </c>
      <c r="AP343" s="70" t="str">
        <f t="shared" si="71"/>
        <v>3B</v>
      </c>
      <c r="AQ343" s="71" t="str">
        <f t="shared" si="72"/>
        <v>Tom Shopay</v>
      </c>
      <c r="AR343" t="s">
        <v>341</v>
      </c>
      <c r="AS343" t="s">
        <v>1347</v>
      </c>
      <c r="AX343" s="71" t="str">
        <f t="shared" si="73"/>
        <v>Shopay</v>
      </c>
      <c r="AY343" s="70" t="str">
        <f t="shared" si="74"/>
        <v>3B</v>
      </c>
      <c r="AZ343" s="70" t="str">
        <f t="shared" si="75"/>
        <v>L</v>
      </c>
      <c r="BG343" t="s">
        <v>273</v>
      </c>
      <c r="BH343" t="s">
        <v>1085</v>
      </c>
      <c r="BN343" s="88" t="str">
        <f t="shared" si="76"/>
        <v>-</v>
      </c>
      <c r="BO343" s="95" t="str">
        <f t="shared" si="77"/>
        <v>Dave</v>
      </c>
      <c r="BP343" s="88" t="str">
        <f t="shared" si="78"/>
        <v>McNally</v>
      </c>
    </row>
    <row r="344" spans="1:68" x14ac:dyDescent="0.25">
      <c r="A344">
        <v>383</v>
      </c>
      <c r="B344" t="s">
        <v>708</v>
      </c>
      <c r="C344">
        <v>33</v>
      </c>
      <c r="D344" t="s">
        <v>390</v>
      </c>
      <c r="E344">
        <v>-0.2</v>
      </c>
      <c r="F344">
        <v>33</v>
      </c>
      <c r="G344">
        <v>50</v>
      </c>
      <c r="H344">
        <v>44</v>
      </c>
      <c r="I344">
        <v>2</v>
      </c>
      <c r="J344">
        <v>9</v>
      </c>
      <c r="K344">
        <v>0</v>
      </c>
      <c r="L344">
        <v>2</v>
      </c>
      <c r="M344">
        <v>0</v>
      </c>
      <c r="N344">
        <v>7</v>
      </c>
      <c r="O344">
        <v>0</v>
      </c>
      <c r="P344">
        <v>0</v>
      </c>
      <c r="Q344">
        <v>6</v>
      </c>
      <c r="R344">
        <v>8</v>
      </c>
      <c r="S344">
        <v>0.20499999999999999</v>
      </c>
      <c r="T344">
        <v>0.3</v>
      </c>
      <c r="U344">
        <v>0.29499999999999998</v>
      </c>
      <c r="V344">
        <v>0.59499999999999997</v>
      </c>
      <c r="W344">
        <v>71</v>
      </c>
      <c r="X344">
        <v>0.28999999999999998</v>
      </c>
      <c r="Y344">
        <v>68</v>
      </c>
      <c r="Z344">
        <v>13</v>
      </c>
      <c r="AA344">
        <v>1</v>
      </c>
      <c r="AB344">
        <v>0</v>
      </c>
      <c r="AC344">
        <v>0</v>
      </c>
      <c r="AD344">
        <v>0</v>
      </c>
      <c r="AE344">
        <v>1</v>
      </c>
      <c r="AF344" t="s">
        <v>1277</v>
      </c>
      <c r="AG344" s="20"/>
      <c r="AJ344" s="70" t="str">
        <f t="shared" si="66"/>
        <v/>
      </c>
      <c r="AK344" s="70" t="str">
        <f t="shared" si="67"/>
        <v>5</v>
      </c>
      <c r="AL344" s="70" t="str">
        <f>IF(C344&lt;&gt;"Age",IF(M344&gt;='1967-AL'!H$23,"A",IF(U344&gt;'1967-AL'!H$25,"B","C")),"")</f>
        <v>C</v>
      </c>
      <c r="AM344" s="70" t="str">
        <f t="shared" si="68"/>
        <v>5</v>
      </c>
      <c r="AN344" s="70" t="str">
        <f t="shared" si="69"/>
        <v>5C</v>
      </c>
      <c r="AO344" s="70" t="str">
        <f t="shared" si="70"/>
        <v>L</v>
      </c>
      <c r="AP344" s="70" t="str">
        <f t="shared" si="71"/>
        <v>5C</v>
      </c>
      <c r="AQ344" s="71" t="str">
        <f t="shared" si="72"/>
        <v>Norm Siebern</v>
      </c>
      <c r="AR344" t="s">
        <v>1275</v>
      </c>
      <c r="AS344" t="s">
        <v>1277</v>
      </c>
      <c r="AX344" s="71" t="str">
        <f t="shared" si="73"/>
        <v>Siebern</v>
      </c>
      <c r="AY344" s="70" t="str">
        <f t="shared" si="74"/>
        <v>5C</v>
      </c>
      <c r="AZ344" s="70" t="str">
        <f t="shared" si="75"/>
        <v>L</v>
      </c>
      <c r="BG344" t="s">
        <v>293</v>
      </c>
      <c r="BH344" t="s">
        <v>1182</v>
      </c>
      <c r="BN344" s="88" t="str">
        <f t="shared" si="76"/>
        <v>-</v>
      </c>
      <c r="BO344" s="95" t="str">
        <f t="shared" si="77"/>
        <v>Jerry</v>
      </c>
      <c r="BP344" s="88" t="str">
        <f t="shared" si="78"/>
        <v>McNertney</v>
      </c>
    </row>
    <row r="345" spans="1:68" x14ac:dyDescent="0.25">
      <c r="A345">
        <v>182</v>
      </c>
      <c r="B345" t="s">
        <v>539</v>
      </c>
      <c r="C345">
        <v>30</v>
      </c>
      <c r="D345" t="s">
        <v>406</v>
      </c>
      <c r="E345">
        <v>0.3</v>
      </c>
      <c r="F345">
        <v>34</v>
      </c>
      <c r="G345">
        <v>57</v>
      </c>
      <c r="H345">
        <v>52</v>
      </c>
      <c r="I345">
        <v>4</v>
      </c>
      <c r="J345">
        <v>7</v>
      </c>
      <c r="K345">
        <v>2</v>
      </c>
      <c r="L345">
        <v>2</v>
      </c>
      <c r="M345">
        <v>1</v>
      </c>
      <c r="N345">
        <v>3</v>
      </c>
      <c r="O345">
        <v>0</v>
      </c>
      <c r="P345">
        <v>0</v>
      </c>
      <c r="Q345">
        <v>0</v>
      </c>
      <c r="R345">
        <v>13</v>
      </c>
      <c r="S345">
        <v>0.13500000000000001</v>
      </c>
      <c r="T345">
        <v>0.13500000000000001</v>
      </c>
      <c r="U345">
        <v>0.308</v>
      </c>
      <c r="V345">
        <v>0.442</v>
      </c>
      <c r="W345">
        <v>26</v>
      </c>
      <c r="X345">
        <v>0.23100000000000001</v>
      </c>
      <c r="Y345">
        <v>25</v>
      </c>
      <c r="Z345">
        <v>16</v>
      </c>
      <c r="AA345">
        <v>1</v>
      </c>
      <c r="AB345">
        <v>0</v>
      </c>
      <c r="AC345">
        <v>5</v>
      </c>
      <c r="AD345">
        <v>0</v>
      </c>
      <c r="AE345">
        <v>0</v>
      </c>
      <c r="AF345" t="s">
        <v>1330</v>
      </c>
      <c r="AG345" s="20"/>
      <c r="AJ345" s="70" t="str">
        <f t="shared" si="66"/>
        <v/>
      </c>
      <c r="AK345" s="70" t="str">
        <f t="shared" si="67"/>
        <v>7</v>
      </c>
      <c r="AL345" s="70" t="str">
        <f>IF(C345&lt;&gt;"Age",IF(M345&gt;='1967-AL'!H$23,"A",IF(U345&gt;'1967-AL'!H$25,"B","C")),"")</f>
        <v>C</v>
      </c>
      <c r="AM345" s="70" t="str">
        <f t="shared" si="68"/>
        <v>7</v>
      </c>
      <c r="AN345" s="70" t="str">
        <f t="shared" si="69"/>
        <v>7C</v>
      </c>
      <c r="AO345" s="70" t="str">
        <f t="shared" si="70"/>
        <v>R</v>
      </c>
      <c r="AP345" s="70" t="str">
        <f t="shared" si="71"/>
        <v>7C</v>
      </c>
      <c r="AQ345" s="71" t="str">
        <f t="shared" si="72"/>
        <v>Sonny Siebert</v>
      </c>
      <c r="AR345" t="s">
        <v>1329</v>
      </c>
      <c r="AS345" t="s">
        <v>1330</v>
      </c>
      <c r="AX345" s="71" t="str">
        <f t="shared" si="73"/>
        <v>Siebert</v>
      </c>
      <c r="AY345" s="70" t="str">
        <f t="shared" si="74"/>
        <v>7C</v>
      </c>
      <c r="AZ345" s="70" t="str">
        <f t="shared" si="75"/>
        <v>R</v>
      </c>
      <c r="BG345" t="s">
        <v>296</v>
      </c>
      <c r="BH345" t="s">
        <v>1196</v>
      </c>
      <c r="BN345" s="88" t="str">
        <f t="shared" si="76"/>
        <v>-</v>
      </c>
      <c r="BO345" s="95" t="str">
        <f t="shared" si="77"/>
        <v>Jim</v>
      </c>
      <c r="BP345" s="88" t="str">
        <f t="shared" si="78"/>
        <v>Merritt</v>
      </c>
    </row>
    <row r="346" spans="1:68" x14ac:dyDescent="0.25">
      <c r="A346">
        <v>384</v>
      </c>
      <c r="B346" t="s">
        <v>709</v>
      </c>
      <c r="C346">
        <v>29</v>
      </c>
      <c r="D346" t="s">
        <v>388</v>
      </c>
      <c r="E346">
        <v>0</v>
      </c>
      <c r="F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 t="s">
        <v>1116</v>
      </c>
      <c r="AG346" s="20"/>
      <c r="AJ346" s="70" t="str">
        <f t="shared" si="66"/>
        <v/>
      </c>
      <c r="AK346" s="70">
        <f t="shared" si="67"/>
        <v>6</v>
      </c>
      <c r="AL346" s="70" t="str">
        <f>IF(C346&lt;&gt;"Age",IF(M346&gt;='1967-AL'!H$23,"A",IF(U346&gt;'1967-AL'!H$25,"B","C")),"")</f>
        <v>C</v>
      </c>
      <c r="AM346" s="70">
        <f t="shared" si="68"/>
        <v>6</v>
      </c>
      <c r="AN346" s="70" t="str">
        <f t="shared" si="69"/>
        <v>6C</v>
      </c>
      <c r="AO346" s="70" t="str">
        <f t="shared" si="70"/>
        <v>R</v>
      </c>
      <c r="AP346" s="70" t="str">
        <f t="shared" si="71"/>
        <v>6C</v>
      </c>
      <c r="AQ346" s="71" t="str">
        <f t="shared" si="72"/>
        <v>Dwight Siebler</v>
      </c>
      <c r="AR346" t="s">
        <v>1115</v>
      </c>
      <c r="AS346" t="s">
        <v>1116</v>
      </c>
      <c r="AX346" s="71" t="str">
        <f t="shared" si="73"/>
        <v>Siebler</v>
      </c>
      <c r="AY346" s="70" t="str">
        <f t="shared" si="74"/>
        <v>6C</v>
      </c>
      <c r="AZ346" s="70" t="str">
        <f t="shared" si="75"/>
        <v>R</v>
      </c>
      <c r="BG346" t="s">
        <v>296</v>
      </c>
      <c r="BH346" t="s">
        <v>1196</v>
      </c>
      <c r="BN346" s="88" t="str">
        <f t="shared" si="76"/>
        <v>-</v>
      </c>
      <c r="BO346" s="95" t="str">
        <f t="shared" si="77"/>
        <v>Jim</v>
      </c>
      <c r="BP346" s="88" t="str">
        <f t="shared" si="78"/>
        <v>Merritt</v>
      </c>
    </row>
    <row r="347" spans="1:68" x14ac:dyDescent="0.25">
      <c r="A347">
        <v>385</v>
      </c>
      <c r="B347" t="s">
        <v>710</v>
      </c>
      <c r="C347">
        <v>38</v>
      </c>
      <c r="D347" t="s">
        <v>397</v>
      </c>
      <c r="E347">
        <v>0.2</v>
      </c>
      <c r="F347">
        <v>14</v>
      </c>
      <c r="G347">
        <v>10</v>
      </c>
      <c r="H347">
        <v>9</v>
      </c>
      <c r="I347">
        <v>1</v>
      </c>
      <c r="J347">
        <v>2</v>
      </c>
      <c r="K347">
        <v>1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3</v>
      </c>
      <c r="S347">
        <v>0.222</v>
      </c>
      <c r="T347">
        <v>0.222</v>
      </c>
      <c r="U347">
        <v>0.33300000000000002</v>
      </c>
      <c r="V347">
        <v>0.55600000000000005</v>
      </c>
      <c r="W347">
        <v>66</v>
      </c>
      <c r="X347">
        <v>0.35199999999999998</v>
      </c>
      <c r="Y347">
        <v>132</v>
      </c>
      <c r="Z347">
        <v>3</v>
      </c>
      <c r="AA347">
        <v>0</v>
      </c>
      <c r="AB347">
        <v>0</v>
      </c>
      <c r="AC347">
        <v>1</v>
      </c>
      <c r="AD347">
        <v>0</v>
      </c>
      <c r="AE347">
        <v>0</v>
      </c>
      <c r="AF347" t="s">
        <v>1074</v>
      </c>
      <c r="AG347" s="20"/>
      <c r="AJ347" s="70" t="str">
        <f t="shared" si="66"/>
        <v/>
      </c>
      <c r="AK347" s="70">
        <f t="shared" si="67"/>
        <v>6</v>
      </c>
      <c r="AL347" s="70" t="str">
        <f>IF(C347&lt;&gt;"Age",IF(M347&gt;='1967-AL'!H$23,"A",IF(U347&gt;'1967-AL'!H$25,"B","C")),"")</f>
        <v>C</v>
      </c>
      <c r="AM347" s="70">
        <f t="shared" si="68"/>
        <v>6</v>
      </c>
      <c r="AN347" s="70" t="str">
        <f t="shared" si="69"/>
        <v>6C</v>
      </c>
      <c r="AO347" s="70" t="str">
        <f t="shared" si="70"/>
        <v>L</v>
      </c>
      <c r="AP347" s="70" t="str">
        <f t="shared" si="71"/>
        <v>6C</v>
      </c>
      <c r="AQ347" s="71" t="str">
        <f t="shared" si="72"/>
        <v>Curt Simmons</v>
      </c>
      <c r="AR347" t="s">
        <v>1071</v>
      </c>
      <c r="AS347" t="s">
        <v>1074</v>
      </c>
      <c r="AX347" s="71" t="str">
        <f t="shared" si="73"/>
        <v>Simmons</v>
      </c>
      <c r="AY347" s="70" t="str">
        <f t="shared" si="74"/>
        <v>6C</v>
      </c>
      <c r="AZ347" s="70" t="str">
        <f t="shared" si="75"/>
        <v>L</v>
      </c>
      <c r="BG347" t="s">
        <v>1338</v>
      </c>
      <c r="BH347" t="s">
        <v>1217</v>
      </c>
      <c r="BN347" s="88" t="str">
        <f t="shared" si="76"/>
        <v>check</v>
      </c>
      <c r="BO347" s="95" t="str">
        <f t="shared" si="77"/>
        <v>Stu</v>
      </c>
      <c r="BP347" s="88" t="str">
        <f t="shared" si="78"/>
        <v>Miller</v>
      </c>
    </row>
    <row r="348" spans="1:68" x14ac:dyDescent="0.25">
      <c r="A348">
        <v>32</v>
      </c>
      <c r="B348" t="s">
        <v>426</v>
      </c>
      <c r="C348">
        <v>26</v>
      </c>
      <c r="D348" t="s">
        <v>406</v>
      </c>
      <c r="E348">
        <v>0.7</v>
      </c>
      <c r="F348">
        <v>88</v>
      </c>
      <c r="G348">
        <v>310</v>
      </c>
      <c r="H348">
        <v>272</v>
      </c>
      <c r="I348">
        <v>25</v>
      </c>
      <c r="J348">
        <v>55</v>
      </c>
      <c r="K348">
        <v>8</v>
      </c>
      <c r="L348">
        <v>2</v>
      </c>
      <c r="M348">
        <v>12</v>
      </c>
      <c r="N348">
        <v>37</v>
      </c>
      <c r="O348">
        <v>3</v>
      </c>
      <c r="P348">
        <v>3</v>
      </c>
      <c r="Q348">
        <v>30</v>
      </c>
      <c r="R348">
        <v>64</v>
      </c>
      <c r="S348">
        <v>0.20200000000000001</v>
      </c>
      <c r="T348">
        <v>0.29399999999999998</v>
      </c>
      <c r="U348">
        <v>0.379</v>
      </c>
      <c r="V348">
        <v>0.67200000000000004</v>
      </c>
      <c r="W348">
        <v>96</v>
      </c>
      <c r="X348">
        <v>0.312</v>
      </c>
      <c r="Y348">
        <v>93</v>
      </c>
      <c r="Z348">
        <v>103</v>
      </c>
      <c r="AA348">
        <v>6</v>
      </c>
      <c r="AB348">
        <v>6</v>
      </c>
      <c r="AC348">
        <v>0</v>
      </c>
      <c r="AD348">
        <v>2</v>
      </c>
      <c r="AE348">
        <v>2</v>
      </c>
      <c r="AF348" t="s">
        <v>1114</v>
      </c>
      <c r="AG348" s="20"/>
      <c r="AJ348" s="70" t="str">
        <f t="shared" si="66"/>
        <v/>
      </c>
      <c r="AK348" s="70" t="str">
        <f t="shared" si="67"/>
        <v>5</v>
      </c>
      <c r="AL348" s="70" t="str">
        <f>IF(C348&lt;&gt;"Age",IF(M348&gt;='1967-AL'!H$23,"A",IF(U348&gt;'1967-AL'!H$25,"B","C")),"")</f>
        <v>C</v>
      </c>
      <c r="AM348" s="70" t="str">
        <f t="shared" si="68"/>
        <v>5</v>
      </c>
      <c r="AN348" s="70" t="str">
        <f t="shared" si="69"/>
        <v>5C</v>
      </c>
      <c r="AO348" s="70" t="str">
        <f t="shared" si="70"/>
        <v>L</v>
      </c>
      <c r="AP348" s="70" t="str">
        <f t="shared" si="71"/>
        <v>5C</v>
      </c>
      <c r="AQ348" s="71" t="str">
        <f t="shared" si="72"/>
        <v>Duke Sims</v>
      </c>
      <c r="AR348" t="s">
        <v>1113</v>
      </c>
      <c r="AS348" t="s">
        <v>1114</v>
      </c>
      <c r="AX348" s="71" t="str">
        <f t="shared" si="73"/>
        <v>Sims</v>
      </c>
      <c r="AY348" s="70" t="str">
        <f t="shared" si="74"/>
        <v>5C</v>
      </c>
      <c r="AZ348" s="70" t="str">
        <f t="shared" si="75"/>
        <v>L</v>
      </c>
      <c r="BG348" t="s">
        <v>143</v>
      </c>
      <c r="BH348" t="s">
        <v>1217</v>
      </c>
      <c r="BN348" s="88" t="str">
        <f t="shared" si="76"/>
        <v>-</v>
      </c>
      <c r="BO348" s="95" t="str">
        <f t="shared" si="77"/>
        <v>John</v>
      </c>
      <c r="BP348" s="88" t="str">
        <f t="shared" si="78"/>
        <v>Miller</v>
      </c>
    </row>
    <row r="349" spans="1:68" x14ac:dyDescent="0.25">
      <c r="A349">
        <v>183</v>
      </c>
      <c r="B349" t="s">
        <v>540</v>
      </c>
      <c r="C349">
        <v>36</v>
      </c>
      <c r="D349" t="s">
        <v>242</v>
      </c>
      <c r="E349">
        <v>-0.9</v>
      </c>
      <c r="F349">
        <v>70</v>
      </c>
      <c r="G349">
        <v>139</v>
      </c>
      <c r="H349">
        <v>131</v>
      </c>
      <c r="I349">
        <v>8</v>
      </c>
      <c r="J349">
        <v>27</v>
      </c>
      <c r="K349">
        <v>2</v>
      </c>
      <c r="L349">
        <v>1</v>
      </c>
      <c r="M349">
        <v>1</v>
      </c>
      <c r="N349">
        <v>11</v>
      </c>
      <c r="O349">
        <v>0</v>
      </c>
      <c r="P349">
        <v>0</v>
      </c>
      <c r="Q349">
        <v>4</v>
      </c>
      <c r="R349">
        <v>19</v>
      </c>
      <c r="S349">
        <v>0.20599999999999999</v>
      </c>
      <c r="T349">
        <v>0.252</v>
      </c>
      <c r="U349">
        <v>0.26</v>
      </c>
      <c r="V349">
        <v>0.51100000000000001</v>
      </c>
      <c r="W349">
        <v>55</v>
      </c>
      <c r="X349">
        <v>0.249</v>
      </c>
      <c r="Y349">
        <v>52</v>
      </c>
      <c r="Z349">
        <v>34</v>
      </c>
      <c r="AA349">
        <v>6</v>
      </c>
      <c r="AB349">
        <v>4</v>
      </c>
      <c r="AC349">
        <v>0</v>
      </c>
      <c r="AD349">
        <v>0</v>
      </c>
      <c r="AE349">
        <v>1</v>
      </c>
      <c r="AF349" t="s">
        <v>1023</v>
      </c>
      <c r="AG349" s="20"/>
      <c r="AJ349" s="70" t="str">
        <f t="shared" si="66"/>
        <v>CHECK</v>
      </c>
      <c r="AK349" s="70" t="str">
        <f t="shared" si="67"/>
        <v>5</v>
      </c>
      <c r="AL349" s="70" t="str">
        <f>IF(C349&lt;&gt;"Age",IF(M349&gt;='1967-AL'!H$23,"A",IF(U349&gt;'1967-AL'!H$25,"B","C")),"")</f>
        <v>C</v>
      </c>
      <c r="AM349" s="70" t="str">
        <f t="shared" si="68"/>
        <v>5</v>
      </c>
      <c r="AN349" s="70" t="str">
        <f t="shared" si="69"/>
        <v>5C</v>
      </c>
      <c r="AO349" s="70" t="str">
        <f t="shared" si="70"/>
        <v>R</v>
      </c>
      <c r="AP349" s="70" t="str">
        <f t="shared" si="71"/>
        <v>5C</v>
      </c>
      <c r="AQ349" s="71" t="str">
        <f t="shared" si="72"/>
        <v>Bill Skowron</v>
      </c>
      <c r="AR349" t="s">
        <v>157</v>
      </c>
      <c r="AS349" t="s">
        <v>1023</v>
      </c>
      <c r="AX349" s="71" t="str">
        <f t="shared" si="73"/>
        <v>Skowron</v>
      </c>
      <c r="AY349" s="70" t="str">
        <f t="shared" si="74"/>
        <v>5C</v>
      </c>
      <c r="AZ349" s="70" t="str">
        <f t="shared" si="75"/>
        <v>R</v>
      </c>
      <c r="BG349" t="s">
        <v>143</v>
      </c>
      <c r="BH349" t="s">
        <v>1217</v>
      </c>
      <c r="BN349" s="88" t="str">
        <f t="shared" si="76"/>
        <v>check</v>
      </c>
      <c r="BO349" s="95" t="str">
        <f t="shared" si="77"/>
        <v>John</v>
      </c>
      <c r="BP349" s="88" t="str">
        <f t="shared" si="78"/>
        <v>Miller</v>
      </c>
    </row>
    <row r="350" spans="1:68" x14ac:dyDescent="0.25">
      <c r="A350">
        <v>184</v>
      </c>
      <c r="B350" t="s">
        <v>540</v>
      </c>
      <c r="C350">
        <v>36</v>
      </c>
      <c r="D350" t="s">
        <v>412</v>
      </c>
      <c r="F350">
        <v>8</v>
      </c>
      <c r="G350">
        <v>8</v>
      </c>
      <c r="H350">
        <v>8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1</v>
      </c>
      <c r="O350">
        <v>0</v>
      </c>
      <c r="P350">
        <v>0</v>
      </c>
      <c r="Q350">
        <v>0</v>
      </c>
      <c r="R350">
        <v>1</v>
      </c>
      <c r="S350">
        <v>0</v>
      </c>
      <c r="T350">
        <v>0</v>
      </c>
      <c r="U350">
        <v>0</v>
      </c>
      <c r="V350">
        <v>0</v>
      </c>
      <c r="W350">
        <v>-100</v>
      </c>
      <c r="X350">
        <v>0.11600000000000001</v>
      </c>
      <c r="Y350">
        <v>-45</v>
      </c>
      <c r="Z350">
        <v>0</v>
      </c>
      <c r="AA350">
        <v>1</v>
      </c>
      <c r="AB350">
        <v>0</v>
      </c>
      <c r="AC350">
        <v>0</v>
      </c>
      <c r="AD350">
        <v>0</v>
      </c>
      <c r="AE350">
        <v>0</v>
      </c>
      <c r="AF350" t="s">
        <v>1023</v>
      </c>
      <c r="AG350" s="20"/>
      <c r="AJ350" s="70" t="str">
        <f t="shared" si="66"/>
        <v>CHECK</v>
      </c>
      <c r="AK350" s="70">
        <f t="shared" si="67"/>
        <v>6</v>
      </c>
      <c r="AL350" s="70" t="str">
        <f>IF(C350&lt;&gt;"Age",IF(M350&gt;='1967-AL'!H$23,"A",IF(U350&gt;'1967-AL'!H$25,"B","C")),"")</f>
        <v>C</v>
      </c>
      <c r="AM350" s="70">
        <f t="shared" si="68"/>
        <v>6</v>
      </c>
      <c r="AN350" s="70" t="str">
        <f t="shared" si="69"/>
        <v>6C</v>
      </c>
      <c r="AO350" s="70" t="str">
        <f t="shared" si="70"/>
        <v>R</v>
      </c>
      <c r="AP350" s="70" t="str">
        <f t="shared" si="71"/>
        <v>6C</v>
      </c>
      <c r="AQ350" s="71" t="str">
        <f t="shared" si="72"/>
        <v>Bill Skowron</v>
      </c>
      <c r="AR350" t="s">
        <v>157</v>
      </c>
      <c r="AS350" t="s">
        <v>1023</v>
      </c>
      <c r="AX350" s="71" t="str">
        <f t="shared" si="73"/>
        <v>Skowron</v>
      </c>
      <c r="AY350" s="70" t="str">
        <f t="shared" si="74"/>
        <v>6C</v>
      </c>
      <c r="AZ350" s="70" t="str">
        <f t="shared" si="75"/>
        <v>R</v>
      </c>
      <c r="BG350" t="s">
        <v>1338</v>
      </c>
      <c r="BH350" t="s">
        <v>1217</v>
      </c>
      <c r="BN350" s="88" t="str">
        <f t="shared" si="76"/>
        <v>-</v>
      </c>
      <c r="BO350" s="95" t="str">
        <f t="shared" si="77"/>
        <v>Stu</v>
      </c>
      <c r="BP350" s="88" t="str">
        <f t="shared" si="78"/>
        <v>Miller</v>
      </c>
    </row>
    <row r="351" spans="1:68" x14ac:dyDescent="0.25">
      <c r="A351">
        <v>185</v>
      </c>
      <c r="B351" t="s">
        <v>540</v>
      </c>
      <c r="C351">
        <v>36</v>
      </c>
      <c r="D351" t="s">
        <v>397</v>
      </c>
      <c r="E351">
        <v>-0.9</v>
      </c>
      <c r="F351">
        <v>62</v>
      </c>
      <c r="G351">
        <v>131</v>
      </c>
      <c r="H351">
        <v>123</v>
      </c>
      <c r="I351">
        <v>8</v>
      </c>
      <c r="J351">
        <v>27</v>
      </c>
      <c r="K351">
        <v>2</v>
      </c>
      <c r="L351">
        <v>1</v>
      </c>
      <c r="M351">
        <v>1</v>
      </c>
      <c r="N351">
        <v>10</v>
      </c>
      <c r="O351">
        <v>0</v>
      </c>
      <c r="P351">
        <v>0</v>
      </c>
      <c r="Q351">
        <v>4</v>
      </c>
      <c r="R351">
        <v>18</v>
      </c>
      <c r="S351">
        <v>0.22</v>
      </c>
      <c r="T351">
        <v>0.26700000000000002</v>
      </c>
      <c r="U351">
        <v>0.27600000000000002</v>
      </c>
      <c r="V351">
        <v>0.54400000000000004</v>
      </c>
      <c r="W351">
        <v>65</v>
      </c>
      <c r="X351">
        <v>0.25800000000000001</v>
      </c>
      <c r="Y351">
        <v>58</v>
      </c>
      <c r="Z351">
        <v>34</v>
      </c>
      <c r="AA351">
        <v>5</v>
      </c>
      <c r="AB351">
        <v>4</v>
      </c>
      <c r="AC351">
        <v>0</v>
      </c>
      <c r="AD351">
        <v>0</v>
      </c>
      <c r="AE351">
        <v>1</v>
      </c>
      <c r="AF351" t="s">
        <v>1023</v>
      </c>
      <c r="AG351" s="20"/>
      <c r="AJ351" s="70" t="str">
        <f t="shared" si="66"/>
        <v/>
      </c>
      <c r="AK351" s="70" t="str">
        <f t="shared" si="67"/>
        <v>5</v>
      </c>
      <c r="AL351" s="70" t="str">
        <f>IF(C351&lt;&gt;"Age",IF(M351&gt;='1967-AL'!H$23,"A",IF(U351&gt;'1967-AL'!H$25,"B","C")),"")</f>
        <v>C</v>
      </c>
      <c r="AM351" s="70" t="str">
        <f t="shared" si="68"/>
        <v>5</v>
      </c>
      <c r="AN351" s="70" t="str">
        <f t="shared" si="69"/>
        <v>5C</v>
      </c>
      <c r="AO351" s="70" t="str">
        <f t="shared" si="70"/>
        <v>R</v>
      </c>
      <c r="AP351" s="70" t="str">
        <f t="shared" si="71"/>
        <v>5C</v>
      </c>
      <c r="AQ351" s="71" t="str">
        <f t="shared" si="72"/>
        <v>Bill Skowron</v>
      </c>
      <c r="AR351" t="s">
        <v>157</v>
      </c>
      <c r="AS351" t="s">
        <v>1023</v>
      </c>
      <c r="AX351" s="71" t="str">
        <f t="shared" si="73"/>
        <v>Skowron</v>
      </c>
      <c r="AY351" s="70" t="str">
        <f t="shared" si="74"/>
        <v>5C</v>
      </c>
      <c r="AZ351" s="70" t="str">
        <f t="shared" si="75"/>
        <v>R</v>
      </c>
      <c r="BG351" t="s">
        <v>140</v>
      </c>
      <c r="BH351" t="s">
        <v>1107</v>
      </c>
      <c r="BN351" s="88" t="str">
        <f t="shared" si="76"/>
        <v>-</v>
      </c>
      <c r="BO351" s="95" t="str">
        <f t="shared" si="77"/>
        <v>Don</v>
      </c>
      <c r="BP351" s="88" t="str">
        <f t="shared" si="78"/>
        <v>Mincher</v>
      </c>
    </row>
    <row r="352" spans="1:68" x14ac:dyDescent="0.25">
      <c r="A352">
        <v>25</v>
      </c>
      <c r="B352" t="s">
        <v>419</v>
      </c>
      <c r="C352">
        <v>22</v>
      </c>
      <c r="D352" t="s">
        <v>390</v>
      </c>
      <c r="E352">
        <v>3.4</v>
      </c>
      <c r="F352">
        <v>158</v>
      </c>
      <c r="G352">
        <v>629</v>
      </c>
      <c r="H352">
        <v>565</v>
      </c>
      <c r="I352">
        <v>78</v>
      </c>
      <c r="J352">
        <v>139</v>
      </c>
      <c r="K352">
        <v>24</v>
      </c>
      <c r="L352">
        <v>6</v>
      </c>
      <c r="M352">
        <v>15</v>
      </c>
      <c r="N352">
        <v>61</v>
      </c>
      <c r="O352">
        <v>16</v>
      </c>
      <c r="P352">
        <v>6</v>
      </c>
      <c r="Q352">
        <v>57</v>
      </c>
      <c r="R352">
        <v>95</v>
      </c>
      <c r="S352">
        <v>0.246</v>
      </c>
      <c r="T352">
        <v>0.315</v>
      </c>
      <c r="U352">
        <v>0.38900000000000001</v>
      </c>
      <c r="V352">
        <v>0.70399999999999996</v>
      </c>
      <c r="W352">
        <v>100</v>
      </c>
      <c r="X352">
        <v>0.32900000000000001</v>
      </c>
      <c r="Y352">
        <v>96</v>
      </c>
      <c r="Z352">
        <v>220</v>
      </c>
      <c r="AA352">
        <v>7</v>
      </c>
      <c r="AB352">
        <v>1</v>
      </c>
      <c r="AC352">
        <v>2</v>
      </c>
      <c r="AD352">
        <v>3</v>
      </c>
      <c r="AE352">
        <v>11</v>
      </c>
      <c r="AF352" t="s">
        <v>260</v>
      </c>
      <c r="AG352" s="20"/>
      <c r="AJ352" s="70" t="str">
        <f t="shared" si="66"/>
        <v/>
      </c>
      <c r="AK352" s="70" t="str">
        <f t="shared" si="67"/>
        <v>4</v>
      </c>
      <c r="AL352" s="70" t="str">
        <f>IF(C352&lt;&gt;"Age",IF(M352&gt;='1967-AL'!H$23,"A",IF(U352&gt;'1967-AL'!H$25,"B","C")),"")</f>
        <v>C</v>
      </c>
      <c r="AM352" s="70" t="str">
        <f t="shared" si="68"/>
        <v>4</v>
      </c>
      <c r="AN352" s="70" t="str">
        <f t="shared" si="69"/>
        <v>4C</v>
      </c>
      <c r="AO352" s="70" t="str">
        <f t="shared" si="70"/>
        <v>B</v>
      </c>
      <c r="AP352" s="70" t="str">
        <f t="shared" si="71"/>
        <v>4C</v>
      </c>
      <c r="AQ352" s="71" t="str">
        <f t="shared" si="72"/>
        <v>Reggie Smith</v>
      </c>
      <c r="AR352" t="s">
        <v>329</v>
      </c>
      <c r="AS352" t="s">
        <v>260</v>
      </c>
      <c r="AX352" s="71" t="str">
        <f t="shared" si="73"/>
        <v>Smith</v>
      </c>
      <c r="AY352" s="70" t="str">
        <f t="shared" si="74"/>
        <v>4C</v>
      </c>
      <c r="AZ352" s="70" t="str">
        <f t="shared" si="75"/>
        <v>B</v>
      </c>
      <c r="BG352" t="s">
        <v>157</v>
      </c>
      <c r="BH352" t="s">
        <v>1022</v>
      </c>
      <c r="BN352" s="88" t="str">
        <f t="shared" si="76"/>
        <v>-</v>
      </c>
      <c r="BO352" s="95" t="str">
        <f t="shared" si="77"/>
        <v>Bill</v>
      </c>
      <c r="BP352" s="88" t="str">
        <f t="shared" si="78"/>
        <v>Monbouquette</v>
      </c>
    </row>
    <row r="353" spans="1:68" x14ac:dyDescent="0.25">
      <c r="A353">
        <v>56</v>
      </c>
      <c r="B353" t="s">
        <v>1414</v>
      </c>
      <c r="C353">
        <v>29</v>
      </c>
      <c r="D353" t="s">
        <v>402</v>
      </c>
      <c r="E353">
        <v>1</v>
      </c>
      <c r="F353">
        <v>135</v>
      </c>
      <c r="G353">
        <v>465</v>
      </c>
      <c r="H353">
        <v>425</v>
      </c>
      <c r="I353">
        <v>38</v>
      </c>
      <c r="J353">
        <v>95</v>
      </c>
      <c r="K353">
        <v>15</v>
      </c>
      <c r="L353">
        <v>3</v>
      </c>
      <c r="M353">
        <v>9</v>
      </c>
      <c r="N353">
        <v>38</v>
      </c>
      <c r="O353">
        <v>0</v>
      </c>
      <c r="P353">
        <v>2</v>
      </c>
      <c r="Q353">
        <v>32</v>
      </c>
      <c r="R353">
        <v>110</v>
      </c>
      <c r="S353">
        <v>0.224</v>
      </c>
      <c r="T353">
        <v>0.27800000000000002</v>
      </c>
      <c r="U353">
        <v>0.33600000000000002</v>
      </c>
      <c r="V353">
        <v>0.61399999999999999</v>
      </c>
      <c r="W353">
        <v>85</v>
      </c>
      <c r="X353">
        <v>0.28499999999999998</v>
      </c>
      <c r="Y353">
        <v>80</v>
      </c>
      <c r="Z353">
        <v>143</v>
      </c>
      <c r="AA353">
        <v>14</v>
      </c>
      <c r="AB353">
        <v>1</v>
      </c>
      <c r="AC353">
        <v>4</v>
      </c>
      <c r="AD353">
        <v>3</v>
      </c>
      <c r="AE353">
        <v>6</v>
      </c>
      <c r="AF353" t="s">
        <v>260</v>
      </c>
      <c r="AG353" s="20"/>
      <c r="AJ353" s="70" t="str">
        <f t="shared" si="66"/>
        <v/>
      </c>
      <c r="AK353" s="70" t="str">
        <f t="shared" si="67"/>
        <v>5</v>
      </c>
      <c r="AL353" s="70" t="str">
        <f>IF(C353&lt;&gt;"Age",IF(M353&gt;='1967-AL'!H$23,"A",IF(U353&gt;'1967-AL'!H$25,"B","C")),"")</f>
        <v>C</v>
      </c>
      <c r="AM353" s="70" t="str">
        <f t="shared" si="68"/>
        <v>5</v>
      </c>
      <c r="AN353" s="70" t="str">
        <f t="shared" si="69"/>
        <v>5C</v>
      </c>
      <c r="AO353" s="70" t="str">
        <f t="shared" si="70"/>
        <v>R</v>
      </c>
      <c r="AP353" s="70" t="str">
        <f t="shared" si="71"/>
        <v>5C</v>
      </c>
      <c r="AQ353" s="71" t="str">
        <f t="shared" si="72"/>
        <v>Charley SmithC</v>
      </c>
      <c r="AR353" t="s">
        <v>1060</v>
      </c>
      <c r="AS353" t="s">
        <v>1488</v>
      </c>
      <c r="AX353" s="71" t="str">
        <f t="shared" si="73"/>
        <v>SmithC</v>
      </c>
      <c r="AY353" s="70" t="str">
        <f t="shared" si="74"/>
        <v>5C</v>
      </c>
      <c r="AZ353" s="70" t="str">
        <f t="shared" si="75"/>
        <v>R</v>
      </c>
      <c r="BG353" t="s">
        <v>157</v>
      </c>
      <c r="BH353" t="s">
        <v>1022</v>
      </c>
      <c r="BN353" s="88" t="str">
        <f t="shared" si="76"/>
        <v>-</v>
      </c>
      <c r="BO353" s="95" t="str">
        <f t="shared" si="77"/>
        <v>Bill</v>
      </c>
      <c r="BP353" s="88" t="str">
        <f t="shared" si="78"/>
        <v>Monbouquette</v>
      </c>
    </row>
    <row r="354" spans="1:68" x14ac:dyDescent="0.25">
      <c r="A354">
        <v>386</v>
      </c>
      <c r="B354" t="s">
        <v>1413</v>
      </c>
      <c r="C354">
        <v>28</v>
      </c>
      <c r="D354" t="s">
        <v>406</v>
      </c>
      <c r="E354">
        <v>-0.5</v>
      </c>
      <c r="F354">
        <v>21</v>
      </c>
      <c r="G354">
        <v>33</v>
      </c>
      <c r="H354">
        <v>32</v>
      </c>
      <c r="I354">
        <v>0</v>
      </c>
      <c r="J354">
        <v>7</v>
      </c>
      <c r="K354">
        <v>2</v>
      </c>
      <c r="L354">
        <v>0</v>
      </c>
      <c r="M354">
        <v>0</v>
      </c>
      <c r="N354">
        <v>2</v>
      </c>
      <c r="O354">
        <v>0</v>
      </c>
      <c r="P354">
        <v>2</v>
      </c>
      <c r="Q354">
        <v>1</v>
      </c>
      <c r="R354">
        <v>10</v>
      </c>
      <c r="S354">
        <v>0.219</v>
      </c>
      <c r="T354">
        <v>0.24199999999999999</v>
      </c>
      <c r="U354">
        <v>0.28100000000000003</v>
      </c>
      <c r="V354">
        <v>0.52400000000000002</v>
      </c>
      <c r="W354">
        <v>53</v>
      </c>
      <c r="X354">
        <v>0.21</v>
      </c>
      <c r="Y354">
        <v>38</v>
      </c>
      <c r="Z354">
        <v>9</v>
      </c>
      <c r="AA354">
        <v>1</v>
      </c>
      <c r="AB354">
        <v>0</v>
      </c>
      <c r="AC354">
        <v>0</v>
      </c>
      <c r="AD354">
        <v>0</v>
      </c>
      <c r="AE354">
        <v>0</v>
      </c>
      <c r="AF354" t="s">
        <v>260</v>
      </c>
      <c r="AG354" s="20"/>
      <c r="AJ354" s="70" t="str">
        <f t="shared" si="66"/>
        <v/>
      </c>
      <c r="AK354" s="70" t="str">
        <f t="shared" si="67"/>
        <v>5</v>
      </c>
      <c r="AL354" s="70" t="str">
        <f>IF(C354&lt;&gt;"Age",IF(M354&gt;='1967-AL'!H$23,"A",IF(U354&gt;'1967-AL'!H$25,"B","C")),"")</f>
        <v>C</v>
      </c>
      <c r="AM354" s="70" t="str">
        <f t="shared" si="68"/>
        <v>5</v>
      </c>
      <c r="AN354" s="70" t="str">
        <f t="shared" si="69"/>
        <v>5C</v>
      </c>
      <c r="AO354" s="70" t="str">
        <f t="shared" si="70"/>
        <v>L</v>
      </c>
      <c r="AP354" s="70" t="str">
        <f t="shared" si="71"/>
        <v>5C</v>
      </c>
      <c r="AQ354" s="71" t="str">
        <f t="shared" si="72"/>
        <v>Willie SmithW</v>
      </c>
      <c r="AR354" t="s">
        <v>148</v>
      </c>
      <c r="AS354" t="s">
        <v>1489</v>
      </c>
      <c r="AX354" s="71" t="str">
        <f t="shared" si="73"/>
        <v>SmithW</v>
      </c>
      <c r="AY354" s="70" t="str">
        <f t="shared" si="74"/>
        <v>5C</v>
      </c>
      <c r="AZ354" s="70" t="str">
        <f t="shared" si="75"/>
        <v>L</v>
      </c>
      <c r="BG354" t="s">
        <v>157</v>
      </c>
      <c r="BH354" t="s">
        <v>1022</v>
      </c>
      <c r="BN354" s="88" t="str">
        <f t="shared" si="76"/>
        <v>-</v>
      </c>
      <c r="BO354" s="95" t="str">
        <f t="shared" si="77"/>
        <v>Bill</v>
      </c>
      <c r="BP354" s="88" t="str">
        <f t="shared" si="78"/>
        <v>Monbouquette</v>
      </c>
    </row>
    <row r="355" spans="1:68" x14ac:dyDescent="0.25">
      <c r="A355">
        <v>105</v>
      </c>
      <c r="B355" t="s">
        <v>482</v>
      </c>
      <c r="C355">
        <v>33</v>
      </c>
      <c r="D355" t="s">
        <v>393</v>
      </c>
      <c r="E355">
        <v>1.2</v>
      </c>
      <c r="F355">
        <v>108</v>
      </c>
      <c r="G355">
        <v>318</v>
      </c>
      <c r="H355">
        <v>275</v>
      </c>
      <c r="I355">
        <v>40</v>
      </c>
      <c r="J355">
        <v>65</v>
      </c>
      <c r="K355">
        <v>8</v>
      </c>
      <c r="L355">
        <v>2</v>
      </c>
      <c r="M355">
        <v>4</v>
      </c>
      <c r="N355">
        <v>23</v>
      </c>
      <c r="O355">
        <v>5</v>
      </c>
      <c r="P355">
        <v>2</v>
      </c>
      <c r="Q355">
        <v>32</v>
      </c>
      <c r="R355">
        <v>48</v>
      </c>
      <c r="S355">
        <v>0.23599999999999999</v>
      </c>
      <c r="T355">
        <v>0.314</v>
      </c>
      <c r="U355">
        <v>0.32400000000000001</v>
      </c>
      <c r="V355">
        <v>0.63800000000000001</v>
      </c>
      <c r="W355">
        <v>89</v>
      </c>
      <c r="X355">
        <v>0.31</v>
      </c>
      <c r="Y355">
        <v>91</v>
      </c>
      <c r="Z355">
        <v>89</v>
      </c>
      <c r="AA355">
        <v>1</v>
      </c>
      <c r="AB355">
        <v>1</v>
      </c>
      <c r="AC355">
        <v>6</v>
      </c>
      <c r="AD355">
        <v>4</v>
      </c>
      <c r="AE355">
        <v>0</v>
      </c>
      <c r="AF355" t="s">
        <v>1319</v>
      </c>
      <c r="AG355" s="20"/>
      <c r="AJ355" s="70" t="str">
        <f t="shared" si="66"/>
        <v/>
      </c>
      <c r="AK355" s="70" t="str">
        <f t="shared" si="67"/>
        <v>5</v>
      </c>
      <c r="AL355" s="70" t="str">
        <f>IF(C355&lt;&gt;"Age",IF(M355&gt;='1967-AL'!H$23,"A",IF(U355&gt;'1967-AL'!H$25,"B","C")),"")</f>
        <v>C</v>
      </c>
      <c r="AM355" s="70" t="str">
        <f t="shared" si="68"/>
        <v>5</v>
      </c>
      <c r="AN355" s="70" t="str">
        <f t="shared" si="69"/>
        <v>5C</v>
      </c>
      <c r="AO355" s="70" t="str">
        <f t="shared" si="70"/>
        <v>L</v>
      </c>
      <c r="AP355" s="70" t="str">
        <f t="shared" si="71"/>
        <v>5C</v>
      </c>
      <c r="AQ355" s="71" t="str">
        <f t="shared" si="72"/>
        <v>Russ Snyder</v>
      </c>
      <c r="AR355" t="s">
        <v>1316</v>
      </c>
      <c r="AS355" t="s">
        <v>1319</v>
      </c>
      <c r="AX355" s="71" t="str">
        <f t="shared" si="73"/>
        <v>Snyder</v>
      </c>
      <c r="AY355" s="70" t="str">
        <f t="shared" si="74"/>
        <v>5C</v>
      </c>
      <c r="AZ355" s="70" t="str">
        <f t="shared" si="75"/>
        <v>L</v>
      </c>
      <c r="BG355" t="s">
        <v>157</v>
      </c>
      <c r="BH355" t="s">
        <v>1022</v>
      </c>
      <c r="BN355" s="96" t="str">
        <f t="shared" si="76"/>
        <v>-</v>
      </c>
      <c r="BO355" s="95" t="str">
        <f t="shared" si="77"/>
        <v>Bill</v>
      </c>
      <c r="BP355" s="88" t="str">
        <f t="shared" si="78"/>
        <v>Monbouquette</v>
      </c>
    </row>
    <row r="356" spans="1:68" x14ac:dyDescent="0.25">
      <c r="A356">
        <v>387</v>
      </c>
      <c r="B356" t="s">
        <v>711</v>
      </c>
      <c r="C356">
        <v>25</v>
      </c>
      <c r="D356" t="s">
        <v>395</v>
      </c>
      <c r="E356">
        <v>-0.3</v>
      </c>
      <c r="F356">
        <v>37</v>
      </c>
      <c r="G356">
        <v>90</v>
      </c>
      <c r="H356">
        <v>74</v>
      </c>
      <c r="I356">
        <v>1</v>
      </c>
      <c r="J356">
        <v>4</v>
      </c>
      <c r="K356">
        <v>0</v>
      </c>
      <c r="L356">
        <v>0</v>
      </c>
      <c r="M356">
        <v>0</v>
      </c>
      <c r="N356">
        <v>1</v>
      </c>
      <c r="O356">
        <v>0</v>
      </c>
      <c r="P356">
        <v>0</v>
      </c>
      <c r="Q356">
        <v>3</v>
      </c>
      <c r="R356">
        <v>33</v>
      </c>
      <c r="S356">
        <v>5.3999999999999999E-2</v>
      </c>
      <c r="T356">
        <v>9.0999999999999998E-2</v>
      </c>
      <c r="U356">
        <v>5.3999999999999999E-2</v>
      </c>
      <c r="V356">
        <v>0.14499999999999999</v>
      </c>
      <c r="W356">
        <v>-57</v>
      </c>
      <c r="X356">
        <v>0.13500000000000001</v>
      </c>
      <c r="Y356">
        <v>-65</v>
      </c>
      <c r="Z356">
        <v>4</v>
      </c>
      <c r="AA356">
        <v>0</v>
      </c>
      <c r="AB356">
        <v>0</v>
      </c>
      <c r="AC356">
        <v>13</v>
      </c>
      <c r="AD356">
        <v>0</v>
      </c>
      <c r="AE356">
        <v>0</v>
      </c>
      <c r="AF356" t="s">
        <v>1212</v>
      </c>
      <c r="AG356" s="20"/>
      <c r="AJ356" s="70" t="str">
        <f t="shared" si="66"/>
        <v/>
      </c>
      <c r="AK356" s="70" t="str">
        <f t="shared" si="67"/>
        <v>7</v>
      </c>
      <c r="AL356" s="70" t="str">
        <f>IF(C356&lt;&gt;"Age",IF(M356&gt;='1967-AL'!H$23,"A",IF(U356&gt;'1967-AL'!H$25,"B","C")),"")</f>
        <v>C</v>
      </c>
      <c r="AM356" s="70" t="str">
        <f t="shared" si="68"/>
        <v>7</v>
      </c>
      <c r="AN356" s="70" t="str">
        <f t="shared" si="69"/>
        <v>7C</v>
      </c>
      <c r="AO356" s="70" t="str">
        <f t="shared" si="70"/>
        <v>R</v>
      </c>
      <c r="AP356" s="70" t="str">
        <f t="shared" si="71"/>
        <v>7C</v>
      </c>
      <c r="AQ356" s="71" t="str">
        <f t="shared" si="72"/>
        <v>Joe Sparma</v>
      </c>
      <c r="AR356" t="s">
        <v>152</v>
      </c>
      <c r="AS356" t="s">
        <v>1212</v>
      </c>
      <c r="AX356" s="71" t="str">
        <f t="shared" si="73"/>
        <v>Sparma</v>
      </c>
      <c r="AY356" s="70" t="str">
        <f t="shared" si="74"/>
        <v>7C</v>
      </c>
      <c r="AZ356" s="70" t="str">
        <f t="shared" si="75"/>
        <v>R</v>
      </c>
      <c r="BG356" t="s">
        <v>157</v>
      </c>
      <c r="BH356" t="s">
        <v>1379</v>
      </c>
      <c r="BN356" s="88" t="str">
        <f t="shared" si="76"/>
        <v>-</v>
      </c>
      <c r="BO356" s="95" t="str">
        <f t="shared" si="77"/>
        <v>Bill</v>
      </c>
      <c r="BP356" s="88" t="str">
        <f t="shared" si="78"/>
        <v>MonbouquetteB</v>
      </c>
    </row>
    <row r="357" spans="1:68" x14ac:dyDescent="0.25">
      <c r="A357">
        <v>388</v>
      </c>
      <c r="B357" t="s">
        <v>712</v>
      </c>
      <c r="C357">
        <v>25</v>
      </c>
      <c r="D357" t="s">
        <v>412</v>
      </c>
      <c r="E357">
        <v>-0.6</v>
      </c>
      <c r="F357">
        <v>32</v>
      </c>
      <c r="G357">
        <v>59</v>
      </c>
      <c r="H357">
        <v>54</v>
      </c>
      <c r="I357">
        <v>1</v>
      </c>
      <c r="J357">
        <v>6</v>
      </c>
      <c r="K357">
        <v>1</v>
      </c>
      <c r="L357">
        <v>0</v>
      </c>
      <c r="M357">
        <v>0</v>
      </c>
      <c r="N357">
        <v>1</v>
      </c>
      <c r="O357">
        <v>1</v>
      </c>
      <c r="P357">
        <v>1</v>
      </c>
      <c r="Q357">
        <v>4</v>
      </c>
      <c r="R357">
        <v>8</v>
      </c>
      <c r="S357">
        <v>0.111</v>
      </c>
      <c r="T357">
        <v>0.17199999999999999</v>
      </c>
      <c r="U357">
        <v>0.13</v>
      </c>
      <c r="V357">
        <v>0.30199999999999999</v>
      </c>
      <c r="W357">
        <v>-7</v>
      </c>
      <c r="X357">
        <v>0.14599999999999999</v>
      </c>
      <c r="Y357">
        <v>-23</v>
      </c>
      <c r="Z357">
        <v>7</v>
      </c>
      <c r="AA357">
        <v>2</v>
      </c>
      <c r="AB357">
        <v>0</v>
      </c>
      <c r="AC357">
        <v>1</v>
      </c>
      <c r="AD357">
        <v>0</v>
      </c>
      <c r="AE357">
        <v>0</v>
      </c>
      <c r="AF357" t="s">
        <v>1253</v>
      </c>
      <c r="AG357" s="20"/>
      <c r="AJ357" s="70" t="str">
        <f t="shared" si="66"/>
        <v/>
      </c>
      <c r="AK357" s="70" t="str">
        <f t="shared" si="67"/>
        <v>7</v>
      </c>
      <c r="AL357" s="70" t="str">
        <f>IF(C357&lt;&gt;"Age",IF(M357&gt;='1967-AL'!H$23,"A",IF(U357&gt;'1967-AL'!H$25,"B","C")),"")</f>
        <v>C</v>
      </c>
      <c r="AM357" s="70" t="str">
        <f t="shared" si="68"/>
        <v>7</v>
      </c>
      <c r="AN357" s="70" t="str">
        <f t="shared" si="69"/>
        <v>7C</v>
      </c>
      <c r="AO357" s="70" t="str">
        <f t="shared" si="70"/>
        <v>L</v>
      </c>
      <c r="AP357" s="70" t="str">
        <f t="shared" si="71"/>
        <v>7C</v>
      </c>
      <c r="AQ357" s="71" t="str">
        <f t="shared" si="72"/>
        <v>Marv Staehle</v>
      </c>
      <c r="AR357" t="s">
        <v>1252</v>
      </c>
      <c r="AS357" t="s">
        <v>1253</v>
      </c>
      <c r="AX357" s="71" t="str">
        <f t="shared" si="73"/>
        <v>Staehle</v>
      </c>
      <c r="AY357" s="70" t="str">
        <f t="shared" si="74"/>
        <v>7C</v>
      </c>
      <c r="AZ357" s="70" t="str">
        <f t="shared" si="75"/>
        <v>L</v>
      </c>
      <c r="BG357" t="s">
        <v>157</v>
      </c>
      <c r="BH357" t="s">
        <v>1379</v>
      </c>
      <c r="BN357" s="88" t="str">
        <f t="shared" si="76"/>
        <v>-</v>
      </c>
      <c r="BO357" s="95" t="str">
        <f t="shared" si="77"/>
        <v>Bill</v>
      </c>
      <c r="BP357" s="88" t="str">
        <f t="shared" si="78"/>
        <v>MonbouquetteB</v>
      </c>
    </row>
    <row r="358" spans="1:68" x14ac:dyDescent="0.25">
      <c r="A358">
        <v>389</v>
      </c>
      <c r="B358" t="s">
        <v>713</v>
      </c>
      <c r="C358">
        <v>28</v>
      </c>
      <c r="D358" t="s">
        <v>422</v>
      </c>
      <c r="E358">
        <v>0</v>
      </c>
      <c r="F358">
        <v>14</v>
      </c>
      <c r="G358">
        <v>2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-100</v>
      </c>
      <c r="X358">
        <v>0</v>
      </c>
      <c r="Y358">
        <v>-360</v>
      </c>
      <c r="Z358">
        <v>0</v>
      </c>
      <c r="AA358">
        <v>0</v>
      </c>
      <c r="AB358">
        <v>0</v>
      </c>
      <c r="AC358">
        <v>1</v>
      </c>
      <c r="AD358">
        <v>0</v>
      </c>
      <c r="AE358">
        <v>0</v>
      </c>
      <c r="AF358" t="s">
        <v>1024</v>
      </c>
      <c r="AG358" s="20"/>
      <c r="AJ358" s="70" t="str">
        <f t="shared" si="66"/>
        <v/>
      </c>
      <c r="AK358" s="70">
        <f t="shared" si="67"/>
        <v>6</v>
      </c>
      <c r="AL358" s="70" t="str">
        <f>IF(C358&lt;&gt;"Age",IF(M358&gt;='1967-AL'!H$23,"A",IF(U358&gt;'1967-AL'!H$25,"B","C")),"")</f>
        <v>C</v>
      </c>
      <c r="AM358" s="70">
        <f t="shared" si="68"/>
        <v>6</v>
      </c>
      <c r="AN358" s="70" t="str">
        <f t="shared" si="69"/>
        <v>6C</v>
      </c>
      <c r="AO358" s="70" t="str">
        <f t="shared" si="70"/>
        <v>R</v>
      </c>
      <c r="AP358" s="70" t="str">
        <f t="shared" si="71"/>
        <v>6C</v>
      </c>
      <c r="AQ358" s="71" t="str">
        <f t="shared" si="72"/>
        <v>Bill Stafford</v>
      </c>
      <c r="AR358" t="s">
        <v>157</v>
      </c>
      <c r="AS358" t="s">
        <v>1024</v>
      </c>
      <c r="AX358" s="71" t="str">
        <f t="shared" si="73"/>
        <v>Stafford</v>
      </c>
      <c r="AY358" s="70" t="str">
        <f t="shared" si="74"/>
        <v>6C</v>
      </c>
      <c r="AZ358" s="70" t="str">
        <f t="shared" si="75"/>
        <v>R</v>
      </c>
      <c r="BG358" t="s">
        <v>333</v>
      </c>
      <c r="BH358" t="s">
        <v>362</v>
      </c>
      <c r="BN358" s="88" t="str">
        <f t="shared" si="76"/>
        <v>-</v>
      </c>
      <c r="BO358" s="95" t="str">
        <f t="shared" si="77"/>
        <v>Rick</v>
      </c>
      <c r="BP358" s="88" t="str">
        <f t="shared" si="78"/>
        <v>Monday</v>
      </c>
    </row>
    <row r="359" spans="1:68" x14ac:dyDescent="0.25">
      <c r="A359">
        <v>390</v>
      </c>
      <c r="B359" t="s">
        <v>714</v>
      </c>
      <c r="C359">
        <v>30</v>
      </c>
      <c r="D359" t="s">
        <v>390</v>
      </c>
      <c r="E359">
        <v>-0.4</v>
      </c>
      <c r="F359">
        <v>35</v>
      </c>
      <c r="G359">
        <v>59</v>
      </c>
      <c r="H359">
        <v>49</v>
      </c>
      <c r="I359">
        <v>2</v>
      </c>
      <c r="J359">
        <v>3</v>
      </c>
      <c r="K359">
        <v>1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2</v>
      </c>
      <c r="R359">
        <v>14</v>
      </c>
      <c r="S359">
        <v>6.0999999999999999E-2</v>
      </c>
      <c r="T359">
        <v>9.6000000000000002E-2</v>
      </c>
      <c r="U359">
        <v>8.2000000000000003E-2</v>
      </c>
      <c r="V359">
        <v>0.17799999999999999</v>
      </c>
      <c r="W359">
        <v>-49</v>
      </c>
      <c r="X359">
        <v>0.105</v>
      </c>
      <c r="Y359">
        <v>-91</v>
      </c>
      <c r="Z359">
        <v>4</v>
      </c>
      <c r="AA359">
        <v>0</v>
      </c>
      <c r="AB359">
        <v>0</v>
      </c>
      <c r="AC359">
        <v>6</v>
      </c>
      <c r="AD359">
        <v>1</v>
      </c>
      <c r="AE359">
        <v>0</v>
      </c>
      <c r="AF359" t="s">
        <v>1238</v>
      </c>
      <c r="AG359" s="20"/>
      <c r="AJ359" s="70" t="str">
        <f t="shared" si="66"/>
        <v/>
      </c>
      <c r="AK359" s="70" t="str">
        <f t="shared" si="67"/>
        <v>7</v>
      </c>
      <c r="AL359" s="70" t="str">
        <f>IF(C359&lt;&gt;"Age",IF(M359&gt;='1967-AL'!H$23,"A",IF(U359&gt;'1967-AL'!H$25,"B","C")),"")</f>
        <v>C</v>
      </c>
      <c r="AM359" s="70" t="str">
        <f t="shared" si="68"/>
        <v>7</v>
      </c>
      <c r="AN359" s="70" t="str">
        <f t="shared" si="69"/>
        <v>7C</v>
      </c>
      <c r="AO359" s="70" t="str">
        <f t="shared" si="70"/>
        <v>R</v>
      </c>
      <c r="AP359" s="70" t="str">
        <f t="shared" si="71"/>
        <v>7C</v>
      </c>
      <c r="AQ359" s="71" t="str">
        <f t="shared" si="72"/>
        <v>Lee Stange</v>
      </c>
      <c r="AR359" t="s">
        <v>306</v>
      </c>
      <c r="AS359" t="s">
        <v>1238</v>
      </c>
      <c r="AX359" s="71" t="str">
        <f t="shared" si="73"/>
        <v>Stange</v>
      </c>
      <c r="AY359" s="70" t="str">
        <f t="shared" si="74"/>
        <v>7C</v>
      </c>
      <c r="AZ359" s="70" t="str">
        <f t="shared" si="75"/>
        <v>R</v>
      </c>
      <c r="BG359" t="s">
        <v>1011</v>
      </c>
      <c r="BH359" t="s">
        <v>1012</v>
      </c>
      <c r="BN359" s="88" t="str">
        <f t="shared" si="76"/>
        <v>-</v>
      </c>
      <c r="BO359" s="95" t="str">
        <f t="shared" si="77"/>
        <v>Aurelio</v>
      </c>
      <c r="BP359" s="88" t="str">
        <f t="shared" si="78"/>
        <v>Monteagudo</v>
      </c>
    </row>
    <row r="360" spans="1:68" x14ac:dyDescent="0.25">
      <c r="A360">
        <v>70</v>
      </c>
      <c r="B360" t="s">
        <v>454</v>
      </c>
      <c r="C360">
        <v>24</v>
      </c>
      <c r="D360" t="s">
        <v>395</v>
      </c>
      <c r="E360">
        <v>1.6</v>
      </c>
      <c r="F360">
        <v>145</v>
      </c>
      <c r="G360">
        <v>367</v>
      </c>
      <c r="H360">
        <v>333</v>
      </c>
      <c r="I360">
        <v>38</v>
      </c>
      <c r="J360">
        <v>70</v>
      </c>
      <c r="K360">
        <v>7</v>
      </c>
      <c r="L360">
        <v>3</v>
      </c>
      <c r="M360">
        <v>7</v>
      </c>
      <c r="N360">
        <v>24</v>
      </c>
      <c r="O360">
        <v>9</v>
      </c>
      <c r="P360">
        <v>2</v>
      </c>
      <c r="Q360">
        <v>29</v>
      </c>
      <c r="R360">
        <v>46</v>
      </c>
      <c r="S360">
        <v>0.21</v>
      </c>
      <c r="T360">
        <v>0.27300000000000002</v>
      </c>
      <c r="U360">
        <v>0.312</v>
      </c>
      <c r="V360">
        <v>0.58599999999999997</v>
      </c>
      <c r="W360">
        <v>71</v>
      </c>
      <c r="X360">
        <v>0.3</v>
      </c>
      <c r="Y360">
        <v>78</v>
      </c>
      <c r="Z360">
        <v>104</v>
      </c>
      <c r="AA360">
        <v>5</v>
      </c>
      <c r="AB360">
        <v>0</v>
      </c>
      <c r="AC360">
        <v>5</v>
      </c>
      <c r="AD360">
        <v>0</v>
      </c>
      <c r="AE360">
        <v>2</v>
      </c>
      <c r="AF360" t="s">
        <v>1261</v>
      </c>
      <c r="AG360" s="20"/>
      <c r="AJ360" s="70" t="str">
        <f t="shared" si="66"/>
        <v/>
      </c>
      <c r="AK360" s="70" t="str">
        <f t="shared" si="67"/>
        <v>5</v>
      </c>
      <c r="AL360" s="70" t="str">
        <f>IF(C360&lt;&gt;"Age",IF(M360&gt;='1967-AL'!H$23,"A",IF(U360&gt;'1967-AL'!H$25,"B","C")),"")</f>
        <v>C</v>
      </c>
      <c r="AM360" s="70" t="str">
        <f t="shared" si="68"/>
        <v>5</v>
      </c>
      <c r="AN360" s="70" t="str">
        <f t="shared" si="69"/>
        <v>5C</v>
      </c>
      <c r="AO360" s="70" t="str">
        <f t="shared" si="70"/>
        <v>R</v>
      </c>
      <c r="AP360" s="70" t="str">
        <f t="shared" si="71"/>
        <v>5C</v>
      </c>
      <c r="AQ360" s="71" t="str">
        <f t="shared" si="72"/>
        <v>Mickey Stanley</v>
      </c>
      <c r="AR360" t="s">
        <v>1257</v>
      </c>
      <c r="AS360" t="s">
        <v>1261</v>
      </c>
      <c r="AX360" s="71" t="str">
        <f t="shared" si="73"/>
        <v>Stanley</v>
      </c>
      <c r="AY360" s="70" t="str">
        <f t="shared" si="74"/>
        <v>5C</v>
      </c>
      <c r="AZ360" s="70" t="str">
        <f t="shared" si="75"/>
        <v>R</v>
      </c>
      <c r="BG360" t="s">
        <v>1011</v>
      </c>
      <c r="BH360" t="s">
        <v>1012</v>
      </c>
      <c r="BN360" s="96" t="str">
        <f t="shared" si="76"/>
        <v>-</v>
      </c>
      <c r="BO360" s="95" t="str">
        <f t="shared" si="77"/>
        <v>Aurelio</v>
      </c>
      <c r="BP360" s="88" t="str">
        <f t="shared" si="78"/>
        <v>Monteagudo</v>
      </c>
    </row>
    <row r="361" spans="1:68" x14ac:dyDescent="0.25">
      <c r="A361">
        <v>391</v>
      </c>
      <c r="B361" t="s">
        <v>715</v>
      </c>
      <c r="C361">
        <v>23</v>
      </c>
      <c r="D361" t="s">
        <v>390</v>
      </c>
      <c r="E361">
        <v>0.1</v>
      </c>
      <c r="F361">
        <v>8</v>
      </c>
      <c r="G361">
        <v>16</v>
      </c>
      <c r="H361">
        <v>16</v>
      </c>
      <c r="I361">
        <v>0</v>
      </c>
      <c r="J361">
        <v>4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7</v>
      </c>
      <c r="S361">
        <v>0.25</v>
      </c>
      <c r="T361">
        <v>0.25</v>
      </c>
      <c r="U361">
        <v>0.25</v>
      </c>
      <c r="V361">
        <v>0.5</v>
      </c>
      <c r="W361">
        <v>43</v>
      </c>
      <c r="X361">
        <v>0.22800000000000001</v>
      </c>
      <c r="Y361">
        <v>23</v>
      </c>
      <c r="Z361">
        <v>4</v>
      </c>
      <c r="AA361">
        <v>0</v>
      </c>
      <c r="AB361">
        <v>0</v>
      </c>
      <c r="AC361">
        <v>0</v>
      </c>
      <c r="AD361">
        <v>0</v>
      </c>
      <c r="AE361">
        <v>0</v>
      </c>
      <c r="AF361" t="s">
        <v>1183</v>
      </c>
      <c r="AG361" s="20"/>
      <c r="AJ361" s="70" t="str">
        <f t="shared" si="66"/>
        <v/>
      </c>
      <c r="AK361" s="70" t="str">
        <f t="shared" si="67"/>
        <v>4</v>
      </c>
      <c r="AL361" s="70" t="str">
        <f>IF(C361&lt;&gt;"Age",IF(M361&gt;='1967-AL'!H$23,"A",IF(U361&gt;'1967-AL'!H$25,"B","C")),"")</f>
        <v>C</v>
      </c>
      <c r="AM361" s="70" t="str">
        <f t="shared" si="68"/>
        <v>4</v>
      </c>
      <c r="AN361" s="70" t="str">
        <f t="shared" si="69"/>
        <v>4C</v>
      </c>
      <c r="AO361" s="70" t="str">
        <f t="shared" si="70"/>
        <v>L</v>
      </c>
      <c r="AP361" s="70" t="str">
        <f t="shared" si="71"/>
        <v>4C</v>
      </c>
      <c r="AQ361" s="71" t="str">
        <f t="shared" si="72"/>
        <v>Jerry Stephenson</v>
      </c>
      <c r="AR361" t="s">
        <v>293</v>
      </c>
      <c r="AS361" t="s">
        <v>1183</v>
      </c>
      <c r="AX361" s="71" t="str">
        <f t="shared" si="73"/>
        <v>Stephenson</v>
      </c>
      <c r="AY361" s="70" t="str">
        <f t="shared" si="74"/>
        <v>4C</v>
      </c>
      <c r="AZ361" s="70" t="str">
        <f t="shared" si="75"/>
        <v>L</v>
      </c>
      <c r="BG361" t="s">
        <v>1013</v>
      </c>
      <c r="BH361" t="s">
        <v>351</v>
      </c>
      <c r="BN361" s="88" t="str">
        <f t="shared" si="76"/>
        <v>-</v>
      </c>
      <c r="BO361" s="95" t="str">
        <f t="shared" si="77"/>
        <v>Barry</v>
      </c>
      <c r="BP361" s="88" t="str">
        <f t="shared" si="78"/>
        <v>Moore</v>
      </c>
    </row>
    <row r="362" spans="1:68" x14ac:dyDescent="0.25">
      <c r="A362">
        <v>392</v>
      </c>
      <c r="B362" t="s">
        <v>716</v>
      </c>
      <c r="C362">
        <v>28</v>
      </c>
      <c r="D362" t="s">
        <v>412</v>
      </c>
      <c r="E362">
        <v>-0.5</v>
      </c>
      <c r="F362">
        <v>24</v>
      </c>
      <c r="G362">
        <v>20</v>
      </c>
      <c r="H362">
        <v>18</v>
      </c>
      <c r="I362">
        <v>5</v>
      </c>
      <c r="J362">
        <v>3</v>
      </c>
      <c r="K362">
        <v>0</v>
      </c>
      <c r="L362">
        <v>0</v>
      </c>
      <c r="M362">
        <v>0</v>
      </c>
      <c r="N362">
        <v>1</v>
      </c>
      <c r="O362">
        <v>1</v>
      </c>
      <c r="P362">
        <v>0</v>
      </c>
      <c r="Q362">
        <v>1</v>
      </c>
      <c r="R362">
        <v>6</v>
      </c>
      <c r="S362">
        <v>0.16700000000000001</v>
      </c>
      <c r="T362">
        <v>0.21099999999999999</v>
      </c>
      <c r="U362">
        <v>0.16700000000000001</v>
      </c>
      <c r="V362">
        <v>0.377</v>
      </c>
      <c r="W362">
        <v>16</v>
      </c>
      <c r="X362">
        <v>0.19500000000000001</v>
      </c>
      <c r="Y362">
        <v>-3</v>
      </c>
      <c r="Z362">
        <v>3</v>
      </c>
      <c r="AA362">
        <v>0</v>
      </c>
      <c r="AB362">
        <v>0</v>
      </c>
      <c r="AC362">
        <v>1</v>
      </c>
      <c r="AD362">
        <v>0</v>
      </c>
      <c r="AE362">
        <v>0</v>
      </c>
      <c r="AF362" t="s">
        <v>274</v>
      </c>
      <c r="AG362" s="20"/>
      <c r="AJ362" s="70" t="str">
        <f t="shared" si="66"/>
        <v/>
      </c>
      <c r="AK362" s="70" t="str">
        <f t="shared" si="67"/>
        <v>6</v>
      </c>
      <c r="AL362" s="70" t="str">
        <f>IF(C362&lt;&gt;"Age",IF(M362&gt;='1967-AL'!H$23,"A",IF(U362&gt;'1967-AL'!H$25,"B","C")),"")</f>
        <v>C</v>
      </c>
      <c r="AM362" s="70" t="str">
        <f t="shared" si="68"/>
        <v>6</v>
      </c>
      <c r="AN362" s="70" t="str">
        <f t="shared" si="69"/>
        <v>6C</v>
      </c>
      <c r="AO362" s="70" t="str">
        <f t="shared" si="70"/>
        <v>B</v>
      </c>
      <c r="AP362" s="70" t="str">
        <f t="shared" si="71"/>
        <v>6C</v>
      </c>
      <c r="AQ362" s="71" t="str">
        <f t="shared" si="72"/>
        <v>Jimmy Stewart</v>
      </c>
      <c r="AR362" t="s">
        <v>297</v>
      </c>
      <c r="AS362" t="s">
        <v>274</v>
      </c>
      <c r="AX362" s="71" t="str">
        <f t="shared" si="73"/>
        <v>Stewart</v>
      </c>
      <c r="AY362" s="70" t="str">
        <f t="shared" si="74"/>
        <v>6C</v>
      </c>
      <c r="AZ362" s="70" t="str">
        <f t="shared" si="75"/>
        <v>B</v>
      </c>
      <c r="BG362" t="s">
        <v>1013</v>
      </c>
      <c r="BH362" t="s">
        <v>351</v>
      </c>
      <c r="BN362" s="88" t="str">
        <f t="shared" si="76"/>
        <v>-</v>
      </c>
      <c r="BO362" s="95" t="str">
        <f t="shared" si="77"/>
        <v>Barry</v>
      </c>
      <c r="BP362" s="88" t="str">
        <f t="shared" si="78"/>
        <v>Moore</v>
      </c>
    </row>
    <row r="363" spans="1:68" x14ac:dyDescent="0.25">
      <c r="A363">
        <v>393</v>
      </c>
      <c r="B363" t="s">
        <v>717</v>
      </c>
      <c r="C363">
        <v>33</v>
      </c>
      <c r="D363" t="s">
        <v>422</v>
      </c>
      <c r="E363">
        <v>0</v>
      </c>
      <c r="F363"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 t="s">
        <v>1367</v>
      </c>
      <c r="AG363" s="20"/>
      <c r="AJ363" s="70" t="str">
        <f t="shared" si="66"/>
        <v/>
      </c>
      <c r="AK363" s="70">
        <f t="shared" si="67"/>
        <v>6</v>
      </c>
      <c r="AL363" s="70" t="str">
        <f>IF(C363&lt;&gt;"Age",IF(M363&gt;='1967-AL'!H$23,"A",IF(U363&gt;'1967-AL'!H$25,"B","C")),"")</f>
        <v>C</v>
      </c>
      <c r="AM363" s="70">
        <f t="shared" si="68"/>
        <v>6</v>
      </c>
      <c r="AN363" s="70" t="str">
        <f t="shared" si="69"/>
        <v>6C</v>
      </c>
      <c r="AO363" s="70" t="str">
        <f t="shared" si="70"/>
        <v>R</v>
      </c>
      <c r="AP363" s="70" t="str">
        <f t="shared" si="71"/>
        <v>6C</v>
      </c>
      <c r="AQ363" s="71" t="str">
        <f t="shared" si="72"/>
        <v>Wes Stock</v>
      </c>
      <c r="AR363" t="s">
        <v>1366</v>
      </c>
      <c r="AS363" t="s">
        <v>1367</v>
      </c>
      <c r="AX363" s="71" t="str">
        <f t="shared" si="73"/>
        <v>Stock</v>
      </c>
      <c r="AY363" s="70" t="str">
        <f t="shared" si="74"/>
        <v>6C</v>
      </c>
      <c r="AZ363" s="70" t="str">
        <f t="shared" si="75"/>
        <v>R</v>
      </c>
      <c r="BG363" t="s">
        <v>331</v>
      </c>
      <c r="BH363" t="s">
        <v>294</v>
      </c>
      <c r="BN363" s="88" t="str">
        <f t="shared" si="76"/>
        <v>-</v>
      </c>
      <c r="BO363" s="95" t="str">
        <f t="shared" si="77"/>
        <v>Rich</v>
      </c>
      <c r="BP363" s="88" t="str">
        <f t="shared" si="78"/>
        <v>Morales</v>
      </c>
    </row>
    <row r="364" spans="1:68" x14ac:dyDescent="0.25">
      <c r="A364">
        <v>394</v>
      </c>
      <c r="B364" t="s">
        <v>718</v>
      </c>
      <c r="C364">
        <v>25</v>
      </c>
      <c r="D364" t="s">
        <v>402</v>
      </c>
      <c r="E364">
        <v>-0.4</v>
      </c>
      <c r="F364">
        <v>36</v>
      </c>
      <c r="G364">
        <v>90</v>
      </c>
      <c r="H364">
        <v>82</v>
      </c>
      <c r="I364">
        <v>5</v>
      </c>
      <c r="J364">
        <v>8</v>
      </c>
      <c r="K364">
        <v>0</v>
      </c>
      <c r="L364">
        <v>0</v>
      </c>
      <c r="M364">
        <v>0</v>
      </c>
      <c r="N364">
        <v>5</v>
      </c>
      <c r="O364">
        <v>0</v>
      </c>
      <c r="P364">
        <v>0</v>
      </c>
      <c r="Q364">
        <v>2</v>
      </c>
      <c r="R364">
        <v>38</v>
      </c>
      <c r="S364">
        <v>9.8000000000000004E-2</v>
      </c>
      <c r="T364">
        <v>0.11899999999999999</v>
      </c>
      <c r="U364">
        <v>9.8000000000000004E-2</v>
      </c>
      <c r="V364">
        <v>0.217</v>
      </c>
      <c r="W364">
        <v>-34</v>
      </c>
      <c r="X364">
        <v>0.114</v>
      </c>
      <c r="Y364">
        <v>-58</v>
      </c>
      <c r="Z364">
        <v>8</v>
      </c>
      <c r="AA364">
        <v>1</v>
      </c>
      <c r="AB364">
        <v>0</v>
      </c>
      <c r="AC364">
        <v>6</v>
      </c>
      <c r="AD364">
        <v>0</v>
      </c>
      <c r="AE364">
        <v>0</v>
      </c>
      <c r="AF364" t="s">
        <v>1256</v>
      </c>
      <c r="AG364" s="20"/>
      <c r="AJ364" s="70" t="str">
        <f t="shared" si="66"/>
        <v/>
      </c>
      <c r="AK364" s="70" t="str">
        <f t="shared" si="67"/>
        <v>7</v>
      </c>
      <c r="AL364" s="70" t="str">
        <f>IF(C364&lt;&gt;"Age",IF(M364&gt;='1967-AL'!H$23,"A",IF(U364&gt;'1967-AL'!H$25,"B","C")),"")</f>
        <v>C</v>
      </c>
      <c r="AM364" s="70" t="str">
        <f t="shared" si="68"/>
        <v>7</v>
      </c>
      <c r="AN364" s="70" t="str">
        <f t="shared" si="69"/>
        <v>7C</v>
      </c>
      <c r="AO364" s="70" t="str">
        <f t="shared" si="70"/>
        <v>R</v>
      </c>
      <c r="AP364" s="70" t="str">
        <f t="shared" si="71"/>
        <v>7C</v>
      </c>
      <c r="AQ364" s="71" t="str">
        <f t="shared" si="72"/>
        <v>Mel Stottlemyre</v>
      </c>
      <c r="AR364" t="s">
        <v>313</v>
      </c>
      <c r="AS364" t="s">
        <v>1256</v>
      </c>
      <c r="AX364" s="71" t="str">
        <f t="shared" si="73"/>
        <v>Stottlemyre</v>
      </c>
      <c r="AY364" s="70" t="str">
        <f t="shared" si="74"/>
        <v>7C</v>
      </c>
      <c r="AZ364" s="70" t="str">
        <f t="shared" si="75"/>
        <v>R</v>
      </c>
      <c r="BG364" t="s">
        <v>273</v>
      </c>
      <c r="BH364" t="s">
        <v>1086</v>
      </c>
      <c r="BN364" s="88" t="str">
        <f t="shared" si="76"/>
        <v>-</v>
      </c>
      <c r="BO364" s="95" t="str">
        <f t="shared" si="77"/>
        <v>Dave</v>
      </c>
      <c r="BP364" s="88" t="str">
        <f t="shared" si="78"/>
        <v>Morehead</v>
      </c>
    </row>
    <row r="365" spans="1:68" x14ac:dyDescent="0.25">
      <c r="A365">
        <v>186</v>
      </c>
      <c r="B365" t="s">
        <v>541</v>
      </c>
      <c r="C365">
        <v>27</v>
      </c>
      <c r="D365" t="s">
        <v>242</v>
      </c>
      <c r="E365">
        <v>-0.4</v>
      </c>
      <c r="F365">
        <v>107</v>
      </c>
      <c r="G365">
        <v>262</v>
      </c>
      <c r="H365">
        <v>231</v>
      </c>
      <c r="I365">
        <v>42</v>
      </c>
      <c r="J365">
        <v>49</v>
      </c>
      <c r="K365">
        <v>5</v>
      </c>
      <c r="L365">
        <v>4</v>
      </c>
      <c r="M365">
        <v>1</v>
      </c>
      <c r="N365">
        <v>13</v>
      </c>
      <c r="O365">
        <v>15</v>
      </c>
      <c r="P365">
        <v>8</v>
      </c>
      <c r="Q365">
        <v>26</v>
      </c>
      <c r="R365">
        <v>34</v>
      </c>
      <c r="S365">
        <v>0.21199999999999999</v>
      </c>
      <c r="T365">
        <v>0.29499999999999998</v>
      </c>
      <c r="U365">
        <v>0.28100000000000003</v>
      </c>
      <c r="V365">
        <v>0.57599999999999996</v>
      </c>
      <c r="W365">
        <v>75</v>
      </c>
      <c r="X365">
        <v>0.28999999999999998</v>
      </c>
      <c r="Y365">
        <v>81</v>
      </c>
      <c r="Z365">
        <v>65</v>
      </c>
      <c r="AA365">
        <v>6</v>
      </c>
      <c r="AB365">
        <v>2</v>
      </c>
      <c r="AC365">
        <v>1</v>
      </c>
      <c r="AD365">
        <v>2</v>
      </c>
      <c r="AE365">
        <v>0</v>
      </c>
      <c r="AF365" t="s">
        <v>1123</v>
      </c>
      <c r="AG365" s="20"/>
      <c r="AJ365" s="70" t="str">
        <f t="shared" si="66"/>
        <v>CHECK</v>
      </c>
      <c r="AK365" s="70" t="str">
        <f t="shared" si="67"/>
        <v>5</v>
      </c>
      <c r="AL365" s="70" t="str">
        <f>IF(C365&lt;&gt;"Age",IF(M365&gt;='1967-AL'!H$23,"A",IF(U365&gt;'1967-AL'!H$25,"B","C")),"")</f>
        <v>C</v>
      </c>
      <c r="AM365" s="70" t="str">
        <f t="shared" si="68"/>
        <v>5</v>
      </c>
      <c r="AN365" s="70" t="str">
        <f t="shared" si="69"/>
        <v>5C</v>
      </c>
      <c r="AO365" s="70" t="str">
        <f t="shared" si="70"/>
        <v>L</v>
      </c>
      <c r="AP365" s="70" t="str">
        <f t="shared" si="71"/>
        <v>5C</v>
      </c>
      <c r="AQ365" s="71" t="str">
        <f t="shared" si="72"/>
        <v>Ed Stroud</v>
      </c>
      <c r="AR365" t="s">
        <v>146</v>
      </c>
      <c r="AS365" t="s">
        <v>1123</v>
      </c>
      <c r="AX365" s="71" t="str">
        <f t="shared" si="73"/>
        <v>Stroud</v>
      </c>
      <c r="AY365" s="70" t="str">
        <f t="shared" si="74"/>
        <v>5C</v>
      </c>
      <c r="AZ365" s="70" t="str">
        <f t="shared" si="75"/>
        <v>L</v>
      </c>
      <c r="BG365" t="s">
        <v>273</v>
      </c>
      <c r="BH365" t="s">
        <v>1086</v>
      </c>
      <c r="BN365" s="88" t="str">
        <f t="shared" si="76"/>
        <v>-</v>
      </c>
      <c r="BO365" s="95" t="str">
        <f t="shared" si="77"/>
        <v>Dave</v>
      </c>
      <c r="BP365" s="88" t="str">
        <f t="shared" si="78"/>
        <v>Morehead</v>
      </c>
    </row>
    <row r="366" spans="1:68" x14ac:dyDescent="0.25">
      <c r="A366">
        <v>187</v>
      </c>
      <c r="B366" t="s">
        <v>541</v>
      </c>
      <c r="C366">
        <v>27</v>
      </c>
      <c r="D366" t="s">
        <v>412</v>
      </c>
      <c r="E366">
        <v>0.3</v>
      </c>
      <c r="F366">
        <v>20</v>
      </c>
      <c r="G366">
        <v>29</v>
      </c>
      <c r="H366">
        <v>27</v>
      </c>
      <c r="I366">
        <v>6</v>
      </c>
      <c r="J366">
        <v>8</v>
      </c>
      <c r="K366">
        <v>0</v>
      </c>
      <c r="L366">
        <v>1</v>
      </c>
      <c r="M366">
        <v>0</v>
      </c>
      <c r="N366">
        <v>3</v>
      </c>
      <c r="O366">
        <v>7</v>
      </c>
      <c r="P366">
        <v>2</v>
      </c>
      <c r="Q366">
        <v>1</v>
      </c>
      <c r="R366">
        <v>5</v>
      </c>
      <c r="S366">
        <v>0.29599999999999999</v>
      </c>
      <c r="T366">
        <v>0.34499999999999997</v>
      </c>
      <c r="U366">
        <v>0.37</v>
      </c>
      <c r="V366">
        <v>0.71499999999999997</v>
      </c>
      <c r="W366">
        <v>118</v>
      </c>
      <c r="X366">
        <v>0.36199999999999999</v>
      </c>
      <c r="Y366">
        <v>111</v>
      </c>
      <c r="Z366">
        <v>10</v>
      </c>
      <c r="AA366">
        <v>2</v>
      </c>
      <c r="AB366">
        <v>1</v>
      </c>
      <c r="AC366">
        <v>0</v>
      </c>
      <c r="AD366">
        <v>0</v>
      </c>
      <c r="AE366">
        <v>0</v>
      </c>
      <c r="AF366" t="s">
        <v>1123</v>
      </c>
      <c r="AG366" s="20"/>
      <c r="AJ366" s="70" t="str">
        <f t="shared" si="66"/>
        <v>CHECK</v>
      </c>
      <c r="AK366" s="70" t="str">
        <f t="shared" si="67"/>
        <v>3</v>
      </c>
      <c r="AL366" s="70" t="str">
        <f>IF(C366&lt;&gt;"Age",IF(M366&gt;='1967-AL'!H$23,"A",IF(U366&gt;'1967-AL'!H$25,"B","C")),"")</f>
        <v>C</v>
      </c>
      <c r="AM366" s="70" t="str">
        <f t="shared" si="68"/>
        <v>3</v>
      </c>
      <c r="AN366" s="70" t="str">
        <f t="shared" si="69"/>
        <v>3C</v>
      </c>
      <c r="AO366" s="70" t="str">
        <f t="shared" si="70"/>
        <v>L</v>
      </c>
      <c r="AP366" s="70" t="str">
        <f t="shared" si="71"/>
        <v>3C</v>
      </c>
      <c r="AQ366" s="71" t="str">
        <f t="shared" si="72"/>
        <v>Ed Stroud</v>
      </c>
      <c r="AR366" t="s">
        <v>146</v>
      </c>
      <c r="AS366" t="s">
        <v>1123</v>
      </c>
      <c r="AX366" s="71" t="str">
        <f t="shared" si="73"/>
        <v>Stroud</v>
      </c>
      <c r="AY366" s="70" t="str">
        <f t="shared" si="74"/>
        <v>3C</v>
      </c>
      <c r="AZ366" s="70" t="str">
        <f t="shared" si="75"/>
        <v>L</v>
      </c>
      <c r="BG366" t="s">
        <v>1041</v>
      </c>
      <c r="BH366" t="s">
        <v>1042</v>
      </c>
      <c r="BN366" s="88" t="str">
        <f t="shared" si="76"/>
        <v>-</v>
      </c>
      <c r="BO366" s="95" t="str">
        <f t="shared" si="77"/>
        <v>Bubba</v>
      </c>
      <c r="BP366" s="88" t="str">
        <f t="shared" si="78"/>
        <v>Morton</v>
      </c>
    </row>
    <row r="367" spans="1:68" x14ac:dyDescent="0.25">
      <c r="A367">
        <v>188</v>
      </c>
      <c r="B367" t="s">
        <v>541</v>
      </c>
      <c r="C367">
        <v>27</v>
      </c>
      <c r="D367" t="s">
        <v>391</v>
      </c>
      <c r="E367">
        <v>-0.6</v>
      </c>
      <c r="F367">
        <v>87</v>
      </c>
      <c r="G367">
        <v>233</v>
      </c>
      <c r="H367">
        <v>204</v>
      </c>
      <c r="I367">
        <v>36</v>
      </c>
      <c r="J367">
        <v>41</v>
      </c>
      <c r="K367">
        <v>5</v>
      </c>
      <c r="L367">
        <v>3</v>
      </c>
      <c r="M367">
        <v>1</v>
      </c>
      <c r="N367">
        <v>10</v>
      </c>
      <c r="O367">
        <v>8</v>
      </c>
      <c r="P367">
        <v>6</v>
      </c>
      <c r="Q367">
        <v>25</v>
      </c>
      <c r="R367">
        <v>29</v>
      </c>
      <c r="S367">
        <v>0.20100000000000001</v>
      </c>
      <c r="T367">
        <v>0.28899999999999998</v>
      </c>
      <c r="U367">
        <v>0.27</v>
      </c>
      <c r="V367">
        <v>0.55800000000000005</v>
      </c>
      <c r="W367">
        <v>69</v>
      </c>
      <c r="X367">
        <v>0.28100000000000003</v>
      </c>
      <c r="Y367">
        <v>77</v>
      </c>
      <c r="Z367">
        <v>55</v>
      </c>
      <c r="AA367">
        <v>4</v>
      </c>
      <c r="AB367">
        <v>1</v>
      </c>
      <c r="AC367">
        <v>1</v>
      </c>
      <c r="AD367">
        <v>2</v>
      </c>
      <c r="AE367">
        <v>0</v>
      </c>
      <c r="AF367" t="s">
        <v>1123</v>
      </c>
      <c r="AG367" s="20"/>
      <c r="AJ367" s="70" t="str">
        <f t="shared" si="66"/>
        <v/>
      </c>
      <c r="AK367" s="70" t="str">
        <f t="shared" si="67"/>
        <v>5</v>
      </c>
      <c r="AL367" s="70" t="str">
        <f>IF(C367&lt;&gt;"Age",IF(M367&gt;='1967-AL'!H$23,"A",IF(U367&gt;'1967-AL'!H$25,"B","C")),"")</f>
        <v>C</v>
      </c>
      <c r="AM367" s="70" t="str">
        <f t="shared" si="68"/>
        <v>5</v>
      </c>
      <c r="AN367" s="70" t="str">
        <f t="shared" si="69"/>
        <v>5C</v>
      </c>
      <c r="AO367" s="70" t="str">
        <f t="shared" si="70"/>
        <v>L</v>
      </c>
      <c r="AP367" s="70" t="str">
        <f t="shared" si="71"/>
        <v>5C</v>
      </c>
      <c r="AQ367" s="71" t="str">
        <f t="shared" si="72"/>
        <v>Ed Stroud</v>
      </c>
      <c r="AR367" t="s">
        <v>146</v>
      </c>
      <c r="AS367" t="s">
        <v>1123</v>
      </c>
      <c r="AX367" s="71" t="str">
        <f t="shared" si="73"/>
        <v>Stroud</v>
      </c>
      <c r="AY367" s="70" t="str">
        <f t="shared" si="74"/>
        <v>5C</v>
      </c>
      <c r="AZ367" s="70" t="str">
        <f t="shared" si="75"/>
        <v>L</v>
      </c>
      <c r="BG367" t="s">
        <v>1311</v>
      </c>
      <c r="BH367" t="s">
        <v>1312</v>
      </c>
      <c r="BN367" s="88" t="str">
        <f t="shared" si="76"/>
        <v>-</v>
      </c>
      <c r="BO367" s="95" t="str">
        <f t="shared" si="77"/>
        <v>Ross</v>
      </c>
      <c r="BP367" s="88" t="str">
        <f t="shared" si="78"/>
        <v>Moschitto</v>
      </c>
    </row>
    <row r="368" spans="1:68" x14ac:dyDescent="0.25">
      <c r="A368">
        <v>395</v>
      </c>
      <c r="B368" t="s">
        <v>719</v>
      </c>
      <c r="C368">
        <v>29</v>
      </c>
      <c r="D368" t="s">
        <v>397</v>
      </c>
      <c r="F368">
        <v>5</v>
      </c>
      <c r="G368">
        <v>5</v>
      </c>
      <c r="H368">
        <v>5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4</v>
      </c>
      <c r="S368">
        <v>0</v>
      </c>
      <c r="T368">
        <v>0</v>
      </c>
      <c r="U368">
        <v>0</v>
      </c>
      <c r="V368">
        <v>0</v>
      </c>
      <c r="W368">
        <v>-100</v>
      </c>
      <c r="X368">
        <v>0</v>
      </c>
      <c r="Y368">
        <v>-135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 t="s">
        <v>1272</v>
      </c>
      <c r="AG368" s="20"/>
      <c r="AJ368" s="70" t="str">
        <f t="shared" si="66"/>
        <v/>
      </c>
      <c r="AK368" s="70">
        <f t="shared" si="67"/>
        <v>6</v>
      </c>
      <c r="AL368" s="70" t="str">
        <f>IF(C368&lt;&gt;"Age",IF(M368&gt;='1967-AL'!H$23,"A",IF(U368&gt;'1967-AL'!H$25,"B","C")),"")</f>
        <v>C</v>
      </c>
      <c r="AM368" s="70">
        <f t="shared" si="68"/>
        <v>6</v>
      </c>
      <c r="AN368" s="70" t="str">
        <f t="shared" si="69"/>
        <v>6C</v>
      </c>
      <c r="AO368" s="70" t="str">
        <f t="shared" si="70"/>
        <v>L</v>
      </c>
      <c r="AP368" s="70" t="str">
        <f t="shared" si="71"/>
        <v>6C</v>
      </c>
      <c r="AQ368" s="71" t="str">
        <f t="shared" si="72"/>
        <v>Moose Stubing</v>
      </c>
      <c r="AR368" t="s">
        <v>1271</v>
      </c>
      <c r="AS368" t="s">
        <v>1272</v>
      </c>
      <c r="AX368" s="71" t="str">
        <f t="shared" si="73"/>
        <v>Stubing</v>
      </c>
      <c r="AY368" s="70" t="str">
        <f t="shared" si="74"/>
        <v>6C</v>
      </c>
      <c r="AZ368" s="70" t="str">
        <f t="shared" si="75"/>
        <v>L</v>
      </c>
      <c r="BG368" t="s">
        <v>1071</v>
      </c>
      <c r="BH368" t="s">
        <v>1073</v>
      </c>
      <c r="BN368" s="88" t="str">
        <f t="shared" si="76"/>
        <v>-</v>
      </c>
      <c r="BO368" s="95" t="str">
        <f t="shared" si="77"/>
        <v>Curt</v>
      </c>
      <c r="BP368" s="88" t="str">
        <f t="shared" si="78"/>
        <v>Motton</v>
      </c>
    </row>
    <row r="369" spans="1:68" x14ac:dyDescent="0.25">
      <c r="A369">
        <v>141</v>
      </c>
      <c r="B369" t="s">
        <v>504</v>
      </c>
      <c r="C369">
        <v>24</v>
      </c>
      <c r="D369" t="s">
        <v>422</v>
      </c>
      <c r="E369">
        <v>1</v>
      </c>
      <c r="F369">
        <v>39</v>
      </c>
      <c r="G369">
        <v>82</v>
      </c>
      <c r="H369">
        <v>63</v>
      </c>
      <c r="I369">
        <v>7</v>
      </c>
      <c r="J369">
        <v>15</v>
      </c>
      <c r="K369">
        <v>5</v>
      </c>
      <c r="L369">
        <v>0</v>
      </c>
      <c r="M369">
        <v>2</v>
      </c>
      <c r="N369">
        <v>9</v>
      </c>
      <c r="O369">
        <v>1</v>
      </c>
      <c r="P369">
        <v>0</v>
      </c>
      <c r="Q369">
        <v>16</v>
      </c>
      <c r="R369">
        <v>21</v>
      </c>
      <c r="S369">
        <v>0.23799999999999999</v>
      </c>
      <c r="T369">
        <v>0.38800000000000001</v>
      </c>
      <c r="U369">
        <v>0.41299999999999998</v>
      </c>
      <c r="V369">
        <v>0.8</v>
      </c>
      <c r="W369">
        <v>139</v>
      </c>
      <c r="X369">
        <v>0.36899999999999999</v>
      </c>
      <c r="Y369">
        <v>137</v>
      </c>
      <c r="Z369">
        <v>26</v>
      </c>
      <c r="AA369">
        <v>1</v>
      </c>
      <c r="AB369">
        <v>0</v>
      </c>
      <c r="AC369">
        <v>2</v>
      </c>
      <c r="AD369">
        <v>1</v>
      </c>
      <c r="AE369">
        <v>1</v>
      </c>
      <c r="AF369" t="s">
        <v>1235</v>
      </c>
      <c r="AG369" s="20"/>
      <c r="AJ369" s="70" t="str">
        <f t="shared" si="66"/>
        <v/>
      </c>
      <c r="AK369" s="70" t="str">
        <f t="shared" si="67"/>
        <v>5</v>
      </c>
      <c r="AL369" s="70" t="str">
        <f>IF(C369&lt;&gt;"Age",IF(M369&gt;='1967-AL'!H$23,"A",IF(U369&gt;'1967-AL'!H$25,"B","C")),"")</f>
        <v>C</v>
      </c>
      <c r="AM369" s="70" t="str">
        <f t="shared" si="68"/>
        <v>5</v>
      </c>
      <c r="AN369" s="70" t="str">
        <f t="shared" si="69"/>
        <v>5C</v>
      </c>
      <c r="AO369" s="70" t="str">
        <f t="shared" si="70"/>
        <v>R</v>
      </c>
      <c r="AP369" s="70" t="str">
        <f t="shared" si="71"/>
        <v>5C</v>
      </c>
      <c r="AQ369" s="71" t="str">
        <f t="shared" si="72"/>
        <v>Ken Suarez</v>
      </c>
      <c r="AR369" t="s">
        <v>303</v>
      </c>
      <c r="AS369" t="s">
        <v>1235</v>
      </c>
      <c r="AX369" s="71" t="str">
        <f t="shared" si="73"/>
        <v>Suarez</v>
      </c>
      <c r="AY369" s="70" t="str">
        <f t="shared" si="74"/>
        <v>5C</v>
      </c>
      <c r="AZ369" s="70" t="str">
        <f t="shared" si="75"/>
        <v>R</v>
      </c>
      <c r="BG369" t="s">
        <v>1047</v>
      </c>
      <c r="BH369" t="s">
        <v>1048</v>
      </c>
      <c r="BN369" s="88" t="str">
        <f t="shared" si="76"/>
        <v>-</v>
      </c>
      <c r="BO369" s="95" t="str">
        <f t="shared" si="77"/>
        <v>Buster</v>
      </c>
      <c r="BP369" s="88" t="str">
        <f t="shared" si="78"/>
        <v>Narum</v>
      </c>
    </row>
    <row r="370" spans="1:68" x14ac:dyDescent="0.25">
      <c r="A370">
        <v>189</v>
      </c>
      <c r="B370" t="s">
        <v>542</v>
      </c>
      <c r="C370">
        <v>26</v>
      </c>
      <c r="D370" t="s">
        <v>402</v>
      </c>
      <c r="E370">
        <v>0.4</v>
      </c>
      <c r="F370">
        <v>30</v>
      </c>
      <c r="G370">
        <v>47</v>
      </c>
      <c r="H370">
        <v>38</v>
      </c>
      <c r="I370">
        <v>3</v>
      </c>
      <c r="J370">
        <v>6</v>
      </c>
      <c r="K370">
        <v>0</v>
      </c>
      <c r="L370">
        <v>1</v>
      </c>
      <c r="M370">
        <v>1</v>
      </c>
      <c r="N370">
        <v>2</v>
      </c>
      <c r="O370">
        <v>0</v>
      </c>
      <c r="P370">
        <v>0</v>
      </c>
      <c r="Q370">
        <v>6</v>
      </c>
      <c r="R370">
        <v>13</v>
      </c>
      <c r="S370">
        <v>0.158</v>
      </c>
      <c r="T370">
        <v>0.28899999999999998</v>
      </c>
      <c r="U370">
        <v>0.28899999999999998</v>
      </c>
      <c r="V370">
        <v>0.57799999999999996</v>
      </c>
      <c r="W370">
        <v>76</v>
      </c>
      <c r="X370">
        <v>0.27800000000000002</v>
      </c>
      <c r="Y370">
        <v>72</v>
      </c>
      <c r="Z370">
        <v>11</v>
      </c>
      <c r="AA370">
        <v>1</v>
      </c>
      <c r="AB370">
        <v>1</v>
      </c>
      <c r="AC370">
        <v>2</v>
      </c>
      <c r="AD370">
        <v>0</v>
      </c>
      <c r="AE370">
        <v>0</v>
      </c>
      <c r="AF370" t="s">
        <v>1137</v>
      </c>
      <c r="AG370" s="20"/>
      <c r="AJ370" s="70" t="str">
        <f t="shared" si="66"/>
        <v/>
      </c>
      <c r="AK370" s="70" t="str">
        <f t="shared" si="67"/>
        <v>6</v>
      </c>
      <c r="AL370" s="70" t="str">
        <f>IF(C370&lt;&gt;"Age",IF(M370&gt;='1967-AL'!H$23,"A",IF(U370&gt;'1967-AL'!H$25,"B","C")),"")</f>
        <v>C</v>
      </c>
      <c r="AM370" s="70" t="str">
        <f t="shared" si="68"/>
        <v>6</v>
      </c>
      <c r="AN370" s="70" t="str">
        <f t="shared" si="69"/>
        <v>6C</v>
      </c>
      <c r="AO370" s="70" t="str">
        <f t="shared" si="70"/>
        <v>R</v>
      </c>
      <c r="AP370" s="70" t="str">
        <f t="shared" si="71"/>
        <v>6C</v>
      </c>
      <c r="AQ370" s="71" t="str">
        <f t="shared" si="72"/>
        <v>Fred Talbot</v>
      </c>
      <c r="AR370" t="s">
        <v>282</v>
      </c>
      <c r="AS370" t="s">
        <v>1137</v>
      </c>
      <c r="AX370" s="71" t="str">
        <f t="shared" si="73"/>
        <v>Talbot</v>
      </c>
      <c r="AY370" s="70" t="str">
        <f t="shared" si="74"/>
        <v>6C</v>
      </c>
      <c r="AZ370" s="70" t="str">
        <f t="shared" si="75"/>
        <v>R</v>
      </c>
      <c r="BG370" t="s">
        <v>1047</v>
      </c>
      <c r="BH370" t="s">
        <v>1048</v>
      </c>
      <c r="BN370" s="88" t="str">
        <f t="shared" si="76"/>
        <v>-</v>
      </c>
      <c r="BO370" s="95" t="str">
        <f t="shared" si="77"/>
        <v>Buster</v>
      </c>
      <c r="BP370" s="88" t="str">
        <f t="shared" si="78"/>
        <v>Narum</v>
      </c>
    </row>
    <row r="371" spans="1:68" x14ac:dyDescent="0.25">
      <c r="A371">
        <v>396</v>
      </c>
      <c r="B371" t="s">
        <v>720</v>
      </c>
      <c r="C371">
        <v>28</v>
      </c>
      <c r="D371" t="s">
        <v>422</v>
      </c>
      <c r="E371">
        <v>0.2</v>
      </c>
      <c r="F371">
        <v>46</v>
      </c>
      <c r="G371">
        <v>68</v>
      </c>
      <c r="H371">
        <v>59</v>
      </c>
      <c r="I371">
        <v>7</v>
      </c>
      <c r="J371">
        <v>15</v>
      </c>
      <c r="K371">
        <v>3</v>
      </c>
      <c r="L371">
        <v>1</v>
      </c>
      <c r="M371">
        <v>0</v>
      </c>
      <c r="N371">
        <v>5</v>
      </c>
      <c r="O371">
        <v>0</v>
      </c>
      <c r="P371">
        <v>0</v>
      </c>
      <c r="Q371">
        <v>7</v>
      </c>
      <c r="R371">
        <v>13</v>
      </c>
      <c r="S371">
        <v>0.254</v>
      </c>
      <c r="T371">
        <v>0.32800000000000001</v>
      </c>
      <c r="U371">
        <v>0.33900000000000002</v>
      </c>
      <c r="V371">
        <v>0.66700000000000004</v>
      </c>
      <c r="W371">
        <v>100</v>
      </c>
      <c r="X371">
        <v>0.315</v>
      </c>
      <c r="Y371">
        <v>98</v>
      </c>
      <c r="Z371">
        <v>20</v>
      </c>
      <c r="AA371">
        <v>4</v>
      </c>
      <c r="AB371">
        <v>0</v>
      </c>
      <c r="AC371">
        <v>1</v>
      </c>
      <c r="AD371">
        <v>1</v>
      </c>
      <c r="AE371">
        <v>1</v>
      </c>
      <c r="AF371" t="s">
        <v>1343</v>
      </c>
      <c r="AG371" s="20"/>
      <c r="AJ371" s="70" t="str">
        <f t="shared" si="66"/>
        <v/>
      </c>
      <c r="AK371" s="70" t="str">
        <f t="shared" si="67"/>
        <v>4</v>
      </c>
      <c r="AL371" s="70" t="str">
        <f>IF(C371&lt;&gt;"Age",IF(M371&gt;='1967-AL'!H$23,"A",IF(U371&gt;'1967-AL'!H$25,"B","C")),"")</f>
        <v>C</v>
      </c>
      <c r="AM371" s="70" t="str">
        <f t="shared" si="68"/>
        <v>4</v>
      </c>
      <c r="AN371" s="70" t="str">
        <f t="shared" si="69"/>
        <v>4C</v>
      </c>
      <c r="AO371" s="70" t="str">
        <f t="shared" si="70"/>
        <v>L</v>
      </c>
      <c r="AP371" s="70" t="str">
        <f t="shared" si="71"/>
        <v>4C</v>
      </c>
      <c r="AQ371" s="71" t="str">
        <f t="shared" si="72"/>
        <v>Tim Talton</v>
      </c>
      <c r="AR371" t="s">
        <v>142</v>
      </c>
      <c r="AS371" t="s">
        <v>1343</v>
      </c>
      <c r="AX371" s="71" t="str">
        <f t="shared" si="73"/>
        <v>Talton</v>
      </c>
      <c r="AY371" s="70" t="str">
        <f t="shared" si="74"/>
        <v>4C</v>
      </c>
      <c r="AZ371" s="70" t="str">
        <f t="shared" si="75"/>
        <v>L</v>
      </c>
      <c r="BG371" t="s">
        <v>1069</v>
      </c>
      <c r="BH371" t="s">
        <v>1070</v>
      </c>
      <c r="BN371" s="88" t="str">
        <f t="shared" si="76"/>
        <v>check</v>
      </c>
      <c r="BO371" s="95" t="str">
        <f t="shared" si="77"/>
        <v>Cotton</v>
      </c>
      <c r="BP371" s="88" t="str">
        <f t="shared" si="78"/>
        <v>Nash</v>
      </c>
    </row>
    <row r="372" spans="1:68" x14ac:dyDescent="0.25">
      <c r="A372">
        <v>397</v>
      </c>
      <c r="B372" t="s">
        <v>721</v>
      </c>
      <c r="C372">
        <v>28</v>
      </c>
      <c r="D372" t="s">
        <v>390</v>
      </c>
      <c r="E372">
        <v>-1.8</v>
      </c>
      <c r="F372">
        <v>115</v>
      </c>
      <c r="G372">
        <v>276</v>
      </c>
      <c r="H372">
        <v>247</v>
      </c>
      <c r="I372">
        <v>36</v>
      </c>
      <c r="J372">
        <v>55</v>
      </c>
      <c r="K372">
        <v>1</v>
      </c>
      <c r="L372">
        <v>2</v>
      </c>
      <c r="M372">
        <v>0</v>
      </c>
      <c r="N372">
        <v>10</v>
      </c>
      <c r="O372">
        <v>6</v>
      </c>
      <c r="P372">
        <v>6</v>
      </c>
      <c r="Q372">
        <v>23</v>
      </c>
      <c r="R372">
        <v>26</v>
      </c>
      <c r="S372">
        <v>0.223</v>
      </c>
      <c r="T372">
        <v>0.28699999999999998</v>
      </c>
      <c r="U372">
        <v>0.24299999999999999</v>
      </c>
      <c r="V372">
        <v>0.53</v>
      </c>
      <c r="W372">
        <v>53</v>
      </c>
      <c r="X372">
        <v>0.25600000000000001</v>
      </c>
      <c r="Y372">
        <v>47</v>
      </c>
      <c r="Z372">
        <v>60</v>
      </c>
      <c r="AA372">
        <v>4</v>
      </c>
      <c r="AB372">
        <v>0</v>
      </c>
      <c r="AC372">
        <v>4</v>
      </c>
      <c r="AD372">
        <v>2</v>
      </c>
      <c r="AE372">
        <v>0</v>
      </c>
      <c r="AF372" t="s">
        <v>1228</v>
      </c>
      <c r="AG372" s="20"/>
      <c r="AJ372" s="70" t="str">
        <f t="shared" si="66"/>
        <v/>
      </c>
      <c r="AK372" s="70" t="str">
        <f t="shared" si="67"/>
        <v>5</v>
      </c>
      <c r="AL372" s="70" t="str">
        <f>IF(C372&lt;&gt;"Age",IF(M372&gt;='1967-AL'!H$23,"A",IF(U372&gt;'1967-AL'!H$25,"B","C")),"")</f>
        <v>C</v>
      </c>
      <c r="AM372" s="70" t="str">
        <f t="shared" si="68"/>
        <v>5</v>
      </c>
      <c r="AN372" s="70" t="str">
        <f t="shared" si="69"/>
        <v>5C</v>
      </c>
      <c r="AO372" s="70" t="str">
        <f t="shared" si="70"/>
        <v>L</v>
      </c>
      <c r="AP372" s="70" t="str">
        <f t="shared" si="71"/>
        <v>5C</v>
      </c>
      <c r="AQ372" s="71" t="str">
        <f t="shared" si="72"/>
        <v>José Tartabull</v>
      </c>
      <c r="AR372" t="s">
        <v>300</v>
      </c>
      <c r="AS372" t="s">
        <v>1228</v>
      </c>
      <c r="AX372" s="71" t="str">
        <f t="shared" si="73"/>
        <v>Tartabull</v>
      </c>
      <c r="AY372" s="70" t="str">
        <f t="shared" si="74"/>
        <v>5C</v>
      </c>
      <c r="AZ372" s="70" t="str">
        <f t="shared" si="75"/>
        <v>L</v>
      </c>
      <c r="BG372" t="s">
        <v>296</v>
      </c>
      <c r="BH372" t="s">
        <v>1070</v>
      </c>
      <c r="BN372" s="88" t="str">
        <f t="shared" si="76"/>
        <v>-</v>
      </c>
      <c r="BO372" s="95" t="str">
        <f t="shared" si="77"/>
        <v>Jim</v>
      </c>
      <c r="BP372" s="88" t="str">
        <f t="shared" si="78"/>
        <v>Nash</v>
      </c>
    </row>
    <row r="373" spans="1:68" x14ac:dyDescent="0.25">
      <c r="A373">
        <v>190</v>
      </c>
      <c r="B373" t="s">
        <v>543</v>
      </c>
      <c r="C373">
        <v>28</v>
      </c>
      <c r="D373" t="s">
        <v>397</v>
      </c>
      <c r="E373">
        <v>0.6</v>
      </c>
      <c r="F373">
        <v>23</v>
      </c>
      <c r="G373">
        <v>56</v>
      </c>
      <c r="H373">
        <v>52</v>
      </c>
      <c r="I373">
        <v>5</v>
      </c>
      <c r="J373">
        <v>16</v>
      </c>
      <c r="K373">
        <v>3</v>
      </c>
      <c r="L373">
        <v>0</v>
      </c>
      <c r="M373">
        <v>1</v>
      </c>
      <c r="N373">
        <v>3</v>
      </c>
      <c r="O373">
        <v>0</v>
      </c>
      <c r="P373">
        <v>0</v>
      </c>
      <c r="Q373">
        <v>4</v>
      </c>
      <c r="R373">
        <v>8</v>
      </c>
      <c r="S373">
        <v>0.308</v>
      </c>
      <c r="T373">
        <v>0.35699999999999998</v>
      </c>
      <c r="U373">
        <v>0.42299999999999999</v>
      </c>
      <c r="V373">
        <v>0.78</v>
      </c>
      <c r="W373">
        <v>135</v>
      </c>
      <c r="X373">
        <v>0.35599999999999998</v>
      </c>
      <c r="Y373">
        <v>132</v>
      </c>
      <c r="Z373">
        <v>22</v>
      </c>
      <c r="AA373">
        <v>1</v>
      </c>
      <c r="AB373">
        <v>0</v>
      </c>
      <c r="AC373">
        <v>0</v>
      </c>
      <c r="AD373">
        <v>0</v>
      </c>
      <c r="AE373">
        <v>0</v>
      </c>
      <c r="AF373" t="s">
        <v>1164</v>
      </c>
      <c r="AG373" s="20"/>
      <c r="AJ373" s="70" t="str">
        <f t="shared" si="66"/>
        <v/>
      </c>
      <c r="AK373" s="70" t="str">
        <f t="shared" si="67"/>
        <v>3</v>
      </c>
      <c r="AL373" s="70" t="str">
        <f>IF(C373&lt;&gt;"Age",IF(M373&gt;='1967-AL'!H$23,"A",IF(U373&gt;'1967-AL'!H$25,"B","C")),"")</f>
        <v>B</v>
      </c>
      <c r="AM373" s="70" t="str">
        <f t="shared" si="68"/>
        <v>3</v>
      </c>
      <c r="AN373" s="70" t="str">
        <f t="shared" si="69"/>
        <v>3B</v>
      </c>
      <c r="AO373" s="70" t="str">
        <f t="shared" si="70"/>
        <v>R</v>
      </c>
      <c r="AP373" s="70" t="str">
        <f t="shared" si="71"/>
        <v>3B</v>
      </c>
      <c r="AQ373" s="71" t="str">
        <f t="shared" si="72"/>
        <v>Hawk Taylor</v>
      </c>
      <c r="AR373" t="s">
        <v>1163</v>
      </c>
      <c r="AS373" t="s">
        <v>1164</v>
      </c>
      <c r="AX373" s="71" t="str">
        <f t="shared" si="73"/>
        <v>Taylor</v>
      </c>
      <c r="AY373" s="70" t="str">
        <f t="shared" si="74"/>
        <v>3B</v>
      </c>
      <c r="AZ373" s="70" t="str">
        <f t="shared" si="75"/>
        <v>R</v>
      </c>
      <c r="BG373" t="s">
        <v>296</v>
      </c>
      <c r="BH373" t="s">
        <v>1070</v>
      </c>
      <c r="BN373" s="88" t="str">
        <f t="shared" si="76"/>
        <v>-</v>
      </c>
      <c r="BO373" s="95" t="str">
        <f t="shared" si="77"/>
        <v>Jim</v>
      </c>
      <c r="BP373" s="88" t="str">
        <f t="shared" si="78"/>
        <v>Nash</v>
      </c>
    </row>
    <row r="374" spans="1:68" x14ac:dyDescent="0.25">
      <c r="A374">
        <v>398</v>
      </c>
      <c r="B374" t="s">
        <v>722</v>
      </c>
      <c r="C374">
        <v>19</v>
      </c>
      <c r="D374" t="s">
        <v>402</v>
      </c>
      <c r="E374">
        <v>0</v>
      </c>
      <c r="F374">
        <v>9</v>
      </c>
      <c r="G374">
        <v>6</v>
      </c>
      <c r="H374">
        <v>5</v>
      </c>
      <c r="I374">
        <v>0</v>
      </c>
      <c r="J374">
        <v>2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1</v>
      </c>
      <c r="R374">
        <v>1</v>
      </c>
      <c r="S374">
        <v>0.4</v>
      </c>
      <c r="T374">
        <v>0.5</v>
      </c>
      <c r="U374">
        <v>0.4</v>
      </c>
      <c r="V374">
        <v>0.9</v>
      </c>
      <c r="W374">
        <v>176</v>
      </c>
      <c r="X374">
        <v>0.41899999999999998</v>
      </c>
      <c r="Y374">
        <v>179</v>
      </c>
      <c r="Z374">
        <v>2</v>
      </c>
      <c r="AA374">
        <v>0</v>
      </c>
      <c r="AB374">
        <v>0</v>
      </c>
      <c r="AC374">
        <v>0</v>
      </c>
      <c r="AD374">
        <v>0</v>
      </c>
      <c r="AE374">
        <v>0</v>
      </c>
      <c r="AF374" t="s">
        <v>1132</v>
      </c>
      <c r="AG374" s="20"/>
      <c r="AJ374" s="70" t="str">
        <f t="shared" si="66"/>
        <v/>
      </c>
      <c r="AK374" s="70">
        <f t="shared" si="67"/>
        <v>6</v>
      </c>
      <c r="AL374" s="70" t="str">
        <f>IF(C374&lt;&gt;"Age",IF(M374&gt;='1967-AL'!H$23,"A",IF(U374&gt;'1967-AL'!H$25,"B","C")),"")</f>
        <v>C</v>
      </c>
      <c r="AM374" s="70">
        <f t="shared" si="68"/>
        <v>6</v>
      </c>
      <c r="AN374" s="70" t="str">
        <f t="shared" si="69"/>
        <v>6C</v>
      </c>
      <c r="AO374" s="70" t="str">
        <f t="shared" si="70"/>
        <v>L</v>
      </c>
      <c r="AP374" s="70" t="str">
        <f t="shared" si="71"/>
        <v>6C</v>
      </c>
      <c r="AQ374" s="71" t="str">
        <f t="shared" si="72"/>
        <v>Frank Tepedino</v>
      </c>
      <c r="AR374" t="s">
        <v>281</v>
      </c>
      <c r="AS374" t="s">
        <v>1132</v>
      </c>
      <c r="AX374" s="71" t="str">
        <f t="shared" si="73"/>
        <v>Tepedino</v>
      </c>
      <c r="AY374" s="70" t="str">
        <f t="shared" si="74"/>
        <v>6C</v>
      </c>
      <c r="AZ374" s="70" t="str">
        <f t="shared" si="75"/>
        <v>L</v>
      </c>
      <c r="BG374" t="s">
        <v>313</v>
      </c>
      <c r="BH374" t="s">
        <v>1255</v>
      </c>
      <c r="BN374" s="88" t="str">
        <f t="shared" si="76"/>
        <v>check</v>
      </c>
      <c r="BO374" s="95" t="str">
        <f t="shared" si="77"/>
        <v>Mel</v>
      </c>
      <c r="BP374" s="88" t="str">
        <f t="shared" si="78"/>
        <v>Nelson</v>
      </c>
    </row>
    <row r="375" spans="1:68" x14ac:dyDescent="0.25">
      <c r="A375">
        <v>191</v>
      </c>
      <c r="B375" t="s">
        <v>544</v>
      </c>
      <c r="C375">
        <v>29</v>
      </c>
      <c r="D375" t="s">
        <v>390</v>
      </c>
      <c r="E375">
        <v>-0.8</v>
      </c>
      <c r="F375">
        <v>65</v>
      </c>
      <c r="G375">
        <v>95</v>
      </c>
      <c r="H375">
        <v>89</v>
      </c>
      <c r="I375">
        <v>10</v>
      </c>
      <c r="J375">
        <v>19</v>
      </c>
      <c r="K375">
        <v>2</v>
      </c>
      <c r="L375">
        <v>0</v>
      </c>
      <c r="M375">
        <v>1</v>
      </c>
      <c r="N375">
        <v>6</v>
      </c>
      <c r="O375">
        <v>0</v>
      </c>
      <c r="P375">
        <v>1</v>
      </c>
      <c r="Q375">
        <v>3</v>
      </c>
      <c r="R375">
        <v>23</v>
      </c>
      <c r="S375">
        <v>0.21299999999999999</v>
      </c>
      <c r="T375">
        <v>0.255</v>
      </c>
      <c r="U375">
        <v>0.27</v>
      </c>
      <c r="V375">
        <v>0.52500000000000002</v>
      </c>
      <c r="W375">
        <v>50</v>
      </c>
      <c r="X375">
        <v>0.26</v>
      </c>
      <c r="Y375">
        <v>50</v>
      </c>
      <c r="Z375">
        <v>24</v>
      </c>
      <c r="AA375">
        <v>0</v>
      </c>
      <c r="AB375">
        <v>2</v>
      </c>
      <c r="AC375">
        <v>1</v>
      </c>
      <c r="AD375">
        <v>0</v>
      </c>
      <c r="AE375">
        <v>0</v>
      </c>
      <c r="AF375" t="s">
        <v>174</v>
      </c>
      <c r="AG375" s="20"/>
      <c r="AJ375" s="70" t="str">
        <f t="shared" si="66"/>
        <v/>
      </c>
      <c r="AK375" s="70" t="str">
        <f t="shared" si="67"/>
        <v>5</v>
      </c>
      <c r="AL375" s="70" t="str">
        <f>IF(C375&lt;&gt;"Age",IF(M375&gt;='1967-AL'!H$23,"A",IF(U375&gt;'1967-AL'!H$25,"B","C")),"")</f>
        <v>C</v>
      </c>
      <c r="AM375" s="70" t="str">
        <f t="shared" si="68"/>
        <v>5</v>
      </c>
      <c r="AN375" s="70" t="str">
        <f t="shared" si="69"/>
        <v>5C</v>
      </c>
      <c r="AO375" s="70" t="str">
        <f t="shared" si="70"/>
        <v>R</v>
      </c>
      <c r="AP375" s="70" t="str">
        <f t="shared" si="71"/>
        <v>5C</v>
      </c>
      <c r="AQ375" s="71" t="str">
        <f t="shared" si="72"/>
        <v>George Thomas</v>
      </c>
      <c r="AR375" t="s">
        <v>285</v>
      </c>
      <c r="AS375" t="s">
        <v>174</v>
      </c>
      <c r="AX375" s="71" t="str">
        <f t="shared" si="73"/>
        <v>Thomas</v>
      </c>
      <c r="AY375" s="70" t="str">
        <f t="shared" si="74"/>
        <v>5C</v>
      </c>
      <c r="AZ375" s="70" t="str">
        <f t="shared" si="75"/>
        <v>R</v>
      </c>
      <c r="BG375" t="s">
        <v>1307</v>
      </c>
      <c r="BH375" t="s">
        <v>1255</v>
      </c>
      <c r="BN375" s="88" t="str">
        <f t="shared" si="76"/>
        <v>check</v>
      </c>
      <c r="BO375" s="95" t="str">
        <f t="shared" si="77"/>
        <v>Roger</v>
      </c>
      <c r="BP375" s="88" t="str">
        <f t="shared" si="78"/>
        <v>Nelson</v>
      </c>
    </row>
    <row r="376" spans="1:68" x14ac:dyDescent="0.25">
      <c r="A376">
        <v>192</v>
      </c>
      <c r="B376" t="s">
        <v>545</v>
      </c>
      <c r="C376">
        <v>26</v>
      </c>
      <c r="D376" t="s">
        <v>406</v>
      </c>
      <c r="E376">
        <v>0.7</v>
      </c>
      <c r="F376">
        <v>33</v>
      </c>
      <c r="G376">
        <v>77</v>
      </c>
      <c r="H376">
        <v>71</v>
      </c>
      <c r="I376">
        <v>9</v>
      </c>
      <c r="J376">
        <v>18</v>
      </c>
      <c r="K376">
        <v>3</v>
      </c>
      <c r="L376">
        <v>0</v>
      </c>
      <c r="M376">
        <v>1</v>
      </c>
      <c r="N376">
        <v>10</v>
      </c>
      <c r="O376">
        <v>0</v>
      </c>
      <c r="P376">
        <v>1</v>
      </c>
      <c r="Q376">
        <v>2</v>
      </c>
      <c r="R376">
        <v>23</v>
      </c>
      <c r="S376">
        <v>0.254</v>
      </c>
      <c r="T376">
        <v>0.27</v>
      </c>
      <c r="U376">
        <v>0.33800000000000002</v>
      </c>
      <c r="V376">
        <v>0.60799999999999998</v>
      </c>
      <c r="W376">
        <v>78</v>
      </c>
      <c r="X376">
        <v>0.28100000000000003</v>
      </c>
      <c r="Y376">
        <v>73</v>
      </c>
      <c r="Z376">
        <v>24</v>
      </c>
      <c r="AA376">
        <v>1</v>
      </c>
      <c r="AB376">
        <v>0</v>
      </c>
      <c r="AC376">
        <v>3</v>
      </c>
      <c r="AD376">
        <v>1</v>
      </c>
      <c r="AE376">
        <v>0</v>
      </c>
      <c r="AF376" t="s">
        <v>1248</v>
      </c>
      <c r="AG376" s="20"/>
      <c r="AJ376" s="70" t="str">
        <f t="shared" si="66"/>
        <v/>
      </c>
      <c r="AK376" s="70" t="str">
        <f t="shared" si="67"/>
        <v>4</v>
      </c>
      <c r="AL376" s="70" t="str">
        <f>IF(C376&lt;&gt;"Age",IF(M376&gt;='1967-AL'!H$23,"A",IF(U376&gt;'1967-AL'!H$25,"B","C")),"")</f>
        <v>C</v>
      </c>
      <c r="AM376" s="70" t="str">
        <f t="shared" si="68"/>
        <v>4</v>
      </c>
      <c r="AN376" s="70" t="str">
        <f t="shared" si="69"/>
        <v>4C</v>
      </c>
      <c r="AO376" s="70" t="str">
        <f t="shared" si="70"/>
        <v>R</v>
      </c>
      <c r="AP376" s="70" t="str">
        <f t="shared" si="71"/>
        <v>4C</v>
      </c>
      <c r="AQ376" s="71" t="str">
        <f t="shared" si="72"/>
        <v>Luis Tiant</v>
      </c>
      <c r="AR376" t="s">
        <v>137</v>
      </c>
      <c r="AS376" t="s">
        <v>1248</v>
      </c>
      <c r="AX376" s="71" t="str">
        <f t="shared" si="73"/>
        <v>Tiant</v>
      </c>
      <c r="AY376" s="70" t="str">
        <f t="shared" si="74"/>
        <v>4C</v>
      </c>
      <c r="AZ376" s="70" t="str">
        <f t="shared" si="75"/>
        <v>R</v>
      </c>
      <c r="BG376" t="s">
        <v>313</v>
      </c>
      <c r="BH376" t="s">
        <v>1255</v>
      </c>
      <c r="BN376" s="88" t="str">
        <f t="shared" si="76"/>
        <v>check</v>
      </c>
      <c r="BO376" s="95" t="str">
        <f t="shared" si="77"/>
        <v>Mel</v>
      </c>
      <c r="BP376" s="88" t="str">
        <f t="shared" si="78"/>
        <v>Nelson</v>
      </c>
    </row>
    <row r="377" spans="1:68" x14ac:dyDescent="0.25">
      <c r="A377">
        <v>399</v>
      </c>
      <c r="B377" t="s">
        <v>723</v>
      </c>
      <c r="C377">
        <v>37</v>
      </c>
      <c r="D377" t="s">
        <v>406</v>
      </c>
      <c r="E377">
        <v>0</v>
      </c>
      <c r="F377">
        <v>5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 t="s">
        <v>193</v>
      </c>
      <c r="AG377" s="20"/>
      <c r="AJ377" s="70" t="str">
        <f t="shared" si="66"/>
        <v/>
      </c>
      <c r="AK377" s="70">
        <f t="shared" si="67"/>
        <v>6</v>
      </c>
      <c r="AL377" s="70" t="str">
        <f>IF(C377&lt;&gt;"Age",IF(M377&gt;='1967-AL'!H$23,"A",IF(U377&gt;'1967-AL'!H$25,"B","C")),"")</f>
        <v>C</v>
      </c>
      <c r="AM377" s="70">
        <f t="shared" si="68"/>
        <v>6</v>
      </c>
      <c r="AN377" s="70" t="str">
        <f t="shared" si="69"/>
        <v>6C</v>
      </c>
      <c r="AO377" s="70" t="str">
        <f t="shared" si="70"/>
        <v>R</v>
      </c>
      <c r="AP377" s="70" t="str">
        <f t="shared" si="71"/>
        <v>6C</v>
      </c>
      <c r="AQ377" s="71" t="str">
        <f t="shared" si="72"/>
        <v>Bobby Tiefenauer</v>
      </c>
      <c r="AR377" t="s">
        <v>252</v>
      </c>
      <c r="AS377" t="s">
        <v>193</v>
      </c>
      <c r="AX377" s="71" t="str">
        <f t="shared" si="73"/>
        <v>Tiefenauer</v>
      </c>
      <c r="AY377" s="70" t="str">
        <f t="shared" si="74"/>
        <v>6C</v>
      </c>
      <c r="AZ377" s="70" t="str">
        <f t="shared" si="75"/>
        <v>R</v>
      </c>
      <c r="BG377" t="s">
        <v>1307</v>
      </c>
      <c r="BH377" t="s">
        <v>1255</v>
      </c>
      <c r="BN377" s="88" t="str">
        <f t="shared" si="76"/>
        <v>-</v>
      </c>
      <c r="BO377" s="95" t="str">
        <f t="shared" si="77"/>
        <v>Roger</v>
      </c>
      <c r="BP377" s="88" t="str">
        <f t="shared" si="78"/>
        <v>Nelson</v>
      </c>
    </row>
    <row r="378" spans="1:68" x14ac:dyDescent="0.25">
      <c r="A378">
        <v>125</v>
      </c>
      <c r="B378" t="s">
        <v>492</v>
      </c>
      <c r="C378">
        <v>30</v>
      </c>
      <c r="D378" t="s">
        <v>242</v>
      </c>
      <c r="E378">
        <v>-0.5</v>
      </c>
      <c r="F378">
        <v>52</v>
      </c>
      <c r="G378">
        <v>138</v>
      </c>
      <c r="H378">
        <v>127</v>
      </c>
      <c r="I378">
        <v>9</v>
      </c>
      <c r="J378">
        <v>28</v>
      </c>
      <c r="K378">
        <v>2</v>
      </c>
      <c r="L378">
        <v>0</v>
      </c>
      <c r="M378">
        <v>3</v>
      </c>
      <c r="N378">
        <v>13</v>
      </c>
      <c r="O378">
        <v>0</v>
      </c>
      <c r="P378">
        <v>0</v>
      </c>
      <c r="Q378">
        <v>10</v>
      </c>
      <c r="R378">
        <v>35</v>
      </c>
      <c r="S378">
        <v>0.22</v>
      </c>
      <c r="T378">
        <v>0.27500000000000002</v>
      </c>
      <c r="U378">
        <v>0.307</v>
      </c>
      <c r="V378">
        <v>0.58199999999999996</v>
      </c>
      <c r="W378">
        <v>71</v>
      </c>
      <c r="X378">
        <v>0.27400000000000002</v>
      </c>
      <c r="Y378">
        <v>64</v>
      </c>
      <c r="Z378">
        <v>39</v>
      </c>
      <c r="AA378">
        <v>4</v>
      </c>
      <c r="AB378">
        <v>0</v>
      </c>
      <c r="AC378">
        <v>0</v>
      </c>
      <c r="AD378">
        <v>1</v>
      </c>
      <c r="AE378">
        <v>1</v>
      </c>
      <c r="AF378" t="s">
        <v>1036</v>
      </c>
      <c r="AG378" s="20"/>
      <c r="AJ378" s="70" t="str">
        <f t="shared" si="66"/>
        <v>CHECK</v>
      </c>
      <c r="AK378" s="70" t="str">
        <f t="shared" si="67"/>
        <v>5</v>
      </c>
      <c r="AL378" s="70" t="str">
        <f>IF(C378&lt;&gt;"Age",IF(M378&gt;='1967-AL'!H$23,"A",IF(U378&gt;'1967-AL'!H$25,"B","C")),"")</f>
        <v>C</v>
      </c>
      <c r="AM378" s="70" t="str">
        <f t="shared" si="68"/>
        <v>5</v>
      </c>
      <c r="AN378" s="70" t="str">
        <f t="shared" si="69"/>
        <v>5C</v>
      </c>
      <c r="AO378" s="70" t="str">
        <f t="shared" si="70"/>
        <v>R</v>
      </c>
      <c r="AP378" s="70" t="str">
        <f t="shared" si="71"/>
        <v>5C</v>
      </c>
      <c r="AQ378" s="71" t="str">
        <f t="shared" si="72"/>
        <v>Bob Tillman</v>
      </c>
      <c r="AR378" t="s">
        <v>145</v>
      </c>
      <c r="AS378" t="s">
        <v>1036</v>
      </c>
      <c r="AX378" s="71" t="str">
        <f t="shared" si="73"/>
        <v>Tillman</v>
      </c>
      <c r="AY378" s="70" t="str">
        <f t="shared" si="74"/>
        <v>5C</v>
      </c>
      <c r="AZ378" s="70" t="str">
        <f t="shared" si="75"/>
        <v>R</v>
      </c>
      <c r="BG378" t="s">
        <v>160</v>
      </c>
      <c r="BH378" t="s">
        <v>1098</v>
      </c>
      <c r="BN378" s="88" t="str">
        <f t="shared" si="76"/>
        <v>-</v>
      </c>
      <c r="BO378" s="95" t="str">
        <f t="shared" si="77"/>
        <v>Dick</v>
      </c>
      <c r="BP378" s="88" t="str">
        <f t="shared" si="78"/>
        <v>Nen</v>
      </c>
    </row>
    <row r="379" spans="1:68" x14ac:dyDescent="0.25">
      <c r="A379">
        <v>126</v>
      </c>
      <c r="B379" t="s">
        <v>492</v>
      </c>
      <c r="C379">
        <v>30</v>
      </c>
      <c r="D379" t="s">
        <v>390</v>
      </c>
      <c r="E379">
        <v>-0.7</v>
      </c>
      <c r="F379">
        <v>30</v>
      </c>
      <c r="G379">
        <v>67</v>
      </c>
      <c r="H379">
        <v>64</v>
      </c>
      <c r="I379">
        <v>4</v>
      </c>
      <c r="J379">
        <v>12</v>
      </c>
      <c r="K379">
        <v>1</v>
      </c>
      <c r="L379">
        <v>0</v>
      </c>
      <c r="M379">
        <v>1</v>
      </c>
      <c r="N379">
        <v>4</v>
      </c>
      <c r="O379">
        <v>0</v>
      </c>
      <c r="P379">
        <v>0</v>
      </c>
      <c r="Q379">
        <v>3</v>
      </c>
      <c r="R379">
        <v>18</v>
      </c>
      <c r="S379">
        <v>0.188</v>
      </c>
      <c r="T379">
        <v>0.224</v>
      </c>
      <c r="U379">
        <v>0.25</v>
      </c>
      <c r="V379">
        <v>0.47399999999999998</v>
      </c>
      <c r="W379">
        <v>35</v>
      </c>
      <c r="X379">
        <v>0.23400000000000001</v>
      </c>
      <c r="Y379">
        <v>28</v>
      </c>
      <c r="Z379">
        <v>16</v>
      </c>
      <c r="AA379">
        <v>2</v>
      </c>
      <c r="AB379">
        <v>0</v>
      </c>
      <c r="AC379">
        <v>0</v>
      </c>
      <c r="AD379">
        <v>0</v>
      </c>
      <c r="AE379">
        <v>0</v>
      </c>
      <c r="AF379" t="s">
        <v>1036</v>
      </c>
      <c r="AG379" s="20"/>
      <c r="AJ379" s="70" t="str">
        <f t="shared" si="66"/>
        <v>CHECK</v>
      </c>
      <c r="AK379" s="70" t="str">
        <f t="shared" si="67"/>
        <v>6</v>
      </c>
      <c r="AL379" s="70" t="str">
        <f>IF(C379&lt;&gt;"Age",IF(M379&gt;='1967-AL'!H$23,"A",IF(U379&gt;'1967-AL'!H$25,"B","C")),"")</f>
        <v>C</v>
      </c>
      <c r="AM379" s="70" t="str">
        <f t="shared" si="68"/>
        <v>6</v>
      </c>
      <c r="AN379" s="70" t="str">
        <f t="shared" si="69"/>
        <v>6C</v>
      </c>
      <c r="AO379" s="70" t="str">
        <f t="shared" si="70"/>
        <v>R</v>
      </c>
      <c r="AP379" s="70" t="str">
        <f t="shared" si="71"/>
        <v>6C</v>
      </c>
      <c r="AQ379" s="71" t="str">
        <f t="shared" si="72"/>
        <v>Bob Tillman</v>
      </c>
      <c r="AR379" t="s">
        <v>145</v>
      </c>
      <c r="AS379" t="s">
        <v>1036</v>
      </c>
      <c r="AX379" s="71" t="str">
        <f t="shared" si="73"/>
        <v>Tillman</v>
      </c>
      <c r="AY379" s="70" t="str">
        <f t="shared" si="74"/>
        <v>6C</v>
      </c>
      <c r="AZ379" s="70" t="str">
        <f t="shared" si="75"/>
        <v>R</v>
      </c>
      <c r="BG379" t="s">
        <v>1153</v>
      </c>
      <c r="BH379" t="s">
        <v>1154</v>
      </c>
      <c r="BN379" s="88" t="str">
        <f t="shared" si="76"/>
        <v>-</v>
      </c>
      <c r="BO379" s="95" t="str">
        <f t="shared" si="77"/>
        <v>Graig</v>
      </c>
      <c r="BP379" s="88" t="str">
        <f t="shared" si="78"/>
        <v>Nettles</v>
      </c>
    </row>
    <row r="380" spans="1:68" x14ac:dyDescent="0.25">
      <c r="A380">
        <v>127</v>
      </c>
      <c r="B380" t="s">
        <v>492</v>
      </c>
      <c r="C380">
        <v>30</v>
      </c>
      <c r="D380" t="s">
        <v>402</v>
      </c>
      <c r="E380">
        <v>0.2</v>
      </c>
      <c r="F380">
        <v>22</v>
      </c>
      <c r="G380">
        <v>71</v>
      </c>
      <c r="H380">
        <v>63</v>
      </c>
      <c r="I380">
        <v>5</v>
      </c>
      <c r="J380">
        <v>16</v>
      </c>
      <c r="K380">
        <v>1</v>
      </c>
      <c r="L380">
        <v>0</v>
      </c>
      <c r="M380">
        <v>2</v>
      </c>
      <c r="N380">
        <v>9</v>
      </c>
      <c r="O380">
        <v>0</v>
      </c>
      <c r="P380">
        <v>0</v>
      </c>
      <c r="Q380">
        <v>7</v>
      </c>
      <c r="R380">
        <v>17</v>
      </c>
      <c r="S380">
        <v>0.254</v>
      </c>
      <c r="T380">
        <v>0.32400000000000001</v>
      </c>
      <c r="U380">
        <v>0.36499999999999999</v>
      </c>
      <c r="V380">
        <v>0.68899999999999995</v>
      </c>
      <c r="W380">
        <v>108</v>
      </c>
      <c r="X380">
        <v>0.312</v>
      </c>
      <c r="Y380">
        <v>99</v>
      </c>
      <c r="Z380">
        <v>23</v>
      </c>
      <c r="AA380">
        <v>2</v>
      </c>
      <c r="AB380">
        <v>0</v>
      </c>
      <c r="AC380">
        <v>0</v>
      </c>
      <c r="AD380">
        <v>1</v>
      </c>
      <c r="AE380">
        <v>1</v>
      </c>
      <c r="AF380" t="s">
        <v>1036</v>
      </c>
      <c r="AG380" s="20"/>
      <c r="AJ380" s="70" t="str">
        <f t="shared" si="66"/>
        <v/>
      </c>
      <c r="AK380" s="70" t="str">
        <f t="shared" si="67"/>
        <v>4</v>
      </c>
      <c r="AL380" s="70" t="str">
        <f>IF(C380&lt;&gt;"Age",IF(M380&gt;='1967-AL'!H$23,"A",IF(U380&gt;'1967-AL'!H$25,"B","C")),"")</f>
        <v>C</v>
      </c>
      <c r="AM380" s="70" t="str">
        <f t="shared" si="68"/>
        <v>4</v>
      </c>
      <c r="AN380" s="70" t="str">
        <f t="shared" si="69"/>
        <v>4C</v>
      </c>
      <c r="AO380" s="70" t="str">
        <f t="shared" si="70"/>
        <v>R</v>
      </c>
      <c r="AP380" s="70" t="str">
        <f t="shared" si="71"/>
        <v>4C</v>
      </c>
      <c r="AQ380" s="71" t="str">
        <f t="shared" si="72"/>
        <v>Bob Tillman</v>
      </c>
      <c r="AR380" t="s">
        <v>145</v>
      </c>
      <c r="AS380" t="s">
        <v>1036</v>
      </c>
      <c r="AX380" s="71" t="str">
        <f t="shared" si="73"/>
        <v>Tillman</v>
      </c>
      <c r="AY380" s="70" t="str">
        <f t="shared" si="74"/>
        <v>4C</v>
      </c>
      <c r="AZ380" s="70" t="str">
        <f t="shared" si="75"/>
        <v>R</v>
      </c>
      <c r="BG380" t="s">
        <v>282</v>
      </c>
      <c r="BH380" t="s">
        <v>1136</v>
      </c>
      <c r="BN380" s="88" t="str">
        <f t="shared" si="76"/>
        <v>-</v>
      </c>
      <c r="BO380" s="95" t="str">
        <f t="shared" si="77"/>
        <v>Fred</v>
      </c>
      <c r="BP380" s="88" t="str">
        <f t="shared" si="78"/>
        <v>Newman</v>
      </c>
    </row>
    <row r="381" spans="1:68" x14ac:dyDescent="0.25">
      <c r="A381">
        <v>400</v>
      </c>
      <c r="B381" t="s">
        <v>724</v>
      </c>
      <c r="C381">
        <v>26</v>
      </c>
      <c r="D381" t="s">
        <v>402</v>
      </c>
      <c r="E381">
        <v>-0.1</v>
      </c>
      <c r="F381">
        <v>43</v>
      </c>
      <c r="G381">
        <v>19</v>
      </c>
      <c r="H381">
        <v>16</v>
      </c>
      <c r="I381">
        <v>1</v>
      </c>
      <c r="J381">
        <v>1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12</v>
      </c>
      <c r="S381">
        <v>6.3E-2</v>
      </c>
      <c r="T381">
        <v>0.16700000000000001</v>
      </c>
      <c r="U381">
        <v>6.3E-2</v>
      </c>
      <c r="V381">
        <v>0.22900000000000001</v>
      </c>
      <c r="W381">
        <v>-28</v>
      </c>
      <c r="X381">
        <v>0.13</v>
      </c>
      <c r="Y381">
        <v>-44</v>
      </c>
      <c r="Z381">
        <v>1</v>
      </c>
      <c r="AA381">
        <v>0</v>
      </c>
      <c r="AB381">
        <v>1</v>
      </c>
      <c r="AC381">
        <v>1</v>
      </c>
      <c r="AD381">
        <v>0</v>
      </c>
      <c r="AE381">
        <v>0</v>
      </c>
      <c r="AF381" t="s">
        <v>1341</v>
      </c>
      <c r="AG381" s="20"/>
      <c r="AJ381" s="70" t="str">
        <f t="shared" si="66"/>
        <v/>
      </c>
      <c r="AK381" s="70" t="str">
        <f t="shared" si="67"/>
        <v>7</v>
      </c>
      <c r="AL381" s="70" t="str">
        <f>IF(C381&lt;&gt;"Age",IF(M381&gt;='1967-AL'!H$23,"A",IF(U381&gt;'1967-AL'!H$25,"B","C")),"")</f>
        <v>C</v>
      </c>
      <c r="AM381" s="70" t="str">
        <f t="shared" si="68"/>
        <v>7</v>
      </c>
      <c r="AN381" s="70" t="str">
        <f t="shared" si="69"/>
        <v>7C</v>
      </c>
      <c r="AO381" s="70" t="str">
        <f t="shared" si="70"/>
        <v>R</v>
      </c>
      <c r="AP381" s="70" t="str">
        <f t="shared" si="71"/>
        <v>7C</v>
      </c>
      <c r="AQ381" s="71" t="str">
        <f t="shared" si="72"/>
        <v>Thad Tillotson</v>
      </c>
      <c r="AR381" t="s">
        <v>340</v>
      </c>
      <c r="AS381" t="s">
        <v>1341</v>
      </c>
      <c r="AX381" s="71" t="str">
        <f t="shared" si="73"/>
        <v>Tillotson</v>
      </c>
      <c r="AY381" s="70" t="str">
        <f t="shared" si="74"/>
        <v>7C</v>
      </c>
      <c r="AZ381" s="70" t="str">
        <f t="shared" si="75"/>
        <v>R</v>
      </c>
      <c r="BG381" t="s">
        <v>282</v>
      </c>
      <c r="BH381" t="s">
        <v>1136</v>
      </c>
      <c r="BN381" s="88" t="str">
        <f t="shared" si="76"/>
        <v>-</v>
      </c>
      <c r="BO381" s="95" t="str">
        <f t="shared" si="77"/>
        <v>Fred</v>
      </c>
      <c r="BP381" s="88" t="str">
        <f t="shared" si="78"/>
        <v>Newman</v>
      </c>
    </row>
    <row r="382" spans="1:68" x14ac:dyDescent="0.25">
      <c r="A382">
        <v>81</v>
      </c>
      <c r="B382" t="s">
        <v>463</v>
      </c>
      <c r="C382">
        <v>26</v>
      </c>
      <c r="D382" t="s">
        <v>388</v>
      </c>
      <c r="E382">
        <v>2.4</v>
      </c>
      <c r="F382">
        <v>164</v>
      </c>
      <c r="G382">
        <v>726</v>
      </c>
      <c r="H382">
        <v>649</v>
      </c>
      <c r="I382">
        <v>98</v>
      </c>
      <c r="J382">
        <v>173</v>
      </c>
      <c r="K382">
        <v>32</v>
      </c>
      <c r="L382">
        <v>7</v>
      </c>
      <c r="M382">
        <v>6</v>
      </c>
      <c r="N382">
        <v>47</v>
      </c>
      <c r="O382">
        <v>19</v>
      </c>
      <c r="P382">
        <v>11</v>
      </c>
      <c r="Q382">
        <v>46</v>
      </c>
      <c r="R382">
        <v>51</v>
      </c>
      <c r="S382">
        <v>0.26700000000000002</v>
      </c>
      <c r="T382">
        <v>0.32500000000000001</v>
      </c>
      <c r="U382">
        <v>0.36499999999999999</v>
      </c>
      <c r="V382">
        <v>0.69099999999999995</v>
      </c>
      <c r="W382">
        <v>97</v>
      </c>
      <c r="X382">
        <v>0.33900000000000002</v>
      </c>
      <c r="Y382">
        <v>106</v>
      </c>
      <c r="Z382">
        <v>237</v>
      </c>
      <c r="AA382">
        <v>8</v>
      </c>
      <c r="AB382">
        <v>13</v>
      </c>
      <c r="AC382">
        <v>13</v>
      </c>
      <c r="AD382">
        <v>5</v>
      </c>
      <c r="AE382">
        <v>0</v>
      </c>
      <c r="AF382" t="s">
        <v>1059</v>
      </c>
      <c r="AG382" s="20"/>
      <c r="AJ382" s="70" t="str">
        <f t="shared" si="66"/>
        <v/>
      </c>
      <c r="AK382" s="70" t="str">
        <f t="shared" si="67"/>
        <v>4</v>
      </c>
      <c r="AL382" s="70" t="str">
        <f>IF(C382&lt;&gt;"Age",IF(M382&gt;='1967-AL'!H$23,"A",IF(U382&gt;'1967-AL'!H$25,"B","C")),"")</f>
        <v>C</v>
      </c>
      <c r="AM382" s="70" t="str">
        <f t="shared" si="68"/>
        <v>4</v>
      </c>
      <c r="AN382" s="70" t="str">
        <f t="shared" si="69"/>
        <v>4C</v>
      </c>
      <c r="AO382" s="70" t="str">
        <f t="shared" si="70"/>
        <v>R</v>
      </c>
      <c r="AP382" s="70" t="str">
        <f t="shared" si="71"/>
        <v>4C</v>
      </c>
      <c r="AQ382" s="71" t="str">
        <f t="shared" si="72"/>
        <v>César Tovar</v>
      </c>
      <c r="AR382" t="s">
        <v>263</v>
      </c>
      <c r="AS382" t="s">
        <v>1059</v>
      </c>
      <c r="AX382" s="71" t="str">
        <f t="shared" si="73"/>
        <v>Tovar</v>
      </c>
      <c r="AY382" s="70" t="str">
        <f t="shared" si="74"/>
        <v>4C</v>
      </c>
      <c r="AZ382" s="70" t="str">
        <f t="shared" si="75"/>
        <v>R</v>
      </c>
      <c r="BG382" t="s">
        <v>1316</v>
      </c>
      <c r="BH382" t="s">
        <v>1318</v>
      </c>
      <c r="BN382" s="88" t="str">
        <f t="shared" si="76"/>
        <v>-</v>
      </c>
      <c r="BO382" s="95" t="str">
        <f t="shared" si="77"/>
        <v>Russ</v>
      </c>
      <c r="BP382" s="88" t="str">
        <f t="shared" si="78"/>
        <v>Nixon</v>
      </c>
    </row>
    <row r="383" spans="1:68" x14ac:dyDescent="0.25">
      <c r="A383">
        <v>193</v>
      </c>
      <c r="B383" t="s">
        <v>546</v>
      </c>
      <c r="C383">
        <v>32</v>
      </c>
      <c r="D383" t="s">
        <v>395</v>
      </c>
      <c r="E383">
        <v>1.3</v>
      </c>
      <c r="F383">
        <v>74</v>
      </c>
      <c r="G383">
        <v>118</v>
      </c>
      <c r="H383">
        <v>107</v>
      </c>
      <c r="I383">
        <v>19</v>
      </c>
      <c r="J383">
        <v>30</v>
      </c>
      <c r="K383">
        <v>4</v>
      </c>
      <c r="L383">
        <v>2</v>
      </c>
      <c r="M383">
        <v>1</v>
      </c>
      <c r="N383">
        <v>8</v>
      </c>
      <c r="O383">
        <v>1</v>
      </c>
      <c r="P383">
        <v>1</v>
      </c>
      <c r="Q383">
        <v>8</v>
      </c>
      <c r="R383">
        <v>20</v>
      </c>
      <c r="S383">
        <v>0.28000000000000003</v>
      </c>
      <c r="T383">
        <v>0.32500000000000001</v>
      </c>
      <c r="U383">
        <v>0.38300000000000001</v>
      </c>
      <c r="V383">
        <v>0.70799999999999996</v>
      </c>
      <c r="W383">
        <v>106</v>
      </c>
      <c r="X383">
        <v>0.34200000000000003</v>
      </c>
      <c r="Y383">
        <v>115</v>
      </c>
      <c r="Z383">
        <v>41</v>
      </c>
      <c r="AA383">
        <v>1</v>
      </c>
      <c r="AB383">
        <v>0</v>
      </c>
      <c r="AC383">
        <v>1</v>
      </c>
      <c r="AD383">
        <v>2</v>
      </c>
      <c r="AE383">
        <v>0</v>
      </c>
      <c r="AF383" t="s">
        <v>1101</v>
      </c>
      <c r="AG383" s="20"/>
      <c r="AJ383" s="70" t="str">
        <f t="shared" si="66"/>
        <v/>
      </c>
      <c r="AK383" s="70" t="str">
        <f t="shared" si="67"/>
        <v>4</v>
      </c>
      <c r="AL383" s="70" t="str">
        <f>IF(C383&lt;&gt;"Age",IF(M383&gt;='1967-AL'!H$23,"A",IF(U383&gt;'1967-AL'!H$25,"B","C")),"")</f>
        <v>C</v>
      </c>
      <c r="AM383" s="70" t="str">
        <f t="shared" si="68"/>
        <v>4</v>
      </c>
      <c r="AN383" s="70" t="str">
        <f t="shared" si="69"/>
        <v>4C</v>
      </c>
      <c r="AO383" s="70" t="str">
        <f t="shared" si="70"/>
        <v>R</v>
      </c>
      <c r="AP383" s="70" t="str">
        <f t="shared" si="71"/>
        <v>4C</v>
      </c>
      <c r="AQ383" s="71" t="str">
        <f t="shared" si="72"/>
        <v>Dick Tracewski</v>
      </c>
      <c r="AR383" t="s">
        <v>160</v>
      </c>
      <c r="AS383" t="s">
        <v>1101</v>
      </c>
      <c r="AX383" s="71" t="str">
        <f t="shared" si="73"/>
        <v>Tracewski</v>
      </c>
      <c r="AY383" s="70" t="str">
        <f t="shared" si="74"/>
        <v>4C</v>
      </c>
      <c r="AZ383" s="70" t="str">
        <f t="shared" si="75"/>
        <v>R</v>
      </c>
      <c r="BG383" t="s">
        <v>160</v>
      </c>
      <c r="BH383" t="s">
        <v>1099</v>
      </c>
      <c r="BN383" s="88" t="str">
        <f t="shared" si="76"/>
        <v>-</v>
      </c>
      <c r="BO383" s="95" t="str">
        <f t="shared" si="77"/>
        <v>Dick</v>
      </c>
      <c r="BP383" s="88" t="str">
        <f t="shared" si="78"/>
        <v>Nold</v>
      </c>
    </row>
    <row r="384" spans="1:68" x14ac:dyDescent="0.25">
      <c r="A384">
        <v>29</v>
      </c>
      <c r="B384" t="s">
        <v>423</v>
      </c>
      <c r="C384">
        <v>28</v>
      </c>
      <c r="D384" t="s">
        <v>402</v>
      </c>
      <c r="E384">
        <v>-0.1</v>
      </c>
      <c r="F384">
        <v>130</v>
      </c>
      <c r="G384">
        <v>509</v>
      </c>
      <c r="H384">
        <v>448</v>
      </c>
      <c r="I384">
        <v>45</v>
      </c>
      <c r="J384">
        <v>98</v>
      </c>
      <c r="K384">
        <v>23</v>
      </c>
      <c r="L384">
        <v>3</v>
      </c>
      <c r="M384">
        <v>14</v>
      </c>
      <c r="N384">
        <v>53</v>
      </c>
      <c r="O384">
        <v>1</v>
      </c>
      <c r="P384">
        <v>0</v>
      </c>
      <c r="Q384">
        <v>50</v>
      </c>
      <c r="R384">
        <v>86</v>
      </c>
      <c r="S384">
        <v>0.219</v>
      </c>
      <c r="T384">
        <v>0.30099999999999999</v>
      </c>
      <c r="U384">
        <v>0.377</v>
      </c>
      <c r="V384">
        <v>0.67800000000000005</v>
      </c>
      <c r="W384">
        <v>104</v>
      </c>
      <c r="X384">
        <v>0.32200000000000001</v>
      </c>
      <c r="Y384">
        <v>106</v>
      </c>
      <c r="Z384">
        <v>169</v>
      </c>
      <c r="AA384">
        <v>12</v>
      </c>
      <c r="AB384">
        <v>4</v>
      </c>
      <c r="AC384">
        <v>3</v>
      </c>
      <c r="AD384">
        <v>3</v>
      </c>
      <c r="AE384">
        <v>0</v>
      </c>
      <c r="AF384" t="s">
        <v>1348</v>
      </c>
      <c r="AG384" s="20"/>
      <c r="AJ384" s="70" t="str">
        <f t="shared" si="66"/>
        <v/>
      </c>
      <c r="AK384" s="70" t="str">
        <f t="shared" si="67"/>
        <v>5</v>
      </c>
      <c r="AL384" s="70" t="str">
        <f>IF(C384&lt;&gt;"Age",IF(M384&gt;='1967-AL'!H$23,"A",IF(U384&gt;'1967-AL'!H$25,"B","C")),"")</f>
        <v>C</v>
      </c>
      <c r="AM384" s="70" t="str">
        <f t="shared" si="68"/>
        <v>5</v>
      </c>
      <c r="AN384" s="70" t="str">
        <f t="shared" si="69"/>
        <v>5C</v>
      </c>
      <c r="AO384" s="70" t="str">
        <f t="shared" si="70"/>
        <v>B</v>
      </c>
      <c r="AP384" s="70" t="str">
        <f t="shared" si="71"/>
        <v>5C</v>
      </c>
      <c r="AQ384" s="71" t="str">
        <f t="shared" si="72"/>
        <v>Tom Tresh</v>
      </c>
      <c r="AR384" t="s">
        <v>341</v>
      </c>
      <c r="AS384" t="s">
        <v>1348</v>
      </c>
      <c r="AX384" s="71" t="str">
        <f t="shared" si="73"/>
        <v>Tresh</v>
      </c>
      <c r="AY384" s="70" t="str">
        <f t="shared" si="74"/>
        <v>5C</v>
      </c>
      <c r="AZ384" s="70" t="str">
        <f t="shared" si="75"/>
        <v>B</v>
      </c>
      <c r="BG384" t="s">
        <v>160</v>
      </c>
      <c r="BH384" t="s">
        <v>1099</v>
      </c>
      <c r="BN384" s="88" t="str">
        <f t="shared" si="76"/>
        <v>-</v>
      </c>
      <c r="BO384" s="95" t="str">
        <f t="shared" si="77"/>
        <v>Dick</v>
      </c>
      <c r="BP384" s="88" t="str">
        <f t="shared" si="78"/>
        <v>Nold</v>
      </c>
    </row>
    <row r="385" spans="1:68" x14ac:dyDescent="0.25">
      <c r="A385">
        <v>401</v>
      </c>
      <c r="B385" t="s">
        <v>725</v>
      </c>
      <c r="C385">
        <v>23</v>
      </c>
      <c r="D385" t="s">
        <v>397</v>
      </c>
      <c r="E385">
        <v>0</v>
      </c>
      <c r="F385">
        <v>13</v>
      </c>
      <c r="G385">
        <v>5</v>
      </c>
      <c r="H385">
        <v>4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1</v>
      </c>
      <c r="R385">
        <v>4</v>
      </c>
      <c r="S385">
        <v>0</v>
      </c>
      <c r="T385">
        <v>0.2</v>
      </c>
      <c r="U385">
        <v>0</v>
      </c>
      <c r="V385">
        <v>0.2</v>
      </c>
      <c r="W385">
        <v>-35</v>
      </c>
      <c r="X385">
        <v>0.13900000000000001</v>
      </c>
      <c r="Y385">
        <v>-31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 t="s">
        <v>375</v>
      </c>
      <c r="AG385" s="20"/>
      <c r="AJ385" s="70" t="str">
        <f t="shared" si="66"/>
        <v/>
      </c>
      <c r="AK385" s="70">
        <f t="shared" si="67"/>
        <v>6</v>
      </c>
      <c r="AL385" s="70" t="str">
        <f>IF(C385&lt;&gt;"Age",IF(M385&gt;='1967-AL'!H$23,"A",IF(U385&gt;'1967-AL'!H$25,"B","C")),"")</f>
        <v>C</v>
      </c>
      <c r="AM385" s="70">
        <f t="shared" si="68"/>
        <v>6</v>
      </c>
      <c r="AN385" s="70" t="str">
        <f t="shared" si="69"/>
        <v>6C</v>
      </c>
      <c r="AO385" s="70" t="str">
        <f t="shared" si="70"/>
        <v>R</v>
      </c>
      <c r="AP385" s="70" t="str">
        <f t="shared" si="71"/>
        <v>6C</v>
      </c>
      <c r="AQ385" s="71" t="str">
        <f t="shared" si="72"/>
        <v>Ken Turner</v>
      </c>
      <c r="AR385" t="s">
        <v>303</v>
      </c>
      <c r="AS385" t="s">
        <v>375</v>
      </c>
      <c r="AX385" s="71" t="str">
        <f t="shared" si="73"/>
        <v>Turner</v>
      </c>
      <c r="AY385" s="70" t="str">
        <f t="shared" si="74"/>
        <v>6C</v>
      </c>
      <c r="AZ385" s="70" t="str">
        <f t="shared" si="75"/>
        <v>R</v>
      </c>
      <c r="BG385" t="s">
        <v>296</v>
      </c>
      <c r="BH385" t="s">
        <v>1197</v>
      </c>
      <c r="BN385" s="88" t="str">
        <f t="shared" si="76"/>
        <v>-</v>
      </c>
      <c r="BO385" s="95" t="str">
        <f t="shared" si="77"/>
        <v>Jim</v>
      </c>
      <c r="BP385" s="88" t="str">
        <f t="shared" si="78"/>
        <v>Northrup</v>
      </c>
    </row>
    <row r="386" spans="1:68" x14ac:dyDescent="0.25">
      <c r="A386">
        <v>82</v>
      </c>
      <c r="B386" t="s">
        <v>464</v>
      </c>
      <c r="C386">
        <v>27</v>
      </c>
      <c r="D386" t="s">
        <v>388</v>
      </c>
      <c r="E386">
        <v>1.1000000000000001</v>
      </c>
      <c r="F386">
        <v>133</v>
      </c>
      <c r="G386">
        <v>436</v>
      </c>
      <c r="H386">
        <v>415</v>
      </c>
      <c r="I386">
        <v>41</v>
      </c>
      <c r="J386">
        <v>107</v>
      </c>
      <c r="K386">
        <v>19</v>
      </c>
      <c r="L386">
        <v>7</v>
      </c>
      <c r="M386">
        <v>6</v>
      </c>
      <c r="N386">
        <v>49</v>
      </c>
      <c r="O386">
        <v>4</v>
      </c>
      <c r="P386">
        <v>4</v>
      </c>
      <c r="Q386">
        <v>13</v>
      </c>
      <c r="R386">
        <v>45</v>
      </c>
      <c r="S386">
        <v>0.25800000000000001</v>
      </c>
      <c r="T386">
        <v>0.28499999999999998</v>
      </c>
      <c r="U386">
        <v>0.38100000000000001</v>
      </c>
      <c r="V386">
        <v>0.66500000000000004</v>
      </c>
      <c r="W386">
        <v>89</v>
      </c>
      <c r="X386">
        <v>0.316</v>
      </c>
      <c r="Y386">
        <v>90</v>
      </c>
      <c r="Z386">
        <v>158</v>
      </c>
      <c r="AA386">
        <v>4</v>
      </c>
      <c r="AB386">
        <v>3</v>
      </c>
      <c r="AC386">
        <v>4</v>
      </c>
      <c r="AD386">
        <v>1</v>
      </c>
      <c r="AE386">
        <v>1</v>
      </c>
      <c r="AF386" t="s">
        <v>1340</v>
      </c>
      <c r="AG386" s="20"/>
      <c r="AJ386" s="70" t="str">
        <f t="shared" ref="AJ386:AJ435" si="79">IF(AQ386=AQ387,"CHECK","")</f>
        <v/>
      </c>
      <c r="AK386" s="70" t="str">
        <f t="shared" ref="AK386:AK435" si="80">IF(C386&lt;&gt;"Age",IF(G386&lt;maxPA,6, IF(S386&gt;batLimit1,"1",IF(S386&gt;batLimit2,"2",IF(S386&gt;batLimit3,"3",IF(S386&gt;batLimit4,"4",IF(S386&gt;batLimit5,"5",IF(S386&gt;batLimit6,"6","7"))))))),"")</f>
        <v>4</v>
      </c>
      <c r="AL386" s="70" t="str">
        <f>IF(C386&lt;&gt;"Age",IF(M386&gt;='1967-AL'!H$23,"A",IF(U386&gt;'1967-AL'!H$25,"B","C")),"")</f>
        <v>C</v>
      </c>
      <c r="AM386" s="70" t="str">
        <f t="shared" ref="AM386:AM435" si="81">IF(C386&lt;&gt;"Age",IF(G386&lt;maxPA,6, IF(S386&gt;batLimit1,"1",IF(S386&gt;batLimit2,"2",IF(S386&gt;batLimit3,"3",IF(S386&gt;batLimit4,"4",IF(S386&gt;batLimit5,"5",IF(S386&gt;batLimit6,"6","7"))))))),"")</f>
        <v>4</v>
      </c>
      <c r="AN386" s="70" t="str">
        <f t="shared" ref="AN386:AN435" si="82">AM386&amp;AL386</f>
        <v>4C</v>
      </c>
      <c r="AO386" s="70" t="str">
        <f t="shared" ref="AO386:AO435" si="83">IF(C386&lt;&gt;"Age",IF(RIGHT(B386,1)="*","L",IF(RIGHT(B386,1)="#","B","R")),"")</f>
        <v>L</v>
      </c>
      <c r="AP386" s="70" t="str">
        <f t="shared" ref="AP386:AP435" si="84">AN386</f>
        <v>4C</v>
      </c>
      <c r="AQ386" s="71" t="str">
        <f t="shared" ref="AQ386:AQ435" si="85">IF(RIGHT(B386,1)="#",SUBSTITUTE(B386,"#",""),IF(RIGHT(B386,1)="*",SUBSTITUTE(B386,"*",""),B386))</f>
        <v>Ted Uhlaender</v>
      </c>
      <c r="AR386" t="s">
        <v>339</v>
      </c>
      <c r="AS386" t="s">
        <v>1340</v>
      </c>
      <c r="AX386" s="71" t="str">
        <f t="shared" ref="AX386:AX435" si="86">AS386</f>
        <v>Uhlaender</v>
      </c>
      <c r="AY386" s="70" t="str">
        <f t="shared" ref="AY386:AY435" si="87">AP386</f>
        <v>4C</v>
      </c>
      <c r="AZ386" s="70" t="str">
        <f t="shared" ref="AZ386:AZ435" si="88">AO386</f>
        <v>L</v>
      </c>
      <c r="BG386" t="s">
        <v>152</v>
      </c>
      <c r="BH386" t="s">
        <v>1209</v>
      </c>
      <c r="BN386" s="88" t="str">
        <f t="shared" ref="BN386:BN435" si="89">IF(AND(BP386=BP387,BO386&lt;&gt;BO387),"check","-")</f>
        <v>-</v>
      </c>
      <c r="BO386" s="95" t="str">
        <f t="shared" si="77"/>
        <v>Joe</v>
      </c>
      <c r="BP386" s="88" t="str">
        <f t="shared" si="78"/>
        <v>Nossek</v>
      </c>
    </row>
    <row r="387" spans="1:68" x14ac:dyDescent="0.25">
      <c r="A387">
        <v>194</v>
      </c>
      <c r="B387" t="s">
        <v>547</v>
      </c>
      <c r="C387">
        <v>28</v>
      </c>
      <c r="D387" t="s">
        <v>388</v>
      </c>
      <c r="E387">
        <v>-1.1000000000000001</v>
      </c>
      <c r="F387">
        <v>99</v>
      </c>
      <c r="G387">
        <v>103</v>
      </c>
      <c r="H387">
        <v>97</v>
      </c>
      <c r="I387">
        <v>9</v>
      </c>
      <c r="J387">
        <v>16</v>
      </c>
      <c r="K387">
        <v>2</v>
      </c>
      <c r="L387">
        <v>0</v>
      </c>
      <c r="M387">
        <v>1</v>
      </c>
      <c r="N387">
        <v>3</v>
      </c>
      <c r="O387">
        <v>3</v>
      </c>
      <c r="P387">
        <v>1</v>
      </c>
      <c r="Q387">
        <v>5</v>
      </c>
      <c r="R387">
        <v>22</v>
      </c>
      <c r="S387">
        <v>0.16500000000000001</v>
      </c>
      <c r="T387">
        <v>0.20399999999999999</v>
      </c>
      <c r="U387">
        <v>0.216</v>
      </c>
      <c r="V387">
        <v>0.42</v>
      </c>
      <c r="W387">
        <v>20</v>
      </c>
      <c r="X387">
        <v>0.19500000000000001</v>
      </c>
      <c r="Y387">
        <v>-5</v>
      </c>
      <c r="Z387">
        <v>21</v>
      </c>
      <c r="AA387">
        <v>1</v>
      </c>
      <c r="AB387">
        <v>0</v>
      </c>
      <c r="AC387">
        <v>0</v>
      </c>
      <c r="AD387">
        <v>1</v>
      </c>
      <c r="AE387">
        <v>1</v>
      </c>
      <c r="AF387" t="s">
        <v>1326</v>
      </c>
      <c r="AG387" s="20"/>
      <c r="AJ387" s="70" t="str">
        <f t="shared" si="79"/>
        <v/>
      </c>
      <c r="AK387" s="70" t="str">
        <f t="shared" si="80"/>
        <v>6</v>
      </c>
      <c r="AL387" s="70" t="str">
        <f>IF(C387&lt;&gt;"Age",IF(M387&gt;='1967-AL'!H$23,"A",IF(U387&gt;'1967-AL'!H$25,"B","C")),"")</f>
        <v>C</v>
      </c>
      <c r="AM387" s="70" t="str">
        <f t="shared" si="81"/>
        <v>6</v>
      </c>
      <c r="AN387" s="70" t="str">
        <f t="shared" si="82"/>
        <v>6C</v>
      </c>
      <c r="AO387" s="70" t="str">
        <f t="shared" si="83"/>
        <v>L</v>
      </c>
      <c r="AP387" s="70" t="str">
        <f t="shared" si="84"/>
        <v>6C</v>
      </c>
      <c r="AQ387" s="71" t="str">
        <f t="shared" si="85"/>
        <v>Sandy Valdespino</v>
      </c>
      <c r="AR387" t="s">
        <v>1325</v>
      </c>
      <c r="AS387" t="s">
        <v>1326</v>
      </c>
      <c r="AX387" s="71" t="str">
        <f t="shared" si="86"/>
        <v>Valdespino</v>
      </c>
      <c r="AY387" s="70" t="str">
        <f t="shared" si="87"/>
        <v>6C</v>
      </c>
      <c r="AZ387" s="70" t="str">
        <f t="shared" si="88"/>
        <v>L</v>
      </c>
      <c r="BG387" t="s">
        <v>1378</v>
      </c>
      <c r="BH387" t="s">
        <v>1028</v>
      </c>
      <c r="BN387" s="88" t="str">
        <f t="shared" si="89"/>
        <v>-</v>
      </c>
      <c r="BO387" s="95" t="str">
        <f t="shared" ref="BO387:BO450" si="90">BG387</f>
        <v>Blue-Moon</v>
      </c>
      <c r="BP387" s="88" t="str">
        <f t="shared" ref="BP387:BP450" si="91">BH387</f>
        <v>Odom</v>
      </c>
    </row>
    <row r="388" spans="1:68" x14ac:dyDescent="0.25">
      <c r="A388">
        <v>40</v>
      </c>
      <c r="B388" t="s">
        <v>432</v>
      </c>
      <c r="C388">
        <v>32</v>
      </c>
      <c r="D388" t="s">
        <v>391</v>
      </c>
      <c r="E388">
        <v>1.8</v>
      </c>
      <c r="F388">
        <v>151</v>
      </c>
      <c r="G388">
        <v>527</v>
      </c>
      <c r="H388">
        <v>457</v>
      </c>
      <c r="I388">
        <v>52</v>
      </c>
      <c r="J388">
        <v>107</v>
      </c>
      <c r="K388">
        <v>16</v>
      </c>
      <c r="L388">
        <v>1</v>
      </c>
      <c r="M388">
        <v>11</v>
      </c>
      <c r="N388">
        <v>44</v>
      </c>
      <c r="O388">
        <v>17</v>
      </c>
      <c r="P388">
        <v>3</v>
      </c>
      <c r="Q388">
        <v>56</v>
      </c>
      <c r="R388">
        <v>76</v>
      </c>
      <c r="S388">
        <v>0.23400000000000001</v>
      </c>
      <c r="T388">
        <v>0.33</v>
      </c>
      <c r="U388">
        <v>0.34599999999999997</v>
      </c>
      <c r="V388">
        <v>0.67600000000000005</v>
      </c>
      <c r="W388">
        <v>104</v>
      </c>
      <c r="X388">
        <v>0.33300000000000002</v>
      </c>
      <c r="Y388">
        <v>109</v>
      </c>
      <c r="Z388">
        <v>158</v>
      </c>
      <c r="AA388">
        <v>5</v>
      </c>
      <c r="AB388">
        <v>10</v>
      </c>
      <c r="AC388">
        <v>3</v>
      </c>
      <c r="AD388">
        <v>1</v>
      </c>
      <c r="AE388">
        <v>1</v>
      </c>
      <c r="AF388" t="s">
        <v>1138</v>
      </c>
      <c r="AG388" s="20"/>
      <c r="AJ388" s="70" t="str">
        <f t="shared" si="79"/>
        <v/>
      </c>
      <c r="AK388" s="70" t="str">
        <f t="shared" si="80"/>
        <v>5</v>
      </c>
      <c r="AL388" s="70" t="str">
        <f>IF(C388&lt;&gt;"Age",IF(M388&gt;='1967-AL'!H$23,"A",IF(U388&gt;'1967-AL'!H$25,"B","C")),"")</f>
        <v>C</v>
      </c>
      <c r="AM388" s="70" t="str">
        <f t="shared" si="81"/>
        <v>5</v>
      </c>
      <c r="AN388" s="70" t="str">
        <f t="shared" si="82"/>
        <v>5C</v>
      </c>
      <c r="AO388" s="70" t="str">
        <f t="shared" si="83"/>
        <v>B</v>
      </c>
      <c r="AP388" s="70" t="str">
        <f t="shared" si="84"/>
        <v>5C</v>
      </c>
      <c r="AQ388" s="71" t="str">
        <f t="shared" si="85"/>
        <v>Fred Valentine</v>
      </c>
      <c r="AR388" t="s">
        <v>282</v>
      </c>
      <c r="AS388" t="s">
        <v>1138</v>
      </c>
      <c r="AX388" s="71" t="str">
        <f t="shared" si="86"/>
        <v>Valentine</v>
      </c>
      <c r="AY388" s="70" t="str">
        <f t="shared" si="87"/>
        <v>5C</v>
      </c>
      <c r="AZ388" s="70" t="str">
        <f t="shared" si="88"/>
        <v>B</v>
      </c>
      <c r="BG388" t="s">
        <v>1378</v>
      </c>
      <c r="BH388" t="s">
        <v>1028</v>
      </c>
      <c r="BN388" s="88" t="str">
        <f t="shared" si="89"/>
        <v>-</v>
      </c>
      <c r="BO388" s="95" t="str">
        <f t="shared" si="90"/>
        <v>Blue-Moon</v>
      </c>
      <c r="BP388" s="88" t="str">
        <f t="shared" si="91"/>
        <v>Odom</v>
      </c>
    </row>
    <row r="389" spans="1:68" x14ac:dyDescent="0.25">
      <c r="A389">
        <v>402</v>
      </c>
      <c r="B389" t="s">
        <v>726</v>
      </c>
      <c r="C389">
        <v>24</v>
      </c>
      <c r="D389" t="s">
        <v>402</v>
      </c>
      <c r="E389">
        <v>0</v>
      </c>
      <c r="F389">
        <v>28</v>
      </c>
      <c r="G389">
        <v>21</v>
      </c>
      <c r="H389">
        <v>18</v>
      </c>
      <c r="I389">
        <v>1</v>
      </c>
      <c r="J389">
        <v>2</v>
      </c>
      <c r="K389">
        <v>1</v>
      </c>
      <c r="L389">
        <v>0</v>
      </c>
      <c r="M389">
        <v>0</v>
      </c>
      <c r="N389">
        <v>2</v>
      </c>
      <c r="O389">
        <v>0</v>
      </c>
      <c r="P389">
        <v>0</v>
      </c>
      <c r="Q389">
        <v>0</v>
      </c>
      <c r="R389">
        <v>7</v>
      </c>
      <c r="S389">
        <v>0.111</v>
      </c>
      <c r="T389">
        <v>0.111</v>
      </c>
      <c r="U389">
        <v>0.16700000000000001</v>
      </c>
      <c r="V389">
        <v>0.27800000000000002</v>
      </c>
      <c r="W389">
        <v>-17</v>
      </c>
      <c r="X389">
        <v>0.17599999999999999</v>
      </c>
      <c r="Y389">
        <v>-20</v>
      </c>
      <c r="Z389">
        <v>3</v>
      </c>
      <c r="AA389">
        <v>0</v>
      </c>
      <c r="AB389">
        <v>0</v>
      </c>
      <c r="AC389">
        <v>3</v>
      </c>
      <c r="AD389">
        <v>0</v>
      </c>
      <c r="AE389">
        <v>0</v>
      </c>
      <c r="AF389" t="s">
        <v>1213</v>
      </c>
      <c r="AG389" s="20"/>
      <c r="AJ389" s="70" t="str">
        <f t="shared" si="79"/>
        <v/>
      </c>
      <c r="AK389" s="70" t="str">
        <f t="shared" si="80"/>
        <v>7</v>
      </c>
      <c r="AL389" s="70" t="str">
        <f>IF(C389&lt;&gt;"Age",IF(M389&gt;='1967-AL'!H$23,"A",IF(U389&gt;'1967-AL'!H$25,"B","C")),"")</f>
        <v>C</v>
      </c>
      <c r="AM389" s="70" t="str">
        <f t="shared" si="81"/>
        <v>7</v>
      </c>
      <c r="AN389" s="70" t="str">
        <f t="shared" si="82"/>
        <v>7C</v>
      </c>
      <c r="AO389" s="70" t="str">
        <f t="shared" si="83"/>
        <v>R</v>
      </c>
      <c r="AP389" s="70" t="str">
        <f t="shared" si="84"/>
        <v>7C</v>
      </c>
      <c r="AQ389" s="71" t="str">
        <f t="shared" si="85"/>
        <v>Joe Verbanic</v>
      </c>
      <c r="AR389" t="s">
        <v>152</v>
      </c>
      <c r="AS389" t="s">
        <v>1213</v>
      </c>
      <c r="AX389" s="71" t="str">
        <f t="shared" si="86"/>
        <v>Verbanic</v>
      </c>
      <c r="AY389" s="70" t="str">
        <f t="shared" si="87"/>
        <v>7C</v>
      </c>
      <c r="AZ389" s="70" t="str">
        <f t="shared" si="88"/>
        <v>R</v>
      </c>
      <c r="BG389" t="s">
        <v>143</v>
      </c>
      <c r="BH389" t="s">
        <v>1218</v>
      </c>
      <c r="BN389" s="96" t="str">
        <f t="shared" si="89"/>
        <v>-</v>
      </c>
      <c r="BO389" s="95" t="str">
        <f t="shared" si="90"/>
        <v>John</v>
      </c>
      <c r="BP389" s="88" t="str">
        <f t="shared" si="91"/>
        <v>O'Donoghue</v>
      </c>
    </row>
    <row r="390" spans="1:68" x14ac:dyDescent="0.25">
      <c r="A390">
        <v>83</v>
      </c>
      <c r="B390" t="s">
        <v>465</v>
      </c>
      <c r="C390">
        <v>27</v>
      </c>
      <c r="D390" t="s">
        <v>388</v>
      </c>
      <c r="E390">
        <v>-1.6</v>
      </c>
      <c r="F390">
        <v>160</v>
      </c>
      <c r="G390">
        <v>626</v>
      </c>
      <c r="H390">
        <v>581</v>
      </c>
      <c r="I390">
        <v>63</v>
      </c>
      <c r="J390">
        <v>116</v>
      </c>
      <c r="K390">
        <v>16</v>
      </c>
      <c r="L390">
        <v>7</v>
      </c>
      <c r="M390">
        <v>6</v>
      </c>
      <c r="N390">
        <v>50</v>
      </c>
      <c r="O390">
        <v>5</v>
      </c>
      <c r="P390">
        <v>3</v>
      </c>
      <c r="Q390">
        <v>33</v>
      </c>
      <c r="R390">
        <v>113</v>
      </c>
      <c r="S390">
        <v>0.2</v>
      </c>
      <c r="T390">
        <v>0.249</v>
      </c>
      <c r="U390">
        <v>0.28199999999999997</v>
      </c>
      <c r="V390">
        <v>0.53100000000000003</v>
      </c>
      <c r="W390">
        <v>51</v>
      </c>
      <c r="X390">
        <v>0.252</v>
      </c>
      <c r="Y390">
        <v>40</v>
      </c>
      <c r="Z390">
        <v>164</v>
      </c>
      <c r="AA390">
        <v>15</v>
      </c>
      <c r="AB390">
        <v>6</v>
      </c>
      <c r="AC390">
        <v>3</v>
      </c>
      <c r="AD390">
        <v>3</v>
      </c>
      <c r="AE390">
        <v>2</v>
      </c>
      <c r="AF390" t="s">
        <v>1373</v>
      </c>
      <c r="AG390" s="20"/>
      <c r="AJ390" s="70" t="str">
        <f t="shared" si="79"/>
        <v/>
      </c>
      <c r="AK390" s="70" t="str">
        <f t="shared" si="80"/>
        <v>6</v>
      </c>
      <c r="AL390" s="70" t="str">
        <f>IF(C390&lt;&gt;"Age",IF(M390&gt;='1967-AL'!H$23,"A",IF(U390&gt;'1967-AL'!H$25,"B","C")),"")</f>
        <v>C</v>
      </c>
      <c r="AM390" s="70" t="str">
        <f t="shared" si="81"/>
        <v>6</v>
      </c>
      <c r="AN390" s="70" t="str">
        <f t="shared" si="82"/>
        <v>6C</v>
      </c>
      <c r="AO390" s="70" t="str">
        <f t="shared" si="83"/>
        <v>R</v>
      </c>
      <c r="AP390" s="70" t="str">
        <f t="shared" si="84"/>
        <v>6C</v>
      </c>
      <c r="AQ390" s="71" t="str">
        <f t="shared" si="85"/>
        <v>Zoilo Versalles</v>
      </c>
      <c r="AR390" t="s">
        <v>1372</v>
      </c>
      <c r="AS390" t="s">
        <v>1373</v>
      </c>
      <c r="AX390" s="71" t="str">
        <f t="shared" si="86"/>
        <v>Versalles</v>
      </c>
      <c r="AY390" s="70" t="str">
        <f t="shared" si="87"/>
        <v>6C</v>
      </c>
      <c r="AZ390" s="70" t="str">
        <f t="shared" si="88"/>
        <v>R</v>
      </c>
      <c r="BG390" t="s">
        <v>143</v>
      </c>
      <c r="BH390" t="s">
        <v>1218</v>
      </c>
      <c r="BN390" s="88" t="str">
        <f t="shared" si="89"/>
        <v>-</v>
      </c>
      <c r="BO390" s="95" t="str">
        <f t="shared" si="90"/>
        <v>John</v>
      </c>
      <c r="BP390" s="88" t="str">
        <f t="shared" si="91"/>
        <v>O'Donoghue</v>
      </c>
    </row>
    <row r="391" spans="1:68" x14ac:dyDescent="0.25">
      <c r="A391">
        <v>403</v>
      </c>
      <c r="B391" t="s">
        <v>727</v>
      </c>
      <c r="C391">
        <v>27</v>
      </c>
      <c r="D391" t="s">
        <v>406</v>
      </c>
      <c r="E391">
        <v>-0.2</v>
      </c>
      <c r="F391">
        <v>16</v>
      </c>
      <c r="G391">
        <v>41</v>
      </c>
      <c r="H391">
        <v>34</v>
      </c>
      <c r="I391">
        <v>4</v>
      </c>
      <c r="J391">
        <v>4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1</v>
      </c>
      <c r="Q391">
        <v>7</v>
      </c>
      <c r="R391">
        <v>12</v>
      </c>
      <c r="S391">
        <v>0.11799999999999999</v>
      </c>
      <c r="T391">
        <v>0.26800000000000002</v>
      </c>
      <c r="U391">
        <v>0.11799999999999999</v>
      </c>
      <c r="V391">
        <v>0.38600000000000001</v>
      </c>
      <c r="W391">
        <v>17</v>
      </c>
      <c r="X391">
        <v>0.19600000000000001</v>
      </c>
      <c r="Y391">
        <v>14</v>
      </c>
      <c r="Z391">
        <v>4</v>
      </c>
      <c r="AA391">
        <v>2</v>
      </c>
      <c r="AB391">
        <v>0</v>
      </c>
      <c r="AC391">
        <v>0</v>
      </c>
      <c r="AD391">
        <v>0</v>
      </c>
      <c r="AE391">
        <v>0</v>
      </c>
      <c r="AF391" t="s">
        <v>1229</v>
      </c>
      <c r="AG391" s="20"/>
      <c r="AJ391" s="70" t="str">
        <f t="shared" si="79"/>
        <v/>
      </c>
      <c r="AK391" s="70" t="str">
        <f t="shared" si="80"/>
        <v>7</v>
      </c>
      <c r="AL391" s="70" t="str">
        <f>IF(C391&lt;&gt;"Age",IF(M391&gt;='1967-AL'!H$23,"A",IF(U391&gt;'1967-AL'!H$25,"B","C")),"")</f>
        <v>C</v>
      </c>
      <c r="AM391" s="70" t="str">
        <f t="shared" si="81"/>
        <v>7</v>
      </c>
      <c r="AN391" s="70" t="str">
        <f t="shared" si="82"/>
        <v>7C</v>
      </c>
      <c r="AO391" s="70" t="str">
        <f t="shared" si="83"/>
        <v>R</v>
      </c>
      <c r="AP391" s="70" t="str">
        <f t="shared" si="84"/>
        <v>7C</v>
      </c>
      <c r="AQ391" s="71" t="str">
        <f t="shared" si="85"/>
        <v>José Vidal</v>
      </c>
      <c r="AR391" t="s">
        <v>300</v>
      </c>
      <c r="AS391" t="s">
        <v>1229</v>
      </c>
      <c r="AX391" s="71" t="str">
        <f t="shared" si="86"/>
        <v>Vidal</v>
      </c>
      <c r="AY391" s="70" t="str">
        <f t="shared" si="87"/>
        <v>7C</v>
      </c>
      <c r="AZ391" s="70" t="str">
        <f t="shared" si="88"/>
        <v>R</v>
      </c>
      <c r="BG391" t="s">
        <v>147</v>
      </c>
      <c r="BH391" t="s">
        <v>1355</v>
      </c>
      <c r="BN391" s="96" t="str">
        <f t="shared" si="89"/>
        <v>-</v>
      </c>
      <c r="BO391" s="95" t="str">
        <f t="shared" si="90"/>
        <v>Tony</v>
      </c>
      <c r="BP391" s="88" t="str">
        <f t="shared" si="91"/>
        <v>Oliva</v>
      </c>
    </row>
    <row r="392" spans="1:68" x14ac:dyDescent="0.25">
      <c r="A392">
        <v>404</v>
      </c>
      <c r="B392" t="s">
        <v>728</v>
      </c>
      <c r="C392">
        <v>23</v>
      </c>
      <c r="D392" t="s">
        <v>412</v>
      </c>
      <c r="E392">
        <v>-0.1</v>
      </c>
      <c r="F392">
        <v>13</v>
      </c>
      <c r="G392">
        <v>22</v>
      </c>
      <c r="H392">
        <v>22</v>
      </c>
      <c r="I392">
        <v>4</v>
      </c>
      <c r="J392">
        <v>2</v>
      </c>
      <c r="K392">
        <v>0</v>
      </c>
      <c r="L392">
        <v>0</v>
      </c>
      <c r="M392">
        <v>0</v>
      </c>
      <c r="N392">
        <v>0</v>
      </c>
      <c r="O392">
        <v>1</v>
      </c>
      <c r="P392">
        <v>1</v>
      </c>
      <c r="Q392">
        <v>0</v>
      </c>
      <c r="R392">
        <v>1</v>
      </c>
      <c r="S392">
        <v>9.0999999999999998E-2</v>
      </c>
      <c r="T392">
        <v>9.0999999999999998E-2</v>
      </c>
      <c r="U392">
        <v>9.0999999999999998E-2</v>
      </c>
      <c r="V392">
        <v>0.182</v>
      </c>
      <c r="W392">
        <v>-45</v>
      </c>
      <c r="X392">
        <v>0.11600000000000001</v>
      </c>
      <c r="Y392">
        <v>-39</v>
      </c>
      <c r="Z392">
        <v>2</v>
      </c>
      <c r="AA392">
        <v>1</v>
      </c>
      <c r="AB392">
        <v>0</v>
      </c>
      <c r="AC392">
        <v>0</v>
      </c>
      <c r="AD392">
        <v>0</v>
      </c>
      <c r="AE392">
        <v>0</v>
      </c>
      <c r="AF392" t="s">
        <v>1025</v>
      </c>
      <c r="AG392" s="20"/>
      <c r="AJ392" s="70" t="str">
        <f t="shared" si="79"/>
        <v/>
      </c>
      <c r="AK392" s="70" t="str">
        <f t="shared" si="80"/>
        <v>7</v>
      </c>
      <c r="AL392" s="70" t="str">
        <f>IF(C392&lt;&gt;"Age",IF(M392&gt;='1967-AL'!H$23,"A",IF(U392&gt;'1967-AL'!H$25,"B","C")),"")</f>
        <v>C</v>
      </c>
      <c r="AM392" s="70" t="str">
        <f t="shared" si="81"/>
        <v>7</v>
      </c>
      <c r="AN392" s="70" t="str">
        <f t="shared" si="82"/>
        <v>7C</v>
      </c>
      <c r="AO392" s="70" t="str">
        <f t="shared" si="83"/>
        <v>L</v>
      </c>
      <c r="AP392" s="70" t="str">
        <f t="shared" si="84"/>
        <v>7C</v>
      </c>
      <c r="AQ392" s="71" t="str">
        <f t="shared" si="85"/>
        <v>Bill Voss</v>
      </c>
      <c r="AR392" t="s">
        <v>157</v>
      </c>
      <c r="AS392" t="s">
        <v>1025</v>
      </c>
      <c r="AX392" s="71" t="str">
        <f t="shared" si="86"/>
        <v>Voss</v>
      </c>
      <c r="AY392" s="70" t="str">
        <f t="shared" si="87"/>
        <v>7C</v>
      </c>
      <c r="AZ392" s="70" t="str">
        <f t="shared" si="88"/>
        <v>L</v>
      </c>
      <c r="BG392" t="s">
        <v>296</v>
      </c>
      <c r="BH392" t="s">
        <v>1198</v>
      </c>
      <c r="BN392" s="96" t="str">
        <f t="shared" si="89"/>
        <v>-</v>
      </c>
      <c r="BO392" s="95" t="str">
        <f t="shared" si="90"/>
        <v>Jim</v>
      </c>
      <c r="BP392" s="88" t="str">
        <f t="shared" si="91"/>
        <v>Ollom</v>
      </c>
    </row>
    <row r="393" spans="1:68" x14ac:dyDescent="0.25">
      <c r="A393">
        <v>26</v>
      </c>
      <c r="B393" t="s">
        <v>420</v>
      </c>
      <c r="C393">
        <v>33</v>
      </c>
      <c r="D393" t="s">
        <v>406</v>
      </c>
      <c r="E393">
        <v>-0.7</v>
      </c>
      <c r="F393">
        <v>135</v>
      </c>
      <c r="G393">
        <v>488</v>
      </c>
      <c r="H393">
        <v>433</v>
      </c>
      <c r="I393">
        <v>56</v>
      </c>
      <c r="J393">
        <v>105</v>
      </c>
      <c r="K393">
        <v>15</v>
      </c>
      <c r="L393">
        <v>1</v>
      </c>
      <c r="M393">
        <v>15</v>
      </c>
      <c r="N393">
        <v>54</v>
      </c>
      <c r="O393">
        <v>3</v>
      </c>
      <c r="P393">
        <v>3</v>
      </c>
      <c r="Q393">
        <v>37</v>
      </c>
      <c r="R393">
        <v>76</v>
      </c>
      <c r="S393">
        <v>0.24199999999999999</v>
      </c>
      <c r="T393">
        <v>0.317</v>
      </c>
      <c r="U393">
        <v>0.38600000000000001</v>
      </c>
      <c r="V393">
        <v>0.70299999999999996</v>
      </c>
      <c r="W393">
        <v>105</v>
      </c>
      <c r="X393">
        <v>0.32</v>
      </c>
      <c r="Y393">
        <v>98</v>
      </c>
      <c r="Z393">
        <v>167</v>
      </c>
      <c r="AA393">
        <v>5</v>
      </c>
      <c r="AB393">
        <v>12</v>
      </c>
      <c r="AC393">
        <v>2</v>
      </c>
      <c r="AD393">
        <v>4</v>
      </c>
      <c r="AE393">
        <v>6</v>
      </c>
      <c r="AF393" t="s">
        <v>1241</v>
      </c>
      <c r="AG393" s="20"/>
      <c r="AJ393" s="70" t="str">
        <f t="shared" si="79"/>
        <v/>
      </c>
      <c r="AK393" s="70" t="str">
        <f t="shared" si="80"/>
        <v>4</v>
      </c>
      <c r="AL393" s="70" t="str">
        <f>IF(C393&lt;&gt;"Age",IF(M393&gt;='1967-AL'!H$23,"A",IF(U393&gt;'1967-AL'!H$25,"B","C")),"")</f>
        <v>C</v>
      </c>
      <c r="AM393" s="70" t="str">
        <f t="shared" si="81"/>
        <v>4</v>
      </c>
      <c r="AN393" s="70" t="str">
        <f t="shared" si="82"/>
        <v>4C</v>
      </c>
      <c r="AO393" s="70" t="str">
        <f t="shared" si="83"/>
        <v>L</v>
      </c>
      <c r="AP393" s="70" t="str">
        <f t="shared" si="84"/>
        <v>4C</v>
      </c>
      <c r="AQ393" s="71" t="str">
        <f t="shared" si="85"/>
        <v>Leon Wagner</v>
      </c>
      <c r="AR393" t="s">
        <v>308</v>
      </c>
      <c r="AS393" t="s">
        <v>1241</v>
      </c>
      <c r="AX393" s="71" t="str">
        <f t="shared" si="86"/>
        <v>Wagner</v>
      </c>
      <c r="AY393" s="70" t="str">
        <f t="shared" si="87"/>
        <v>4C</v>
      </c>
      <c r="AZ393" s="70" t="str">
        <f t="shared" si="88"/>
        <v>L</v>
      </c>
      <c r="BG393" t="s">
        <v>296</v>
      </c>
      <c r="BH393" t="s">
        <v>1198</v>
      </c>
      <c r="BN393" s="88" t="str">
        <f t="shared" si="89"/>
        <v>-</v>
      </c>
      <c r="BO393" s="95" t="str">
        <f t="shared" si="90"/>
        <v>Jim</v>
      </c>
      <c r="BP393" s="88" t="str">
        <f t="shared" si="91"/>
        <v>Ollom</v>
      </c>
    </row>
    <row r="394" spans="1:68" x14ac:dyDescent="0.25">
      <c r="A394">
        <v>405</v>
      </c>
      <c r="B394" t="s">
        <v>729</v>
      </c>
      <c r="C394">
        <v>26</v>
      </c>
      <c r="D394" t="s">
        <v>397</v>
      </c>
      <c r="E394">
        <v>-0.2</v>
      </c>
      <c r="F394">
        <v>23</v>
      </c>
      <c r="G394">
        <v>10</v>
      </c>
      <c r="H394">
        <v>6</v>
      </c>
      <c r="I394">
        <v>2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1</v>
      </c>
      <c r="Q394">
        <v>3</v>
      </c>
      <c r="R394">
        <v>2</v>
      </c>
      <c r="S394">
        <v>0</v>
      </c>
      <c r="T394">
        <v>0.33300000000000002</v>
      </c>
      <c r="U394">
        <v>0</v>
      </c>
      <c r="V394">
        <v>0.33300000000000002</v>
      </c>
      <c r="W394">
        <v>9</v>
      </c>
      <c r="X394">
        <v>0.17699999999999999</v>
      </c>
      <c r="Y394">
        <v>32</v>
      </c>
      <c r="Z394">
        <v>0</v>
      </c>
      <c r="AA394">
        <v>0</v>
      </c>
      <c r="AB394">
        <v>0</v>
      </c>
      <c r="AC394">
        <v>1</v>
      </c>
      <c r="AD394">
        <v>0</v>
      </c>
      <c r="AE394">
        <v>0</v>
      </c>
      <c r="AF394" t="s">
        <v>346</v>
      </c>
      <c r="AG394" s="20"/>
      <c r="AJ394" s="70" t="str">
        <f t="shared" si="79"/>
        <v/>
      </c>
      <c r="AK394" s="70">
        <f t="shared" si="80"/>
        <v>6</v>
      </c>
      <c r="AL394" s="70" t="str">
        <f>IF(C394&lt;&gt;"Age",IF(M394&gt;='1967-AL'!H$23,"A",IF(U394&gt;'1967-AL'!H$25,"B","C")),"")</f>
        <v>C</v>
      </c>
      <c r="AM394" s="70">
        <f t="shared" si="81"/>
        <v>6</v>
      </c>
      <c r="AN394" s="70" t="str">
        <f t="shared" si="82"/>
        <v>6C</v>
      </c>
      <c r="AO394" s="70" t="str">
        <f t="shared" si="83"/>
        <v>L</v>
      </c>
      <c r="AP394" s="70" t="str">
        <f t="shared" si="84"/>
        <v>6C</v>
      </c>
      <c r="AQ394" s="71" t="str">
        <f t="shared" si="85"/>
        <v>Don Wallace</v>
      </c>
      <c r="AR394" t="s">
        <v>140</v>
      </c>
      <c r="AS394" t="s">
        <v>346</v>
      </c>
      <c r="AX394" s="71" t="str">
        <f t="shared" si="86"/>
        <v>Wallace</v>
      </c>
      <c r="AY394" s="70" t="str">
        <f t="shared" si="87"/>
        <v>6C</v>
      </c>
      <c r="AZ394" s="70" t="str">
        <f t="shared" si="88"/>
        <v>L</v>
      </c>
      <c r="BG394" t="s">
        <v>143</v>
      </c>
      <c r="BH394" t="s">
        <v>1219</v>
      </c>
      <c r="BN394" s="88" t="str">
        <f t="shared" si="89"/>
        <v>-</v>
      </c>
      <c r="BO394" s="95" t="str">
        <f t="shared" si="90"/>
        <v>John</v>
      </c>
      <c r="BP394" s="88" t="str">
        <f t="shared" si="91"/>
        <v>Orsino</v>
      </c>
    </row>
    <row r="395" spans="1:68" x14ac:dyDescent="0.25">
      <c r="A395">
        <v>18</v>
      </c>
      <c r="B395" t="s">
        <v>411</v>
      </c>
      <c r="C395">
        <v>29</v>
      </c>
      <c r="D395" t="s">
        <v>412</v>
      </c>
      <c r="E395">
        <v>2.4</v>
      </c>
      <c r="F395">
        <v>146</v>
      </c>
      <c r="G395">
        <v>542</v>
      </c>
      <c r="H395">
        <v>467</v>
      </c>
      <c r="I395">
        <v>49</v>
      </c>
      <c r="J395">
        <v>109</v>
      </c>
      <c r="K395">
        <v>16</v>
      </c>
      <c r="L395">
        <v>2</v>
      </c>
      <c r="M395">
        <v>18</v>
      </c>
      <c r="N395">
        <v>62</v>
      </c>
      <c r="O395">
        <v>3</v>
      </c>
      <c r="P395">
        <v>2</v>
      </c>
      <c r="Q395">
        <v>61</v>
      </c>
      <c r="R395">
        <v>109</v>
      </c>
      <c r="S395">
        <v>0.23300000000000001</v>
      </c>
      <c r="T395">
        <v>0.33400000000000002</v>
      </c>
      <c r="U395">
        <v>0.39200000000000002</v>
      </c>
      <c r="V395">
        <v>0.72599999999999998</v>
      </c>
      <c r="W395">
        <v>120</v>
      </c>
      <c r="X395">
        <v>0.33300000000000002</v>
      </c>
      <c r="Y395">
        <v>116</v>
      </c>
      <c r="Z395">
        <v>183</v>
      </c>
      <c r="AA395">
        <v>5</v>
      </c>
      <c r="AB395">
        <v>11</v>
      </c>
      <c r="AC395">
        <v>0</v>
      </c>
      <c r="AD395">
        <v>3</v>
      </c>
      <c r="AE395">
        <v>9</v>
      </c>
      <c r="AF395" t="s">
        <v>1289</v>
      </c>
      <c r="AG395" s="20"/>
      <c r="AJ395" s="70" t="str">
        <f t="shared" si="79"/>
        <v/>
      </c>
      <c r="AK395" s="70" t="str">
        <f t="shared" si="80"/>
        <v>5</v>
      </c>
      <c r="AL395" s="70" t="str">
        <f>IF(C395&lt;&gt;"Age",IF(M395&gt;='1967-AL'!H$23,"A",IF(U395&gt;'1967-AL'!H$25,"B","C")),"")</f>
        <v>C</v>
      </c>
      <c r="AM395" s="70" t="str">
        <f t="shared" si="81"/>
        <v>5</v>
      </c>
      <c r="AN395" s="70" t="str">
        <f t="shared" si="82"/>
        <v>5C</v>
      </c>
      <c r="AO395" s="70" t="str">
        <f t="shared" si="83"/>
        <v>L</v>
      </c>
      <c r="AP395" s="70" t="str">
        <f t="shared" si="84"/>
        <v>5C</v>
      </c>
      <c r="AQ395" s="71" t="str">
        <f t="shared" si="85"/>
        <v>Pete Ward</v>
      </c>
      <c r="AR395" t="s">
        <v>159</v>
      </c>
      <c r="AS395" t="s">
        <v>1289</v>
      </c>
      <c r="AX395" s="71" t="str">
        <f t="shared" si="86"/>
        <v>Ward</v>
      </c>
      <c r="AY395" s="70" t="str">
        <f t="shared" si="87"/>
        <v>5C</v>
      </c>
      <c r="AZ395" s="70" t="str">
        <f t="shared" si="88"/>
        <v>L</v>
      </c>
      <c r="BG395" t="s">
        <v>327</v>
      </c>
      <c r="BH395" t="s">
        <v>1290</v>
      </c>
      <c r="BN395" s="88" t="str">
        <f t="shared" si="89"/>
        <v>-</v>
      </c>
      <c r="BO395" s="95" t="str">
        <f t="shared" si="90"/>
        <v>Phil</v>
      </c>
      <c r="BP395" s="88" t="str">
        <f t="shared" si="91"/>
        <v>Ortega</v>
      </c>
    </row>
    <row r="396" spans="1:68" x14ac:dyDescent="0.25">
      <c r="A396">
        <v>406</v>
      </c>
      <c r="B396" t="s">
        <v>730</v>
      </c>
      <c r="C396">
        <v>25</v>
      </c>
      <c r="D396" t="s">
        <v>390</v>
      </c>
      <c r="E396">
        <v>-0.1</v>
      </c>
      <c r="F396">
        <v>12</v>
      </c>
      <c r="G396">
        <v>12</v>
      </c>
      <c r="H396">
        <v>11</v>
      </c>
      <c r="I396">
        <v>0</v>
      </c>
      <c r="J396">
        <v>1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7</v>
      </c>
      <c r="S396">
        <v>9.0999999999999998E-2</v>
      </c>
      <c r="T396">
        <v>9.0999999999999998E-2</v>
      </c>
      <c r="U396">
        <v>9.0999999999999998E-2</v>
      </c>
      <c r="V396">
        <v>0.182</v>
      </c>
      <c r="W396">
        <v>-48</v>
      </c>
      <c r="X396">
        <v>8.3000000000000004E-2</v>
      </c>
      <c r="Y396">
        <v>-101</v>
      </c>
      <c r="Z396">
        <v>1</v>
      </c>
      <c r="AA396">
        <v>1</v>
      </c>
      <c r="AB396">
        <v>0</v>
      </c>
      <c r="AC396">
        <v>1</v>
      </c>
      <c r="AD396">
        <v>0</v>
      </c>
      <c r="AE396">
        <v>0</v>
      </c>
      <c r="AF396" t="s">
        <v>1144</v>
      </c>
      <c r="AG396" s="20"/>
      <c r="AJ396" s="70" t="str">
        <f t="shared" si="79"/>
        <v/>
      </c>
      <c r="AK396" s="70">
        <f t="shared" si="80"/>
        <v>6</v>
      </c>
      <c r="AL396" s="70" t="str">
        <f>IF(C396&lt;&gt;"Age",IF(M396&gt;='1967-AL'!H$23,"A",IF(U396&gt;'1967-AL'!H$25,"B","C")),"")</f>
        <v>C</v>
      </c>
      <c r="AM396" s="70">
        <f t="shared" si="81"/>
        <v>6</v>
      </c>
      <c r="AN396" s="70" t="str">
        <f t="shared" si="82"/>
        <v>6C</v>
      </c>
      <c r="AO396" s="70" t="str">
        <f t="shared" si="83"/>
        <v>R</v>
      </c>
      <c r="AP396" s="70" t="str">
        <f t="shared" si="84"/>
        <v>6C</v>
      </c>
      <c r="AQ396" s="71" t="str">
        <f t="shared" si="85"/>
        <v>Gary Waslewski</v>
      </c>
      <c r="AR396" t="s">
        <v>153</v>
      </c>
      <c r="AS396" t="s">
        <v>1144</v>
      </c>
      <c r="AX396" s="71" t="str">
        <f t="shared" si="86"/>
        <v>Waslewski</v>
      </c>
      <c r="AY396" s="70" t="str">
        <f t="shared" si="87"/>
        <v>6C</v>
      </c>
      <c r="AZ396" s="70" t="str">
        <f t="shared" si="88"/>
        <v>R</v>
      </c>
      <c r="BG396" t="s">
        <v>327</v>
      </c>
      <c r="BH396" t="s">
        <v>1290</v>
      </c>
      <c r="BN396" s="88" t="str">
        <f t="shared" si="89"/>
        <v>-</v>
      </c>
      <c r="BO396" s="95" t="str">
        <f t="shared" si="90"/>
        <v>Phil</v>
      </c>
      <c r="BP396" s="88" t="str">
        <f t="shared" si="91"/>
        <v>Ortega</v>
      </c>
    </row>
    <row r="397" spans="1:68" x14ac:dyDescent="0.25">
      <c r="A397">
        <v>195</v>
      </c>
      <c r="B397" t="s">
        <v>548</v>
      </c>
      <c r="C397">
        <v>26</v>
      </c>
      <c r="D397" t="s">
        <v>393</v>
      </c>
      <c r="E397">
        <v>0.3</v>
      </c>
      <c r="F397">
        <v>49</v>
      </c>
      <c r="G397">
        <v>26</v>
      </c>
      <c r="H397">
        <v>22</v>
      </c>
      <c r="I397">
        <v>4</v>
      </c>
      <c r="J397">
        <v>4</v>
      </c>
      <c r="K397">
        <v>0</v>
      </c>
      <c r="L397">
        <v>0</v>
      </c>
      <c r="M397">
        <v>1</v>
      </c>
      <c r="N397">
        <v>2</v>
      </c>
      <c r="O397">
        <v>0</v>
      </c>
      <c r="P397">
        <v>0</v>
      </c>
      <c r="Q397">
        <v>2</v>
      </c>
      <c r="R397">
        <v>10</v>
      </c>
      <c r="S397">
        <v>0.182</v>
      </c>
      <c r="T397">
        <v>0.25</v>
      </c>
      <c r="U397">
        <v>0.318</v>
      </c>
      <c r="V397">
        <v>0.56799999999999995</v>
      </c>
      <c r="W397">
        <v>67</v>
      </c>
      <c r="X397">
        <v>0.26600000000000001</v>
      </c>
      <c r="Y397">
        <v>56</v>
      </c>
      <c r="Z397">
        <v>7</v>
      </c>
      <c r="AA397">
        <v>0</v>
      </c>
      <c r="AB397">
        <v>0</v>
      </c>
      <c r="AC397">
        <v>2</v>
      </c>
      <c r="AD397">
        <v>0</v>
      </c>
      <c r="AE397">
        <v>0</v>
      </c>
      <c r="AF397" t="s">
        <v>1125</v>
      </c>
      <c r="AG397" s="20"/>
      <c r="AJ397" s="70" t="str">
        <f t="shared" si="79"/>
        <v/>
      </c>
      <c r="AK397" s="70" t="str">
        <f t="shared" si="80"/>
        <v>6</v>
      </c>
      <c r="AL397" s="70" t="str">
        <f>IF(C397&lt;&gt;"Age",IF(M397&gt;='1967-AL'!H$23,"A",IF(U397&gt;'1967-AL'!H$25,"B","C")),"")</f>
        <v>C</v>
      </c>
      <c r="AM397" s="70" t="str">
        <f t="shared" si="81"/>
        <v>6</v>
      </c>
      <c r="AN397" s="70" t="str">
        <f t="shared" si="82"/>
        <v>6C</v>
      </c>
      <c r="AO397" s="70" t="str">
        <f t="shared" si="83"/>
        <v>R</v>
      </c>
      <c r="AP397" s="70" t="str">
        <f t="shared" si="84"/>
        <v>6C</v>
      </c>
      <c r="AQ397" s="71" t="str">
        <f t="shared" si="85"/>
        <v>Eddie Watt</v>
      </c>
      <c r="AR397" t="s">
        <v>279</v>
      </c>
      <c r="AS397" t="s">
        <v>1125</v>
      </c>
      <c r="AX397" s="71" t="str">
        <f t="shared" si="86"/>
        <v>Watt</v>
      </c>
      <c r="AY397" s="70" t="str">
        <f t="shared" si="87"/>
        <v>6C</v>
      </c>
      <c r="AZ397" s="70" t="str">
        <f t="shared" si="88"/>
        <v>R</v>
      </c>
      <c r="BG397" t="s">
        <v>269</v>
      </c>
      <c r="BH397" t="s">
        <v>192</v>
      </c>
      <c r="BN397" s="88" t="str">
        <f t="shared" si="89"/>
        <v>-</v>
      </c>
      <c r="BO397" s="95" t="str">
        <f t="shared" si="90"/>
        <v>Dan</v>
      </c>
      <c r="BP397" s="88" t="str">
        <f t="shared" si="91"/>
        <v>Osinski</v>
      </c>
    </row>
    <row r="398" spans="1:68" x14ac:dyDescent="0.25">
      <c r="A398">
        <v>407</v>
      </c>
      <c r="B398" t="s">
        <v>731</v>
      </c>
      <c r="C398">
        <v>28</v>
      </c>
      <c r="D398" t="s">
        <v>397</v>
      </c>
      <c r="E398">
        <v>-0.1</v>
      </c>
      <c r="F398">
        <v>13</v>
      </c>
      <c r="G398">
        <v>7</v>
      </c>
      <c r="H398">
        <v>6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4</v>
      </c>
      <c r="S398">
        <v>0</v>
      </c>
      <c r="T398">
        <v>0</v>
      </c>
      <c r="U398">
        <v>0</v>
      </c>
      <c r="V398">
        <v>0</v>
      </c>
      <c r="W398">
        <v>-100</v>
      </c>
      <c r="X398">
        <v>0</v>
      </c>
      <c r="Y398">
        <v>-172</v>
      </c>
      <c r="Z398">
        <v>0</v>
      </c>
      <c r="AA398">
        <v>0</v>
      </c>
      <c r="AB398">
        <v>0</v>
      </c>
      <c r="AC398">
        <v>1</v>
      </c>
      <c r="AD398">
        <v>0</v>
      </c>
      <c r="AE398">
        <v>0</v>
      </c>
      <c r="AF398" t="s">
        <v>1203</v>
      </c>
      <c r="AG398" s="20"/>
      <c r="AJ398" s="70" t="str">
        <f t="shared" si="79"/>
        <v/>
      </c>
      <c r="AK398" s="70">
        <f t="shared" si="80"/>
        <v>6</v>
      </c>
      <c r="AL398" s="70" t="str">
        <f>IF(C398&lt;&gt;"Age",IF(M398&gt;='1967-AL'!H$23,"A",IF(U398&gt;'1967-AL'!H$25,"B","C")),"")</f>
        <v>C</v>
      </c>
      <c r="AM398" s="70">
        <f t="shared" si="81"/>
        <v>6</v>
      </c>
      <c r="AN398" s="70" t="str">
        <f t="shared" si="82"/>
        <v>6C</v>
      </c>
      <c r="AO398" s="70" t="str">
        <f t="shared" si="83"/>
        <v>L</v>
      </c>
      <c r="AP398" s="70" t="str">
        <f t="shared" si="84"/>
        <v>6C</v>
      </c>
      <c r="AQ398" s="71" t="str">
        <f t="shared" si="85"/>
        <v>Jim Weaver</v>
      </c>
      <c r="AR398" t="s">
        <v>296</v>
      </c>
      <c r="AS398" t="s">
        <v>1203</v>
      </c>
      <c r="AX398" s="71" t="str">
        <f t="shared" si="86"/>
        <v>Weaver</v>
      </c>
      <c r="AY398" s="70" t="str">
        <f t="shared" si="87"/>
        <v>6C</v>
      </c>
      <c r="AZ398" s="70" t="str">
        <f t="shared" si="88"/>
        <v>L</v>
      </c>
      <c r="BG398" t="s">
        <v>269</v>
      </c>
      <c r="BH398" t="s">
        <v>192</v>
      </c>
      <c r="BN398" s="88" t="str">
        <f t="shared" si="89"/>
        <v>-</v>
      </c>
      <c r="BO398" s="95" t="str">
        <f t="shared" si="90"/>
        <v>Dan</v>
      </c>
      <c r="BP398" s="88" t="str">
        <f t="shared" si="91"/>
        <v>Osinski</v>
      </c>
    </row>
    <row r="399" spans="1:68" x14ac:dyDescent="0.25">
      <c r="A399">
        <v>41</v>
      </c>
      <c r="B399" t="s">
        <v>433</v>
      </c>
      <c r="C399">
        <v>24</v>
      </c>
      <c r="D399" t="s">
        <v>422</v>
      </c>
      <c r="E399">
        <v>2.7</v>
      </c>
      <c r="F399">
        <v>122</v>
      </c>
      <c r="G399">
        <v>395</v>
      </c>
      <c r="H399">
        <v>360</v>
      </c>
      <c r="I399">
        <v>41</v>
      </c>
      <c r="J399">
        <v>92</v>
      </c>
      <c r="K399">
        <v>15</v>
      </c>
      <c r="L399">
        <v>4</v>
      </c>
      <c r="M399">
        <v>11</v>
      </c>
      <c r="N399">
        <v>51</v>
      </c>
      <c r="O399">
        <v>5</v>
      </c>
      <c r="P399">
        <v>3</v>
      </c>
      <c r="Q399">
        <v>32</v>
      </c>
      <c r="R399">
        <v>44</v>
      </c>
      <c r="S399">
        <v>0.25600000000000001</v>
      </c>
      <c r="T399">
        <v>0.32</v>
      </c>
      <c r="U399">
        <v>0.41099999999999998</v>
      </c>
      <c r="V399">
        <v>0.73099999999999998</v>
      </c>
      <c r="W399">
        <v>117</v>
      </c>
      <c r="X399">
        <v>0.35499999999999998</v>
      </c>
      <c r="Y399">
        <v>127</v>
      </c>
      <c r="Z399">
        <v>148</v>
      </c>
      <c r="AA399">
        <v>10</v>
      </c>
      <c r="AB399">
        <v>2</v>
      </c>
      <c r="AC399">
        <v>1</v>
      </c>
      <c r="AD399">
        <v>0</v>
      </c>
      <c r="AE399">
        <v>1</v>
      </c>
      <c r="AF399" t="s">
        <v>1292</v>
      </c>
      <c r="AG399" s="20"/>
      <c r="AJ399" s="70" t="str">
        <f t="shared" si="79"/>
        <v/>
      </c>
      <c r="AK399" s="70" t="str">
        <f t="shared" si="80"/>
        <v>4</v>
      </c>
      <c r="AL399" s="70" t="str">
        <f>IF(C399&lt;&gt;"Age",IF(M399&gt;='1967-AL'!H$23,"A",IF(U399&gt;'1967-AL'!H$25,"B","C")),"")</f>
        <v>C</v>
      </c>
      <c r="AM399" s="70" t="str">
        <f t="shared" si="81"/>
        <v>4</v>
      </c>
      <c r="AN399" s="70" t="str">
        <f t="shared" si="82"/>
        <v>4C</v>
      </c>
      <c r="AO399" s="70" t="str">
        <f t="shared" si="83"/>
        <v>L</v>
      </c>
      <c r="AP399" s="70" t="str">
        <f t="shared" si="84"/>
        <v>4C</v>
      </c>
      <c r="AQ399" s="71" t="str">
        <f t="shared" si="85"/>
        <v>Ramón Webster</v>
      </c>
      <c r="AR399" t="s">
        <v>1291</v>
      </c>
      <c r="AS399" t="s">
        <v>1292</v>
      </c>
      <c r="AX399" s="71" t="str">
        <f t="shared" si="86"/>
        <v>Webster</v>
      </c>
      <c r="AY399" s="70" t="str">
        <f t="shared" si="87"/>
        <v>4C</v>
      </c>
      <c r="AZ399" s="70" t="str">
        <f t="shared" si="88"/>
        <v>L</v>
      </c>
      <c r="BG399" t="s">
        <v>296</v>
      </c>
      <c r="BH399" t="s">
        <v>1199</v>
      </c>
      <c r="BN399" s="88" t="str">
        <f t="shared" si="89"/>
        <v>-</v>
      </c>
      <c r="BO399" s="95" t="str">
        <f t="shared" si="90"/>
        <v>Jim</v>
      </c>
      <c r="BP399" s="88" t="str">
        <f t="shared" si="91"/>
        <v>O'Toole</v>
      </c>
    </row>
    <row r="400" spans="1:68" x14ac:dyDescent="0.25">
      <c r="A400">
        <v>408</v>
      </c>
      <c r="B400" t="s">
        <v>732</v>
      </c>
      <c r="C400">
        <v>29</v>
      </c>
      <c r="D400" t="s">
        <v>412</v>
      </c>
      <c r="E400">
        <v>0.4</v>
      </c>
      <c r="F400">
        <v>50</v>
      </c>
      <c r="G400">
        <v>55</v>
      </c>
      <c r="H400">
        <v>53</v>
      </c>
      <c r="I400">
        <v>9</v>
      </c>
      <c r="J400">
        <v>13</v>
      </c>
      <c r="K400">
        <v>2</v>
      </c>
      <c r="L400">
        <v>0</v>
      </c>
      <c r="M400">
        <v>0</v>
      </c>
      <c r="N400">
        <v>4</v>
      </c>
      <c r="O400">
        <v>3</v>
      </c>
      <c r="P400">
        <v>3</v>
      </c>
      <c r="Q400">
        <v>1</v>
      </c>
      <c r="R400">
        <v>7</v>
      </c>
      <c r="S400">
        <v>0.245</v>
      </c>
      <c r="T400">
        <v>0.27300000000000002</v>
      </c>
      <c r="U400">
        <v>0.28299999999999997</v>
      </c>
      <c r="V400">
        <v>0.55600000000000005</v>
      </c>
      <c r="W400">
        <v>69</v>
      </c>
      <c r="X400">
        <v>0.253</v>
      </c>
      <c r="Y400">
        <v>71</v>
      </c>
      <c r="Z400">
        <v>15</v>
      </c>
      <c r="AA400">
        <v>2</v>
      </c>
      <c r="AB400">
        <v>1</v>
      </c>
      <c r="AC400">
        <v>0</v>
      </c>
      <c r="AD400">
        <v>0</v>
      </c>
      <c r="AE400">
        <v>0</v>
      </c>
      <c r="AF400" t="s">
        <v>1005</v>
      </c>
      <c r="AG400" s="20"/>
      <c r="AJ400" s="70" t="str">
        <f t="shared" si="79"/>
        <v/>
      </c>
      <c r="AK400" s="70" t="str">
        <f t="shared" si="80"/>
        <v>4</v>
      </c>
      <c r="AL400" s="70" t="str">
        <f>IF(C400&lt;&gt;"Age",IF(M400&gt;='1967-AL'!H$23,"A",IF(U400&gt;'1967-AL'!H$25,"B","C")),"")</f>
        <v>C</v>
      </c>
      <c r="AM400" s="70" t="str">
        <f t="shared" si="81"/>
        <v>4</v>
      </c>
      <c r="AN400" s="70" t="str">
        <f t="shared" si="82"/>
        <v>4C</v>
      </c>
      <c r="AO400" s="70" t="str">
        <f t="shared" si="83"/>
        <v>B</v>
      </c>
      <c r="AP400" s="70" t="str">
        <f t="shared" si="84"/>
        <v>4C</v>
      </c>
      <c r="AQ400" s="71" t="str">
        <f t="shared" si="85"/>
        <v>Al Weis</v>
      </c>
      <c r="AR400" t="s">
        <v>150</v>
      </c>
      <c r="AS400" t="s">
        <v>1005</v>
      </c>
      <c r="AX400" s="71" t="str">
        <f t="shared" si="86"/>
        <v>Weis</v>
      </c>
      <c r="AY400" s="70" t="str">
        <f t="shared" si="87"/>
        <v>4C</v>
      </c>
      <c r="AZ400" s="70" t="str">
        <f t="shared" si="88"/>
        <v>B</v>
      </c>
      <c r="BG400" t="s">
        <v>296</v>
      </c>
      <c r="BH400" t="s">
        <v>1199</v>
      </c>
      <c r="BN400" s="88" t="str">
        <f t="shared" si="89"/>
        <v>-</v>
      </c>
      <c r="BO400" s="95" t="str">
        <f t="shared" si="90"/>
        <v>Jim</v>
      </c>
      <c r="BP400" s="88" t="str">
        <f t="shared" si="91"/>
        <v>O'Toole</v>
      </c>
    </row>
    <row r="401" spans="1:69" x14ac:dyDescent="0.25">
      <c r="A401">
        <v>142</v>
      </c>
      <c r="B401" t="s">
        <v>505</v>
      </c>
      <c r="C401">
        <v>29</v>
      </c>
      <c r="D401" t="s">
        <v>397</v>
      </c>
      <c r="E401">
        <v>0.1</v>
      </c>
      <c r="F401">
        <v>49</v>
      </c>
      <c r="G401">
        <v>89</v>
      </c>
      <c r="H401">
        <v>75</v>
      </c>
      <c r="I401">
        <v>8</v>
      </c>
      <c r="J401">
        <v>12</v>
      </c>
      <c r="K401">
        <v>1</v>
      </c>
      <c r="L401">
        <v>1</v>
      </c>
      <c r="M401">
        <v>2</v>
      </c>
      <c r="N401">
        <v>6</v>
      </c>
      <c r="O401">
        <v>0</v>
      </c>
      <c r="P401">
        <v>0</v>
      </c>
      <c r="Q401">
        <v>10</v>
      </c>
      <c r="R401">
        <v>22</v>
      </c>
      <c r="S401">
        <v>0.16</v>
      </c>
      <c r="T401">
        <v>0.26400000000000001</v>
      </c>
      <c r="U401">
        <v>0.28000000000000003</v>
      </c>
      <c r="V401">
        <v>0.54400000000000004</v>
      </c>
      <c r="W401">
        <v>65</v>
      </c>
      <c r="X401">
        <v>0.26900000000000002</v>
      </c>
      <c r="Y401">
        <v>67</v>
      </c>
      <c r="Z401">
        <v>21</v>
      </c>
      <c r="AA401">
        <v>4</v>
      </c>
      <c r="AB401">
        <v>1</v>
      </c>
      <c r="AC401">
        <v>2</v>
      </c>
      <c r="AD401">
        <v>1</v>
      </c>
      <c r="AE401">
        <v>0</v>
      </c>
      <c r="AF401" t="s">
        <v>1223</v>
      </c>
      <c r="AG401" s="20"/>
      <c r="AJ401" s="70" t="str">
        <f t="shared" si="79"/>
        <v/>
      </c>
      <c r="AK401" s="70" t="str">
        <f t="shared" si="80"/>
        <v>6</v>
      </c>
      <c r="AL401" s="70" t="str">
        <f>IF(C401&lt;&gt;"Age",IF(M401&gt;='1967-AL'!H$23,"A",IF(U401&gt;'1967-AL'!H$25,"B","C")),"")</f>
        <v>C</v>
      </c>
      <c r="AM401" s="70" t="str">
        <f t="shared" si="81"/>
        <v>6</v>
      </c>
      <c r="AN401" s="70" t="str">
        <f t="shared" si="82"/>
        <v>6C</v>
      </c>
      <c r="AO401" s="70" t="str">
        <f t="shared" si="83"/>
        <v>R</v>
      </c>
      <c r="AP401" s="70" t="str">
        <f t="shared" si="84"/>
        <v>6C</v>
      </c>
      <c r="AQ401" s="71" t="str">
        <f t="shared" si="85"/>
        <v>Johnny Werhas</v>
      </c>
      <c r="AR401" t="s">
        <v>299</v>
      </c>
      <c r="AS401" t="s">
        <v>1223</v>
      </c>
      <c r="AX401" s="71" t="str">
        <f t="shared" si="86"/>
        <v>Werhas</v>
      </c>
      <c r="AY401" s="70" t="str">
        <f t="shared" si="87"/>
        <v>6C</v>
      </c>
      <c r="AZ401" s="70" t="str">
        <f t="shared" si="88"/>
        <v>R</v>
      </c>
      <c r="BG401" t="s">
        <v>328</v>
      </c>
      <c r="BH401" t="s">
        <v>1294</v>
      </c>
      <c r="BN401" s="88" t="str">
        <f t="shared" si="89"/>
        <v>-</v>
      </c>
      <c r="BO401" s="95" t="str">
        <f t="shared" si="90"/>
        <v>Ray</v>
      </c>
      <c r="BP401" s="88" t="str">
        <f t="shared" si="91"/>
        <v>Oyler</v>
      </c>
    </row>
    <row r="402" spans="1:69" x14ac:dyDescent="0.25">
      <c r="A402">
        <v>84</v>
      </c>
      <c r="B402" t="s">
        <v>466</v>
      </c>
      <c r="C402">
        <v>28</v>
      </c>
      <c r="D402" t="s">
        <v>395</v>
      </c>
      <c r="E402">
        <v>2.6</v>
      </c>
      <c r="F402">
        <v>142</v>
      </c>
      <c r="G402">
        <v>598</v>
      </c>
      <c r="H402">
        <v>534</v>
      </c>
      <c r="I402">
        <v>60</v>
      </c>
      <c r="J402">
        <v>137</v>
      </c>
      <c r="K402">
        <v>23</v>
      </c>
      <c r="L402">
        <v>2</v>
      </c>
      <c r="M402">
        <v>6</v>
      </c>
      <c r="N402">
        <v>40</v>
      </c>
      <c r="O402">
        <v>1</v>
      </c>
      <c r="P402">
        <v>1</v>
      </c>
      <c r="Q402">
        <v>44</v>
      </c>
      <c r="R402">
        <v>59</v>
      </c>
      <c r="S402">
        <v>0.25700000000000001</v>
      </c>
      <c r="T402">
        <v>0.32</v>
      </c>
      <c r="U402">
        <v>0.34100000000000003</v>
      </c>
      <c r="V402">
        <v>0.66100000000000003</v>
      </c>
      <c r="W402">
        <v>93</v>
      </c>
      <c r="X402">
        <v>0.315</v>
      </c>
      <c r="Y402">
        <v>93</v>
      </c>
      <c r="Z402">
        <v>182</v>
      </c>
      <c r="AA402">
        <v>16</v>
      </c>
      <c r="AB402">
        <v>7</v>
      </c>
      <c r="AC402">
        <v>10</v>
      </c>
      <c r="AD402">
        <v>3</v>
      </c>
      <c r="AE402">
        <v>2</v>
      </c>
      <c r="AF402" t="s">
        <v>1108</v>
      </c>
      <c r="AG402" s="20"/>
      <c r="AJ402" s="70" t="str">
        <f t="shared" si="79"/>
        <v/>
      </c>
      <c r="AK402" s="70" t="str">
        <f t="shared" si="80"/>
        <v>4</v>
      </c>
      <c r="AL402" s="70" t="str">
        <f>IF(C402&lt;&gt;"Age",IF(M402&gt;='1967-AL'!H$23,"A",IF(U402&gt;'1967-AL'!H$25,"B","C")),"")</f>
        <v>C</v>
      </c>
      <c r="AM402" s="70" t="str">
        <f t="shared" si="81"/>
        <v>4</v>
      </c>
      <c r="AN402" s="70" t="str">
        <f t="shared" si="82"/>
        <v>4C</v>
      </c>
      <c r="AO402" s="70" t="str">
        <f t="shared" si="83"/>
        <v>R</v>
      </c>
      <c r="AP402" s="70" t="str">
        <f t="shared" si="84"/>
        <v>4C</v>
      </c>
      <c r="AQ402" s="71" t="str">
        <f t="shared" si="85"/>
        <v>Don Wert</v>
      </c>
      <c r="AR402" t="s">
        <v>140</v>
      </c>
      <c r="AS402" t="s">
        <v>1108</v>
      </c>
      <c r="AX402" s="71" t="str">
        <f t="shared" si="86"/>
        <v>Wert</v>
      </c>
      <c r="AY402" s="70" t="str">
        <f t="shared" si="87"/>
        <v>4C</v>
      </c>
      <c r="AZ402" s="70" t="str">
        <f t="shared" si="88"/>
        <v>R</v>
      </c>
      <c r="BG402" t="s">
        <v>296</v>
      </c>
      <c r="BH402" t="s">
        <v>1200</v>
      </c>
      <c r="BN402" s="88" t="str">
        <f t="shared" si="89"/>
        <v>-</v>
      </c>
      <c r="BO402" s="95" t="str">
        <f t="shared" si="90"/>
        <v>Jim</v>
      </c>
      <c r="BP402" s="88" t="str">
        <f t="shared" si="91"/>
        <v>Palmer</v>
      </c>
    </row>
    <row r="403" spans="1:69" x14ac:dyDescent="0.25">
      <c r="A403">
        <v>42</v>
      </c>
      <c r="B403" t="s">
        <v>434</v>
      </c>
      <c r="C403">
        <v>24</v>
      </c>
      <c r="D403" t="s">
        <v>402</v>
      </c>
      <c r="E403">
        <v>-0.1</v>
      </c>
      <c r="F403">
        <v>122</v>
      </c>
      <c r="G403">
        <v>472</v>
      </c>
      <c r="H403">
        <v>441</v>
      </c>
      <c r="I403">
        <v>37</v>
      </c>
      <c r="J403">
        <v>107</v>
      </c>
      <c r="K403">
        <v>12</v>
      </c>
      <c r="L403">
        <v>3</v>
      </c>
      <c r="M403">
        <v>11</v>
      </c>
      <c r="N403">
        <v>50</v>
      </c>
      <c r="O403">
        <v>2</v>
      </c>
      <c r="P403">
        <v>5</v>
      </c>
      <c r="Q403">
        <v>23</v>
      </c>
      <c r="R403">
        <v>89</v>
      </c>
      <c r="S403">
        <v>0.24299999999999999</v>
      </c>
      <c r="T403">
        <v>0.28299999999999997</v>
      </c>
      <c r="U403">
        <v>0.35799999999999998</v>
      </c>
      <c r="V403">
        <v>0.64100000000000001</v>
      </c>
      <c r="W403">
        <v>93</v>
      </c>
      <c r="X403">
        <v>0.309</v>
      </c>
      <c r="Y403">
        <v>100</v>
      </c>
      <c r="Z403">
        <v>158</v>
      </c>
      <c r="AA403">
        <v>6</v>
      </c>
      <c r="AB403">
        <v>3</v>
      </c>
      <c r="AC403">
        <v>2</v>
      </c>
      <c r="AD403">
        <v>3</v>
      </c>
      <c r="AE403">
        <v>2</v>
      </c>
      <c r="AF403" t="s">
        <v>1337</v>
      </c>
      <c r="AG403" s="20"/>
      <c r="AJ403" s="70" t="str">
        <f t="shared" si="79"/>
        <v/>
      </c>
      <c r="AK403" s="70" t="str">
        <f t="shared" si="80"/>
        <v>4</v>
      </c>
      <c r="AL403" s="70" t="str">
        <f>IF(C403&lt;&gt;"Age",IF(M403&gt;='1967-AL'!H$23,"A",IF(U403&gt;'1967-AL'!H$25,"B","C")),"")</f>
        <v>C</v>
      </c>
      <c r="AM403" s="70" t="str">
        <f t="shared" si="81"/>
        <v>4</v>
      </c>
      <c r="AN403" s="70" t="str">
        <f t="shared" si="82"/>
        <v>4C</v>
      </c>
      <c r="AO403" s="70" t="str">
        <f t="shared" si="83"/>
        <v>L</v>
      </c>
      <c r="AP403" s="70" t="str">
        <f t="shared" si="84"/>
        <v>4C</v>
      </c>
      <c r="AQ403" s="71" t="str">
        <f t="shared" si="85"/>
        <v>Steve Whitaker</v>
      </c>
      <c r="AR403" t="s">
        <v>139</v>
      </c>
      <c r="AS403" t="s">
        <v>1337</v>
      </c>
      <c r="AX403" s="71" t="str">
        <f t="shared" si="86"/>
        <v>Whitaker</v>
      </c>
      <c r="AY403" s="70" t="str">
        <f t="shared" si="87"/>
        <v>4C</v>
      </c>
      <c r="AZ403" s="70" t="str">
        <f t="shared" si="88"/>
        <v>L</v>
      </c>
      <c r="BG403" t="s">
        <v>296</v>
      </c>
      <c r="BH403" t="s">
        <v>1200</v>
      </c>
      <c r="BN403" s="88" t="str">
        <f t="shared" si="89"/>
        <v>-</v>
      </c>
      <c r="BO403" s="95" t="str">
        <f t="shared" si="90"/>
        <v>Jim</v>
      </c>
      <c r="BP403" s="88" t="str">
        <f t="shared" si="91"/>
        <v>Palmer</v>
      </c>
      <c r="BQ403" t="s">
        <v>1028</v>
      </c>
    </row>
    <row r="404" spans="1:69" x14ac:dyDescent="0.25">
      <c r="A404">
        <v>143</v>
      </c>
      <c r="B404" t="s">
        <v>506</v>
      </c>
      <c r="C404">
        <v>23</v>
      </c>
      <c r="D404" t="s">
        <v>402</v>
      </c>
      <c r="E404">
        <v>-0.5</v>
      </c>
      <c r="F404">
        <v>70</v>
      </c>
      <c r="G404">
        <v>238</v>
      </c>
      <c r="H404">
        <v>214</v>
      </c>
      <c r="I404">
        <v>22</v>
      </c>
      <c r="J404">
        <v>48</v>
      </c>
      <c r="K404">
        <v>8</v>
      </c>
      <c r="L404">
        <v>0</v>
      </c>
      <c r="M404">
        <v>2</v>
      </c>
      <c r="N404">
        <v>18</v>
      </c>
      <c r="O404">
        <v>10</v>
      </c>
      <c r="P404">
        <v>4</v>
      </c>
      <c r="Q404">
        <v>19</v>
      </c>
      <c r="R404">
        <v>25</v>
      </c>
      <c r="S404">
        <v>0.224</v>
      </c>
      <c r="T404">
        <v>0.28699999999999998</v>
      </c>
      <c r="U404">
        <v>0.28999999999999998</v>
      </c>
      <c r="V404">
        <v>0.57699999999999996</v>
      </c>
      <c r="W404">
        <v>75</v>
      </c>
      <c r="X404">
        <v>0.28399999999999997</v>
      </c>
      <c r="Y404">
        <v>75</v>
      </c>
      <c r="Z404">
        <v>62</v>
      </c>
      <c r="AA404">
        <v>1</v>
      </c>
      <c r="AB404">
        <v>1</v>
      </c>
      <c r="AC404">
        <v>1</v>
      </c>
      <c r="AD404">
        <v>3</v>
      </c>
      <c r="AE404">
        <v>0</v>
      </c>
      <c r="AF404" t="s">
        <v>305</v>
      </c>
      <c r="AG404" s="20"/>
      <c r="AJ404" s="70" t="str">
        <f t="shared" si="79"/>
        <v/>
      </c>
      <c r="AK404" s="70" t="str">
        <f t="shared" si="80"/>
        <v>5</v>
      </c>
      <c r="AL404" s="70" t="str">
        <f>IF(C404&lt;&gt;"Age",IF(M404&gt;='1967-AL'!H$23,"A",IF(U404&gt;'1967-AL'!H$25,"B","C")),"")</f>
        <v>C</v>
      </c>
      <c r="AM404" s="70" t="str">
        <f t="shared" si="81"/>
        <v>5</v>
      </c>
      <c r="AN404" s="70" t="str">
        <f t="shared" si="82"/>
        <v>5C</v>
      </c>
      <c r="AO404" s="70" t="str">
        <f t="shared" si="83"/>
        <v>B</v>
      </c>
      <c r="AP404" s="70" t="str">
        <f t="shared" si="84"/>
        <v>5C</v>
      </c>
      <c r="AQ404" s="71" t="str">
        <f t="shared" si="85"/>
        <v>Roy White</v>
      </c>
      <c r="AR404" t="s">
        <v>1313</v>
      </c>
      <c r="AS404" t="s">
        <v>305</v>
      </c>
      <c r="AX404" s="71" t="str">
        <f t="shared" si="86"/>
        <v>White</v>
      </c>
      <c r="AY404" s="70" t="str">
        <f t="shared" si="87"/>
        <v>5C</v>
      </c>
      <c r="AZ404" s="70" t="str">
        <f t="shared" si="88"/>
        <v>B</v>
      </c>
      <c r="BG404" t="s">
        <v>1049</v>
      </c>
      <c r="BH404" t="s">
        <v>321</v>
      </c>
      <c r="BN404" s="88" t="str">
        <f t="shared" si="89"/>
        <v>-</v>
      </c>
      <c r="BO404" s="95" t="str">
        <f t="shared" si="90"/>
        <v>Camilo</v>
      </c>
      <c r="BP404" s="88" t="str">
        <f t="shared" si="91"/>
        <v>Pascual</v>
      </c>
    </row>
    <row r="405" spans="1:69" x14ac:dyDescent="0.25">
      <c r="A405">
        <v>57</v>
      </c>
      <c r="B405" t="s">
        <v>445</v>
      </c>
      <c r="C405">
        <v>29</v>
      </c>
      <c r="D405" t="s">
        <v>406</v>
      </c>
      <c r="E405">
        <v>-0.5</v>
      </c>
      <c r="F405">
        <v>100</v>
      </c>
      <c r="G405">
        <v>284</v>
      </c>
      <c r="H405">
        <v>257</v>
      </c>
      <c r="I405">
        <v>24</v>
      </c>
      <c r="J405">
        <v>56</v>
      </c>
      <c r="K405">
        <v>10</v>
      </c>
      <c r="L405">
        <v>0</v>
      </c>
      <c r="M405">
        <v>9</v>
      </c>
      <c r="N405">
        <v>31</v>
      </c>
      <c r="O405">
        <v>3</v>
      </c>
      <c r="P405">
        <v>3</v>
      </c>
      <c r="Q405">
        <v>25</v>
      </c>
      <c r="R405">
        <v>45</v>
      </c>
      <c r="S405">
        <v>0.218</v>
      </c>
      <c r="T405">
        <v>0.28999999999999998</v>
      </c>
      <c r="U405">
        <v>0.36199999999999999</v>
      </c>
      <c r="V405">
        <v>0.65200000000000002</v>
      </c>
      <c r="W405">
        <v>90</v>
      </c>
      <c r="X405">
        <v>0.29499999999999998</v>
      </c>
      <c r="Y405">
        <v>80</v>
      </c>
      <c r="Z405">
        <v>93</v>
      </c>
      <c r="AA405">
        <v>4</v>
      </c>
      <c r="AB405">
        <v>1</v>
      </c>
      <c r="AC405">
        <v>1</v>
      </c>
      <c r="AD405">
        <v>0</v>
      </c>
      <c r="AE405">
        <v>8</v>
      </c>
      <c r="AF405" t="s">
        <v>1139</v>
      </c>
      <c r="AG405" s="20"/>
      <c r="AJ405" s="70" t="str">
        <f t="shared" si="79"/>
        <v/>
      </c>
      <c r="AK405" s="70" t="str">
        <f t="shared" si="80"/>
        <v>5</v>
      </c>
      <c r="AL405" s="70" t="str">
        <f>IF(C405&lt;&gt;"Age",IF(M405&gt;='1967-AL'!H$23,"A",IF(U405&gt;'1967-AL'!H$25,"B","C")),"")</f>
        <v>C</v>
      </c>
      <c r="AM405" s="70" t="str">
        <f t="shared" si="81"/>
        <v>5</v>
      </c>
      <c r="AN405" s="70" t="str">
        <f t="shared" si="82"/>
        <v>5C</v>
      </c>
      <c r="AO405" s="70" t="str">
        <f t="shared" si="83"/>
        <v>L</v>
      </c>
      <c r="AP405" s="70" t="str">
        <f t="shared" si="84"/>
        <v>5C</v>
      </c>
      <c r="AQ405" s="71" t="str">
        <f t="shared" si="85"/>
        <v>Fred Whitfield</v>
      </c>
      <c r="AR405" t="s">
        <v>282</v>
      </c>
      <c r="AS405" t="s">
        <v>1139</v>
      </c>
      <c r="AX405" s="71" t="str">
        <f t="shared" si="86"/>
        <v>Whitfield</v>
      </c>
      <c r="AY405" s="70" t="str">
        <f t="shared" si="87"/>
        <v>5C</v>
      </c>
      <c r="AZ405" s="70" t="str">
        <f t="shared" si="88"/>
        <v>L</v>
      </c>
      <c r="BG405" t="s">
        <v>1049</v>
      </c>
      <c r="BH405" t="s">
        <v>321</v>
      </c>
      <c r="BN405" s="88" t="str">
        <f t="shared" si="89"/>
        <v>-</v>
      </c>
      <c r="BO405" s="95" t="str">
        <f t="shared" si="90"/>
        <v>Camilo</v>
      </c>
      <c r="BP405" s="88" t="str">
        <f t="shared" si="91"/>
        <v>Pascual</v>
      </c>
    </row>
    <row r="406" spans="1:69" x14ac:dyDescent="0.25">
      <c r="A406">
        <v>409</v>
      </c>
      <c r="B406" t="s">
        <v>733</v>
      </c>
      <c r="C406">
        <v>31</v>
      </c>
      <c r="D406" t="s">
        <v>395</v>
      </c>
      <c r="E406">
        <v>-0.3</v>
      </c>
      <c r="F406">
        <v>36</v>
      </c>
      <c r="G406">
        <v>16</v>
      </c>
      <c r="H406">
        <v>15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5</v>
      </c>
      <c r="S406">
        <v>0</v>
      </c>
      <c r="T406">
        <v>0</v>
      </c>
      <c r="U406">
        <v>0</v>
      </c>
      <c r="V406">
        <v>0</v>
      </c>
      <c r="W406">
        <v>-100</v>
      </c>
      <c r="X406">
        <v>0</v>
      </c>
      <c r="Y406">
        <v>-158</v>
      </c>
      <c r="Z406">
        <v>0</v>
      </c>
      <c r="AA406">
        <v>0</v>
      </c>
      <c r="AB406">
        <v>0</v>
      </c>
      <c r="AC406">
        <v>1</v>
      </c>
      <c r="AD406">
        <v>0</v>
      </c>
      <c r="AE406">
        <v>0</v>
      </c>
      <c r="AF406" t="s">
        <v>1087</v>
      </c>
      <c r="AG406" s="20"/>
      <c r="AJ406" s="70" t="str">
        <f t="shared" si="79"/>
        <v/>
      </c>
      <c r="AK406" s="70" t="str">
        <f t="shared" si="80"/>
        <v>7</v>
      </c>
      <c r="AL406" s="70" t="str">
        <f>IF(C406&lt;&gt;"Age",IF(M406&gt;='1967-AL'!H$23,"A",IF(U406&gt;'1967-AL'!H$25,"B","C")),"")</f>
        <v>C</v>
      </c>
      <c r="AM406" s="70" t="str">
        <f t="shared" si="81"/>
        <v>7</v>
      </c>
      <c r="AN406" s="70" t="str">
        <f t="shared" si="82"/>
        <v>7C</v>
      </c>
      <c r="AO406" s="70" t="str">
        <f t="shared" si="83"/>
        <v>R</v>
      </c>
      <c r="AP406" s="70" t="str">
        <f t="shared" si="84"/>
        <v>7C</v>
      </c>
      <c r="AQ406" s="71" t="str">
        <f t="shared" si="85"/>
        <v>Dave Wickersham</v>
      </c>
      <c r="AR406" t="s">
        <v>273</v>
      </c>
      <c r="AS406" t="s">
        <v>1087</v>
      </c>
      <c r="AX406" s="71" t="str">
        <f t="shared" si="86"/>
        <v>Wickersham</v>
      </c>
      <c r="AY406" s="70" t="str">
        <f t="shared" si="87"/>
        <v>7C</v>
      </c>
      <c r="AZ406" s="70" t="str">
        <f t="shared" si="88"/>
        <v>R</v>
      </c>
      <c r="BG406" t="s">
        <v>320</v>
      </c>
      <c r="BH406" t="s">
        <v>244</v>
      </c>
      <c r="BN406" s="88" t="str">
        <f t="shared" si="89"/>
        <v>-</v>
      </c>
      <c r="BO406" s="95" t="str">
        <f t="shared" si="90"/>
        <v>Orlando</v>
      </c>
      <c r="BP406" s="88" t="str">
        <f t="shared" si="91"/>
        <v>Peña</v>
      </c>
    </row>
    <row r="407" spans="1:69" x14ac:dyDescent="0.25">
      <c r="A407">
        <v>410</v>
      </c>
      <c r="B407" t="s">
        <v>734</v>
      </c>
      <c r="C407">
        <v>44</v>
      </c>
      <c r="D407" t="s">
        <v>412</v>
      </c>
      <c r="E407">
        <v>-0.1</v>
      </c>
      <c r="F407">
        <v>49</v>
      </c>
      <c r="G407">
        <v>13</v>
      </c>
      <c r="H407">
        <v>13</v>
      </c>
      <c r="I407">
        <v>0</v>
      </c>
      <c r="J407">
        <v>1</v>
      </c>
      <c r="K407">
        <v>0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0</v>
      </c>
      <c r="R407">
        <v>11</v>
      </c>
      <c r="S407">
        <v>7.6999999999999999E-2</v>
      </c>
      <c r="T407">
        <v>7.6999999999999999E-2</v>
      </c>
      <c r="U407">
        <v>7.6999999999999999E-2</v>
      </c>
      <c r="V407">
        <v>0.154</v>
      </c>
      <c r="W407">
        <v>-53</v>
      </c>
      <c r="X407">
        <v>7.0000000000000007E-2</v>
      </c>
      <c r="Y407">
        <v>-79</v>
      </c>
      <c r="Z407">
        <v>1</v>
      </c>
      <c r="AA407">
        <v>0</v>
      </c>
      <c r="AB407">
        <v>0</v>
      </c>
      <c r="AC407">
        <v>0</v>
      </c>
      <c r="AD407">
        <v>0</v>
      </c>
      <c r="AE407">
        <v>0</v>
      </c>
      <c r="AF407" t="s">
        <v>1168</v>
      </c>
      <c r="AG407" s="20"/>
      <c r="AJ407" s="70" t="str">
        <f t="shared" si="79"/>
        <v/>
      </c>
      <c r="AK407" s="70">
        <f t="shared" si="80"/>
        <v>6</v>
      </c>
      <c r="AL407" s="70" t="str">
        <f>IF(C407&lt;&gt;"Age",IF(M407&gt;='1967-AL'!H$23,"A",IF(U407&gt;'1967-AL'!H$25,"B","C")),"")</f>
        <v>C</v>
      </c>
      <c r="AM407" s="70">
        <f t="shared" si="81"/>
        <v>6</v>
      </c>
      <c r="AN407" s="70" t="str">
        <f t="shared" si="82"/>
        <v>6C</v>
      </c>
      <c r="AO407" s="70" t="str">
        <f t="shared" si="83"/>
        <v>R</v>
      </c>
      <c r="AP407" s="70" t="str">
        <f t="shared" si="84"/>
        <v>6C</v>
      </c>
      <c r="AQ407" s="71" t="str">
        <f t="shared" si="85"/>
        <v>Hoyt Wilhelm</v>
      </c>
      <c r="AR407" t="s">
        <v>1167</v>
      </c>
      <c r="AS407" t="s">
        <v>1168</v>
      </c>
      <c r="AX407" s="71" t="str">
        <f t="shared" si="86"/>
        <v>Wilhelm</v>
      </c>
      <c r="AY407" s="70" t="str">
        <f t="shared" si="87"/>
        <v>6C</v>
      </c>
      <c r="AZ407" s="70" t="str">
        <f t="shared" si="88"/>
        <v>R</v>
      </c>
      <c r="BG407" t="s">
        <v>320</v>
      </c>
      <c r="BH407" t="s">
        <v>244</v>
      </c>
      <c r="BN407" s="88" t="str">
        <f t="shared" si="89"/>
        <v>-</v>
      </c>
      <c r="BO407" s="95" t="str">
        <f t="shared" si="90"/>
        <v>Orlando</v>
      </c>
      <c r="BP407" s="88" t="str">
        <f t="shared" si="91"/>
        <v>Peña</v>
      </c>
    </row>
    <row r="408" spans="1:69" x14ac:dyDescent="0.25">
      <c r="A408">
        <v>411</v>
      </c>
      <c r="B408" t="s">
        <v>735</v>
      </c>
      <c r="C408">
        <v>26</v>
      </c>
      <c r="D408" t="s">
        <v>397</v>
      </c>
      <c r="E408">
        <v>-0.1</v>
      </c>
      <c r="F408">
        <v>10</v>
      </c>
      <c r="G408">
        <v>10</v>
      </c>
      <c r="H408">
        <v>10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4</v>
      </c>
      <c r="S408">
        <v>0</v>
      </c>
      <c r="T408">
        <v>0</v>
      </c>
      <c r="U408">
        <v>0</v>
      </c>
      <c r="V408">
        <v>0</v>
      </c>
      <c r="W408">
        <v>-100</v>
      </c>
      <c r="X408">
        <v>0</v>
      </c>
      <c r="Y408">
        <v>-133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 t="s">
        <v>1274</v>
      </c>
      <c r="AG408" s="20"/>
      <c r="AJ408" s="70" t="str">
        <f t="shared" si="79"/>
        <v/>
      </c>
      <c r="AK408" s="70">
        <f t="shared" si="80"/>
        <v>6</v>
      </c>
      <c r="AL408" s="70" t="str">
        <f>IF(C408&lt;&gt;"Age",IF(M408&gt;='1967-AL'!H$23,"A",IF(U408&gt;'1967-AL'!H$25,"B","C")),"")</f>
        <v>C</v>
      </c>
      <c r="AM408" s="70">
        <f t="shared" si="81"/>
        <v>6</v>
      </c>
      <c r="AN408" s="70" t="str">
        <f t="shared" si="82"/>
        <v>6C</v>
      </c>
      <c r="AO408" s="70" t="str">
        <f t="shared" si="83"/>
        <v>L</v>
      </c>
      <c r="AP408" s="70" t="str">
        <f t="shared" si="84"/>
        <v>6C</v>
      </c>
      <c r="AQ408" s="71" t="str">
        <f t="shared" si="85"/>
        <v>Nick Willhite</v>
      </c>
      <c r="AR408" t="s">
        <v>318</v>
      </c>
      <c r="AS408" t="s">
        <v>1274</v>
      </c>
      <c r="AX408" s="71" t="str">
        <f t="shared" si="86"/>
        <v>Willhite</v>
      </c>
      <c r="AY408" s="70" t="str">
        <f t="shared" si="87"/>
        <v>6C</v>
      </c>
      <c r="AZ408" s="70" t="str">
        <f t="shared" si="88"/>
        <v>L</v>
      </c>
      <c r="BG408" t="s">
        <v>320</v>
      </c>
      <c r="BH408" t="s">
        <v>244</v>
      </c>
      <c r="BN408" s="88" t="str">
        <f t="shared" si="89"/>
        <v>-</v>
      </c>
      <c r="BO408" s="95" t="str">
        <f t="shared" si="90"/>
        <v>Orlando</v>
      </c>
      <c r="BP408" s="88" t="str">
        <f t="shared" si="91"/>
        <v>Peña</v>
      </c>
    </row>
    <row r="409" spans="1:69" x14ac:dyDescent="0.25">
      <c r="A409">
        <v>121</v>
      </c>
      <c r="B409" t="s">
        <v>1411</v>
      </c>
      <c r="C409">
        <v>23</v>
      </c>
      <c r="D409" t="s">
        <v>412</v>
      </c>
      <c r="E409">
        <v>0.2</v>
      </c>
      <c r="F409">
        <v>104</v>
      </c>
      <c r="G409">
        <v>296</v>
      </c>
      <c r="H409">
        <v>275</v>
      </c>
      <c r="I409">
        <v>35</v>
      </c>
      <c r="J409">
        <v>66</v>
      </c>
      <c r="K409">
        <v>16</v>
      </c>
      <c r="L409">
        <v>3</v>
      </c>
      <c r="M409">
        <v>3</v>
      </c>
      <c r="N409">
        <v>15</v>
      </c>
      <c r="O409">
        <v>3</v>
      </c>
      <c r="P409">
        <v>2</v>
      </c>
      <c r="Q409">
        <v>17</v>
      </c>
      <c r="R409">
        <v>20</v>
      </c>
      <c r="S409">
        <v>0.24</v>
      </c>
      <c r="T409">
        <v>0.28899999999999998</v>
      </c>
      <c r="U409">
        <v>0.35299999999999998</v>
      </c>
      <c r="V409">
        <v>0.64200000000000002</v>
      </c>
      <c r="W409">
        <v>94</v>
      </c>
      <c r="X409">
        <v>0.29399999999999998</v>
      </c>
      <c r="Y409">
        <v>87</v>
      </c>
      <c r="Z409">
        <v>97</v>
      </c>
      <c r="AA409">
        <v>7</v>
      </c>
      <c r="AB409">
        <v>2</v>
      </c>
      <c r="AC409">
        <v>2</v>
      </c>
      <c r="AD409">
        <v>0</v>
      </c>
      <c r="AE409">
        <v>0</v>
      </c>
      <c r="AF409" t="s">
        <v>165</v>
      </c>
      <c r="AG409" s="20"/>
      <c r="AJ409" s="70" t="str">
        <f t="shared" si="79"/>
        <v/>
      </c>
      <c r="AK409" s="70" t="str">
        <f t="shared" si="80"/>
        <v>5</v>
      </c>
      <c r="AL409" s="70" t="str">
        <f>IF(C409&lt;&gt;"Age",IF(M409&gt;='1967-AL'!H$23,"A",IF(U409&gt;'1967-AL'!H$25,"B","C")),"")</f>
        <v>C</v>
      </c>
      <c r="AM409" s="70" t="str">
        <f t="shared" si="81"/>
        <v>5</v>
      </c>
      <c r="AN409" s="70" t="str">
        <f t="shared" si="82"/>
        <v>5C</v>
      </c>
      <c r="AO409" s="70" t="str">
        <f t="shared" si="83"/>
        <v>R</v>
      </c>
      <c r="AP409" s="70" t="str">
        <f t="shared" si="84"/>
        <v>5C</v>
      </c>
      <c r="AQ409" s="71" t="str">
        <f t="shared" si="85"/>
        <v>Walt WilliamsW</v>
      </c>
      <c r="AR409" t="s">
        <v>348</v>
      </c>
      <c r="AS409" t="s">
        <v>1490</v>
      </c>
      <c r="AX409" s="71" t="str">
        <f t="shared" si="86"/>
        <v>WilliamsW</v>
      </c>
      <c r="AY409" s="70" t="str">
        <f t="shared" si="87"/>
        <v>5C</v>
      </c>
      <c r="AZ409" s="70" t="str">
        <f t="shared" si="88"/>
        <v>R</v>
      </c>
      <c r="BG409" t="s">
        <v>320</v>
      </c>
      <c r="BH409" t="s">
        <v>244</v>
      </c>
      <c r="BN409" s="88" t="str">
        <f t="shared" si="89"/>
        <v>-</v>
      </c>
      <c r="BO409" s="95" t="str">
        <f t="shared" si="90"/>
        <v>Orlando</v>
      </c>
      <c r="BP409" s="88" t="str">
        <f t="shared" si="91"/>
        <v>Peña</v>
      </c>
    </row>
    <row r="410" spans="1:69" x14ac:dyDescent="0.25">
      <c r="A410">
        <v>412</v>
      </c>
      <c r="B410" t="s">
        <v>1412</v>
      </c>
      <c r="C410">
        <v>30</v>
      </c>
      <c r="D410" t="s">
        <v>406</v>
      </c>
      <c r="E410">
        <v>-0.2</v>
      </c>
      <c r="F410">
        <v>16</v>
      </c>
      <c r="G410">
        <v>22</v>
      </c>
      <c r="H410">
        <v>22</v>
      </c>
      <c r="I410">
        <v>1</v>
      </c>
      <c r="J410">
        <v>2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13</v>
      </c>
      <c r="S410">
        <v>9.0999999999999998E-2</v>
      </c>
      <c r="T410">
        <v>9.0999999999999998E-2</v>
      </c>
      <c r="U410">
        <v>9.0999999999999998E-2</v>
      </c>
      <c r="V410">
        <v>0.182</v>
      </c>
      <c r="W410">
        <v>-46</v>
      </c>
      <c r="X410">
        <v>8.3000000000000004E-2</v>
      </c>
      <c r="Y410">
        <v>-79</v>
      </c>
      <c r="Z410">
        <v>2</v>
      </c>
      <c r="AA410">
        <v>0</v>
      </c>
      <c r="AB410">
        <v>0</v>
      </c>
      <c r="AC410">
        <v>0</v>
      </c>
      <c r="AD410">
        <v>0</v>
      </c>
      <c r="AE410">
        <v>0</v>
      </c>
      <c r="AF410" t="s">
        <v>165</v>
      </c>
      <c r="AG410" s="20"/>
      <c r="AJ410" s="70" t="str">
        <f t="shared" si="79"/>
        <v/>
      </c>
      <c r="AK410" s="70" t="str">
        <f t="shared" si="80"/>
        <v>7</v>
      </c>
      <c r="AL410" s="70" t="str">
        <f>IF(C410&lt;&gt;"Age",IF(M410&gt;='1967-AL'!H$23,"A",IF(U410&gt;'1967-AL'!H$25,"B","C")),"")</f>
        <v>C</v>
      </c>
      <c r="AM410" s="70" t="str">
        <f t="shared" si="81"/>
        <v>7</v>
      </c>
      <c r="AN410" s="70" t="str">
        <f t="shared" si="82"/>
        <v>7C</v>
      </c>
      <c r="AO410" s="70" t="str">
        <f t="shared" si="83"/>
        <v>R</v>
      </c>
      <c r="AP410" s="70" t="str">
        <f t="shared" si="84"/>
        <v>7C</v>
      </c>
      <c r="AQ410" s="71" t="str">
        <f t="shared" si="85"/>
        <v>Stan WilliamsS</v>
      </c>
      <c r="AR410" t="s">
        <v>1333</v>
      </c>
      <c r="AS410" t="s">
        <v>1491</v>
      </c>
      <c r="AX410" s="71" t="str">
        <f t="shared" si="86"/>
        <v>WilliamsS</v>
      </c>
      <c r="AY410" s="70" t="str">
        <f t="shared" si="87"/>
        <v>7C</v>
      </c>
      <c r="AZ410" s="70" t="str">
        <f t="shared" si="88"/>
        <v>R</v>
      </c>
      <c r="BG410" t="s">
        <v>320</v>
      </c>
      <c r="BH410" t="s">
        <v>244</v>
      </c>
      <c r="BN410" s="88" t="str">
        <f t="shared" si="89"/>
        <v>-</v>
      </c>
      <c r="BO410" s="95" t="str">
        <f t="shared" si="90"/>
        <v>Orlando</v>
      </c>
      <c r="BP410" s="88" t="str">
        <f t="shared" si="91"/>
        <v>Peña</v>
      </c>
    </row>
    <row r="411" spans="1:69" x14ac:dyDescent="0.25">
      <c r="A411">
        <v>106</v>
      </c>
      <c r="B411" t="s">
        <v>483</v>
      </c>
      <c r="C411">
        <v>32</v>
      </c>
      <c r="D411" t="s">
        <v>395</v>
      </c>
      <c r="E411">
        <v>0.8</v>
      </c>
      <c r="F411">
        <v>52</v>
      </c>
      <c r="G411">
        <v>121</v>
      </c>
      <c r="H411">
        <v>108</v>
      </c>
      <c r="I411">
        <v>8</v>
      </c>
      <c r="J411">
        <v>20</v>
      </c>
      <c r="K411">
        <v>2</v>
      </c>
      <c r="L411">
        <v>0</v>
      </c>
      <c r="M411">
        <v>4</v>
      </c>
      <c r="N411">
        <v>15</v>
      </c>
      <c r="O411">
        <v>0</v>
      </c>
      <c r="P411">
        <v>0</v>
      </c>
      <c r="Q411">
        <v>8</v>
      </c>
      <c r="R411">
        <v>39</v>
      </c>
      <c r="S411">
        <v>0.185</v>
      </c>
      <c r="T411">
        <v>0.248</v>
      </c>
      <c r="U411">
        <v>0.315</v>
      </c>
      <c r="V411">
        <v>0.56299999999999994</v>
      </c>
      <c r="W411">
        <v>64</v>
      </c>
      <c r="X411">
        <v>0.26300000000000001</v>
      </c>
      <c r="Y411">
        <v>52</v>
      </c>
      <c r="Z411">
        <v>34</v>
      </c>
      <c r="AA411">
        <v>1</v>
      </c>
      <c r="AB411">
        <v>1</v>
      </c>
      <c r="AC411">
        <v>4</v>
      </c>
      <c r="AD411">
        <v>0</v>
      </c>
      <c r="AE411">
        <v>0</v>
      </c>
      <c r="AF411" t="s">
        <v>359</v>
      </c>
      <c r="AG411" s="20"/>
      <c r="AJ411" s="70" t="str">
        <f t="shared" si="79"/>
        <v/>
      </c>
      <c r="AK411" s="70" t="str">
        <f t="shared" si="80"/>
        <v>6</v>
      </c>
      <c r="AL411" s="70" t="str">
        <f>IF(C411&lt;&gt;"Age",IF(M411&gt;='1967-AL'!H$23,"A",IF(U411&gt;'1967-AL'!H$25,"B","C")),"")</f>
        <v>C</v>
      </c>
      <c r="AM411" s="70" t="str">
        <f t="shared" si="81"/>
        <v>6</v>
      </c>
      <c r="AN411" s="70" t="str">
        <f t="shared" si="82"/>
        <v>6C</v>
      </c>
      <c r="AO411" s="70" t="str">
        <f t="shared" si="83"/>
        <v>R</v>
      </c>
      <c r="AP411" s="70" t="str">
        <f t="shared" si="84"/>
        <v>6C</v>
      </c>
      <c r="AQ411" s="71" t="str">
        <f t="shared" si="85"/>
        <v>Earl Wilson</v>
      </c>
      <c r="AR411" t="s">
        <v>1117</v>
      </c>
      <c r="AS411" t="s">
        <v>359</v>
      </c>
      <c r="AX411" s="71" t="str">
        <f t="shared" si="86"/>
        <v>Wilson</v>
      </c>
      <c r="AY411" s="70" t="str">
        <f t="shared" si="87"/>
        <v>6C</v>
      </c>
      <c r="AZ411" s="70" t="str">
        <f t="shared" si="88"/>
        <v>R</v>
      </c>
      <c r="BG411" t="s">
        <v>320</v>
      </c>
      <c r="BH411" t="s">
        <v>244</v>
      </c>
      <c r="BN411" s="96" t="str">
        <f t="shared" si="89"/>
        <v>-</v>
      </c>
      <c r="BO411" s="95" t="str">
        <f t="shared" si="90"/>
        <v>Orlando</v>
      </c>
      <c r="BP411" s="88" t="str">
        <f t="shared" si="91"/>
        <v>Peña</v>
      </c>
    </row>
    <row r="412" spans="1:69" x14ac:dyDescent="0.25">
      <c r="A412">
        <v>413</v>
      </c>
      <c r="B412" t="s">
        <v>737</v>
      </c>
      <c r="C412">
        <v>27</v>
      </c>
      <c r="D412" t="s">
        <v>402</v>
      </c>
      <c r="E412">
        <v>0.1</v>
      </c>
      <c r="F412">
        <v>65</v>
      </c>
      <c r="G412">
        <v>14</v>
      </c>
      <c r="H412">
        <v>14</v>
      </c>
      <c r="I412">
        <v>1</v>
      </c>
      <c r="J412">
        <v>4</v>
      </c>
      <c r="K412">
        <v>0</v>
      </c>
      <c r="L412">
        <v>0</v>
      </c>
      <c r="M412">
        <v>0</v>
      </c>
      <c r="N412">
        <v>3</v>
      </c>
      <c r="O412">
        <v>0</v>
      </c>
      <c r="P412">
        <v>0</v>
      </c>
      <c r="Q412">
        <v>0</v>
      </c>
      <c r="R412">
        <v>1</v>
      </c>
      <c r="S412">
        <v>0.28599999999999998</v>
      </c>
      <c r="T412">
        <v>0.28599999999999998</v>
      </c>
      <c r="U412">
        <v>0.28599999999999998</v>
      </c>
      <c r="V412">
        <v>0.57099999999999995</v>
      </c>
      <c r="W412">
        <v>74</v>
      </c>
      <c r="X412">
        <v>0.26</v>
      </c>
      <c r="Y412">
        <v>60</v>
      </c>
      <c r="Z412">
        <v>4</v>
      </c>
      <c r="AA412">
        <v>0</v>
      </c>
      <c r="AB412">
        <v>0</v>
      </c>
      <c r="AC412">
        <v>0</v>
      </c>
      <c r="AD412">
        <v>0</v>
      </c>
      <c r="AE412">
        <v>0</v>
      </c>
      <c r="AF412" t="s">
        <v>1110</v>
      </c>
      <c r="AG412" s="20"/>
      <c r="AJ412" s="70" t="str">
        <f t="shared" si="79"/>
        <v/>
      </c>
      <c r="AK412" s="70">
        <f t="shared" si="80"/>
        <v>6</v>
      </c>
      <c r="AL412" s="70" t="str">
        <f>IF(C412&lt;&gt;"Age",IF(M412&gt;='1967-AL'!H$23,"A",IF(U412&gt;'1967-AL'!H$25,"B","C")),"")</f>
        <v>C</v>
      </c>
      <c r="AM412" s="70">
        <f t="shared" si="81"/>
        <v>6</v>
      </c>
      <c r="AN412" s="70" t="str">
        <f t="shared" si="82"/>
        <v>6C</v>
      </c>
      <c r="AO412" s="70" t="str">
        <f t="shared" si="83"/>
        <v>L</v>
      </c>
      <c r="AP412" s="70" t="str">
        <f t="shared" si="84"/>
        <v>6C</v>
      </c>
      <c r="AQ412" s="71" t="str">
        <f t="shared" si="85"/>
        <v>Dooley Womack</v>
      </c>
      <c r="AR412" t="s">
        <v>1109</v>
      </c>
      <c r="AS412" t="s">
        <v>1110</v>
      </c>
      <c r="AX412" s="71" t="str">
        <f t="shared" si="86"/>
        <v>Womack</v>
      </c>
      <c r="AY412" s="70" t="str">
        <f t="shared" si="87"/>
        <v>6C</v>
      </c>
      <c r="AZ412" s="70" t="str">
        <f t="shared" si="88"/>
        <v>L</v>
      </c>
      <c r="BG412" t="s">
        <v>152</v>
      </c>
      <c r="BH412" t="s">
        <v>1210</v>
      </c>
      <c r="BN412" s="88" t="str">
        <f t="shared" si="89"/>
        <v>-</v>
      </c>
      <c r="BO412" s="95" t="str">
        <f t="shared" si="90"/>
        <v>Joe</v>
      </c>
      <c r="BP412" s="88" t="str">
        <f t="shared" si="91"/>
        <v>Pepitone</v>
      </c>
    </row>
    <row r="413" spans="1:69" x14ac:dyDescent="0.25">
      <c r="A413">
        <v>414</v>
      </c>
      <c r="B413" t="s">
        <v>1409</v>
      </c>
      <c r="C413">
        <v>30</v>
      </c>
      <c r="D413" t="s">
        <v>395</v>
      </c>
      <c r="E413">
        <v>-0.4</v>
      </c>
      <c r="F413">
        <v>14</v>
      </c>
      <c r="G413">
        <v>21</v>
      </c>
      <c r="H413">
        <v>20</v>
      </c>
      <c r="I413">
        <v>2</v>
      </c>
      <c r="J413">
        <v>1</v>
      </c>
      <c r="K413">
        <v>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7</v>
      </c>
      <c r="S413">
        <v>0.05</v>
      </c>
      <c r="T413">
        <v>9.5000000000000001E-2</v>
      </c>
      <c r="U413">
        <v>0.1</v>
      </c>
      <c r="V413">
        <v>0.19500000000000001</v>
      </c>
      <c r="W413">
        <v>-43</v>
      </c>
      <c r="X413">
        <v>9.6000000000000002E-2</v>
      </c>
      <c r="Y413">
        <v>-69</v>
      </c>
      <c r="Z413">
        <v>2</v>
      </c>
      <c r="AA413">
        <v>1</v>
      </c>
      <c r="AB413">
        <v>0</v>
      </c>
      <c r="AC413">
        <v>0</v>
      </c>
      <c r="AD413">
        <v>0</v>
      </c>
      <c r="AE413">
        <v>0</v>
      </c>
      <c r="AF413" t="s">
        <v>1178</v>
      </c>
      <c r="AG413" s="20"/>
      <c r="AJ413" s="70" t="str">
        <f t="shared" si="79"/>
        <v/>
      </c>
      <c r="AK413" s="70" t="str">
        <f t="shared" si="80"/>
        <v>7</v>
      </c>
      <c r="AL413" s="70" t="str">
        <f>IF(C413&lt;&gt;"Age",IF(M413&gt;='1967-AL'!H$23,"A",IF(U413&gt;'1967-AL'!H$25,"B","C")),"")</f>
        <v>C</v>
      </c>
      <c r="AM413" s="70" t="str">
        <f t="shared" si="81"/>
        <v>7</v>
      </c>
      <c r="AN413" s="70" t="str">
        <f t="shared" si="82"/>
        <v>7C</v>
      </c>
      <c r="AO413" s="70" t="str">
        <f t="shared" si="83"/>
        <v>R</v>
      </c>
      <c r="AP413" s="70" t="str">
        <f t="shared" si="84"/>
        <v>7C</v>
      </c>
      <c r="AQ413" s="71" t="str">
        <f t="shared" si="85"/>
        <v>Jake WoodJ</v>
      </c>
      <c r="AR413" t="s">
        <v>1176</v>
      </c>
      <c r="AS413" t="s">
        <v>1492</v>
      </c>
      <c r="AX413" s="71" t="str">
        <f t="shared" si="86"/>
        <v>WoodJ</v>
      </c>
      <c r="AY413" s="70" t="str">
        <f t="shared" si="87"/>
        <v>7C</v>
      </c>
      <c r="AZ413" s="70" t="str">
        <f t="shared" si="88"/>
        <v>R</v>
      </c>
      <c r="BG413" t="s">
        <v>262</v>
      </c>
      <c r="BH413" t="s">
        <v>1058</v>
      </c>
      <c r="BN413" s="88" t="str">
        <f t="shared" si="89"/>
        <v>-</v>
      </c>
      <c r="BO413" s="95" t="str">
        <f t="shared" si="90"/>
        <v>Cecil</v>
      </c>
      <c r="BP413" s="88" t="str">
        <f t="shared" si="91"/>
        <v>Perkins</v>
      </c>
    </row>
    <row r="414" spans="1:69" x14ac:dyDescent="0.25">
      <c r="A414">
        <v>415</v>
      </c>
      <c r="B414" t="s">
        <v>1410</v>
      </c>
      <c r="C414">
        <v>25</v>
      </c>
      <c r="D414" t="s">
        <v>412</v>
      </c>
      <c r="E414">
        <v>-0.1</v>
      </c>
      <c r="F414">
        <v>51</v>
      </c>
      <c r="G414">
        <v>17</v>
      </c>
      <c r="H414">
        <v>16</v>
      </c>
      <c r="I414">
        <v>0</v>
      </c>
      <c r="J414">
        <v>1</v>
      </c>
      <c r="K414">
        <v>1</v>
      </c>
      <c r="L414">
        <v>0</v>
      </c>
      <c r="M414">
        <v>0</v>
      </c>
      <c r="N414">
        <v>1</v>
      </c>
      <c r="O414">
        <v>0</v>
      </c>
      <c r="P414">
        <v>0</v>
      </c>
      <c r="Q414">
        <v>1</v>
      </c>
      <c r="R414">
        <v>11</v>
      </c>
      <c r="S414">
        <v>6.3E-2</v>
      </c>
      <c r="T414">
        <v>0.11799999999999999</v>
      </c>
      <c r="U414">
        <v>0.125</v>
      </c>
      <c r="V414">
        <v>0.24299999999999999</v>
      </c>
      <c r="W414">
        <v>-26</v>
      </c>
      <c r="X414">
        <v>0.11899999999999999</v>
      </c>
      <c r="Y414">
        <v>-43</v>
      </c>
      <c r="Z414">
        <v>2</v>
      </c>
      <c r="AA414">
        <v>1</v>
      </c>
      <c r="AB414">
        <v>0</v>
      </c>
      <c r="AC414">
        <v>0</v>
      </c>
      <c r="AD414">
        <v>0</v>
      </c>
      <c r="AE414">
        <v>0</v>
      </c>
      <c r="AF414" t="s">
        <v>1178</v>
      </c>
      <c r="AG414" s="20"/>
      <c r="AJ414" s="70" t="str">
        <f t="shared" si="79"/>
        <v/>
      </c>
      <c r="AK414" s="70" t="str">
        <f t="shared" si="80"/>
        <v>7</v>
      </c>
      <c r="AL414" s="70" t="str">
        <f>IF(C414&lt;&gt;"Age",IF(M414&gt;='1967-AL'!H$23,"A",IF(U414&gt;'1967-AL'!H$25,"B","C")),"")</f>
        <v>C</v>
      </c>
      <c r="AM414" s="70" t="str">
        <f t="shared" si="81"/>
        <v>7</v>
      </c>
      <c r="AN414" s="70" t="str">
        <f t="shared" si="82"/>
        <v>7C</v>
      </c>
      <c r="AO414" s="70" t="str">
        <f t="shared" si="83"/>
        <v>R</v>
      </c>
      <c r="AP414" s="70" t="str">
        <f t="shared" si="84"/>
        <v>7C</v>
      </c>
      <c r="AQ414" s="71" t="str">
        <f t="shared" si="85"/>
        <v>Wilbur WoodW</v>
      </c>
      <c r="AR414" t="s">
        <v>1370</v>
      </c>
      <c r="AS414" t="s">
        <v>1493</v>
      </c>
      <c r="AX414" s="71" t="str">
        <f t="shared" si="86"/>
        <v>WoodW</v>
      </c>
      <c r="AY414" s="70" t="str">
        <f t="shared" si="87"/>
        <v>7C</v>
      </c>
      <c r="AZ414" s="70" t="str">
        <f t="shared" si="88"/>
        <v>R</v>
      </c>
      <c r="BG414" t="s">
        <v>262</v>
      </c>
      <c r="BH414" t="s">
        <v>1058</v>
      </c>
      <c r="BN414" s="88" t="str">
        <f t="shared" si="89"/>
        <v>-</v>
      </c>
      <c r="BO414" s="95" t="str">
        <f t="shared" si="90"/>
        <v>Cecil</v>
      </c>
      <c r="BP414" s="88" t="str">
        <f t="shared" si="91"/>
        <v>Perkins</v>
      </c>
    </row>
    <row r="415" spans="1:69" x14ac:dyDescent="0.25">
      <c r="A415">
        <v>416</v>
      </c>
      <c r="B415" t="s">
        <v>740</v>
      </c>
      <c r="C415">
        <v>38</v>
      </c>
      <c r="D415" t="s">
        <v>388</v>
      </c>
      <c r="E415">
        <v>-0.1</v>
      </c>
      <c r="F415">
        <v>59</v>
      </c>
      <c r="G415">
        <v>9</v>
      </c>
      <c r="H415">
        <v>8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5</v>
      </c>
      <c r="S415">
        <v>0</v>
      </c>
      <c r="T415">
        <v>0.111</v>
      </c>
      <c r="U415">
        <v>0</v>
      </c>
      <c r="V415">
        <v>0.111</v>
      </c>
      <c r="W415">
        <v>-66</v>
      </c>
      <c r="X415">
        <v>7.6999999999999999E-2</v>
      </c>
      <c r="Y415">
        <v>-90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 t="s">
        <v>1006</v>
      </c>
      <c r="AG415" s="20"/>
      <c r="AJ415" s="70" t="str">
        <f t="shared" si="79"/>
        <v/>
      </c>
      <c r="AK415" s="70">
        <f t="shared" si="80"/>
        <v>6</v>
      </c>
      <c r="AL415" s="70" t="str">
        <f>IF(C415&lt;&gt;"Age",IF(M415&gt;='1967-AL'!H$23,"A",IF(U415&gt;'1967-AL'!H$25,"B","C")),"")</f>
        <v>C</v>
      </c>
      <c r="AM415" s="70">
        <f t="shared" si="81"/>
        <v>6</v>
      </c>
      <c r="AN415" s="70" t="str">
        <f t="shared" si="82"/>
        <v>6C</v>
      </c>
      <c r="AO415" s="70" t="str">
        <f t="shared" si="83"/>
        <v>R</v>
      </c>
      <c r="AP415" s="70" t="str">
        <f t="shared" si="84"/>
        <v>6C</v>
      </c>
      <c r="AQ415" s="71" t="str">
        <f t="shared" si="85"/>
        <v>Al Worthington</v>
      </c>
      <c r="AR415" t="s">
        <v>150</v>
      </c>
      <c r="AS415" t="s">
        <v>1006</v>
      </c>
      <c r="AX415" s="71" t="str">
        <f t="shared" si="86"/>
        <v>Worthington</v>
      </c>
      <c r="AY415" s="70" t="str">
        <f t="shared" si="87"/>
        <v>6C</v>
      </c>
      <c r="AZ415" s="70" t="str">
        <f t="shared" si="88"/>
        <v>R</v>
      </c>
      <c r="BG415" t="s">
        <v>296</v>
      </c>
      <c r="BH415" t="s">
        <v>367</v>
      </c>
      <c r="BN415" s="88" t="str">
        <f t="shared" si="89"/>
        <v>-</v>
      </c>
      <c r="BO415" s="95" t="str">
        <f t="shared" si="90"/>
        <v>Jim</v>
      </c>
      <c r="BP415" s="88" t="str">
        <f t="shared" si="91"/>
        <v>Perry</v>
      </c>
    </row>
    <row r="416" spans="1:69" x14ac:dyDescent="0.25">
      <c r="A416">
        <v>417</v>
      </c>
      <c r="B416" t="s">
        <v>741</v>
      </c>
      <c r="C416">
        <v>26</v>
      </c>
      <c r="D416" t="s">
        <v>397</v>
      </c>
      <c r="E416">
        <v>0.3</v>
      </c>
      <c r="F416">
        <v>23</v>
      </c>
      <c r="G416">
        <v>25</v>
      </c>
      <c r="H416">
        <v>22</v>
      </c>
      <c r="I416">
        <v>4</v>
      </c>
      <c r="J416">
        <v>6</v>
      </c>
      <c r="K416">
        <v>2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9</v>
      </c>
      <c r="S416">
        <v>0.27300000000000002</v>
      </c>
      <c r="T416">
        <v>0.27300000000000002</v>
      </c>
      <c r="U416">
        <v>0.36399999999999999</v>
      </c>
      <c r="V416">
        <v>0.63600000000000001</v>
      </c>
      <c r="W416">
        <v>91</v>
      </c>
      <c r="X416">
        <v>0.28599999999999998</v>
      </c>
      <c r="Y416">
        <v>77</v>
      </c>
      <c r="Z416">
        <v>8</v>
      </c>
      <c r="AA416">
        <v>0</v>
      </c>
      <c r="AB416">
        <v>0</v>
      </c>
      <c r="AC416">
        <v>3</v>
      </c>
      <c r="AD416">
        <v>0</v>
      </c>
      <c r="AE416">
        <v>0</v>
      </c>
      <c r="AF416" t="s">
        <v>376</v>
      </c>
      <c r="AG416" s="20"/>
      <c r="AJ416" s="70" t="str">
        <f t="shared" si="79"/>
        <v/>
      </c>
      <c r="AK416" s="70" t="str">
        <f t="shared" si="80"/>
        <v>4</v>
      </c>
      <c r="AL416" s="70" t="str">
        <f>IF(C416&lt;&gt;"Age",IF(M416&gt;='1967-AL'!H$23,"A",IF(U416&gt;'1967-AL'!H$25,"B","C")),"")</f>
        <v>C</v>
      </c>
      <c r="AM416" s="70" t="str">
        <f t="shared" si="81"/>
        <v>4</v>
      </c>
      <c r="AN416" s="70" t="str">
        <f t="shared" si="82"/>
        <v>4C</v>
      </c>
      <c r="AO416" s="70" t="str">
        <f t="shared" si="83"/>
        <v>R</v>
      </c>
      <c r="AP416" s="70" t="str">
        <f t="shared" si="84"/>
        <v>4C</v>
      </c>
      <c r="AQ416" s="71" t="str">
        <f t="shared" si="85"/>
        <v>Clyde Wright</v>
      </c>
      <c r="AR416" t="s">
        <v>1068</v>
      </c>
      <c r="AS416" t="s">
        <v>376</v>
      </c>
      <c r="AX416" s="71" t="str">
        <f t="shared" si="86"/>
        <v>Wright</v>
      </c>
      <c r="AY416" s="70" t="str">
        <f t="shared" si="87"/>
        <v>4C</v>
      </c>
      <c r="AZ416" s="70" t="str">
        <f t="shared" si="88"/>
        <v>R</v>
      </c>
      <c r="BG416" t="s">
        <v>296</v>
      </c>
      <c r="BH416" t="s">
        <v>367</v>
      </c>
      <c r="BN416" s="88" t="str">
        <f t="shared" si="89"/>
        <v>-</v>
      </c>
      <c r="BO416" s="95" t="str">
        <f t="shared" si="90"/>
        <v>Jim</v>
      </c>
      <c r="BP416" s="88" t="str">
        <f t="shared" si="91"/>
        <v>Perry</v>
      </c>
    </row>
    <row r="417" spans="1:68" x14ac:dyDescent="0.25">
      <c r="A417">
        <v>418</v>
      </c>
      <c r="B417" t="s">
        <v>742</v>
      </c>
      <c r="C417">
        <v>32</v>
      </c>
      <c r="D417" t="s">
        <v>390</v>
      </c>
      <c r="E417">
        <v>-0.1</v>
      </c>
      <c r="F417">
        <v>60</v>
      </c>
      <c r="G417">
        <v>14</v>
      </c>
      <c r="H417">
        <v>12</v>
      </c>
      <c r="I417">
        <v>0</v>
      </c>
      <c r="J417">
        <v>1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6</v>
      </c>
      <c r="S417">
        <v>8.3000000000000004E-2</v>
      </c>
      <c r="T417">
        <v>0.154</v>
      </c>
      <c r="U417">
        <v>8.3000000000000004E-2</v>
      </c>
      <c r="V417">
        <v>0.23699999999999999</v>
      </c>
      <c r="W417">
        <v>-30</v>
      </c>
      <c r="X417">
        <v>0.126</v>
      </c>
      <c r="Y417">
        <v>-64</v>
      </c>
      <c r="Z417">
        <v>1</v>
      </c>
      <c r="AA417">
        <v>0</v>
      </c>
      <c r="AB417">
        <v>1</v>
      </c>
      <c r="AC417">
        <v>0</v>
      </c>
      <c r="AD417">
        <v>0</v>
      </c>
      <c r="AE417">
        <v>0</v>
      </c>
      <c r="AF417" t="s">
        <v>1220</v>
      </c>
      <c r="AG417" s="20"/>
      <c r="AJ417" s="70" t="str">
        <f t="shared" si="79"/>
        <v/>
      </c>
      <c r="AK417" s="70">
        <f t="shared" si="80"/>
        <v>6</v>
      </c>
      <c r="AL417" s="70" t="str">
        <f>IF(C417&lt;&gt;"Age",IF(M417&gt;='1967-AL'!H$23,"A",IF(U417&gt;'1967-AL'!H$25,"B","C")),"")</f>
        <v>C</v>
      </c>
      <c r="AM417" s="70">
        <f t="shared" si="81"/>
        <v>6</v>
      </c>
      <c r="AN417" s="70" t="str">
        <f t="shared" si="82"/>
        <v>6C</v>
      </c>
      <c r="AO417" s="70" t="str">
        <f t="shared" si="83"/>
        <v>R</v>
      </c>
      <c r="AP417" s="70" t="str">
        <f t="shared" si="84"/>
        <v>6C</v>
      </c>
      <c r="AQ417" s="71" t="str">
        <f t="shared" si="85"/>
        <v>John Wyatt</v>
      </c>
      <c r="AR417" t="s">
        <v>143</v>
      </c>
      <c r="AS417" t="s">
        <v>1220</v>
      </c>
      <c r="AX417" s="71" t="str">
        <f t="shared" si="86"/>
        <v>Wyatt</v>
      </c>
      <c r="AY417" s="70" t="str">
        <f t="shared" si="87"/>
        <v>6C</v>
      </c>
      <c r="AZ417" s="70" t="str">
        <f t="shared" si="88"/>
        <v>R</v>
      </c>
      <c r="BG417" t="s">
        <v>153</v>
      </c>
      <c r="BH417" t="s">
        <v>1143</v>
      </c>
      <c r="BN417" s="88" t="str">
        <f t="shared" si="89"/>
        <v>-</v>
      </c>
      <c r="BO417" s="95" t="str">
        <f t="shared" si="90"/>
        <v>Gary</v>
      </c>
      <c r="BP417" s="88" t="str">
        <f t="shared" si="91"/>
        <v>Peters</v>
      </c>
    </row>
    <row r="418" spans="1:68" x14ac:dyDescent="0.25">
      <c r="A418">
        <v>2</v>
      </c>
      <c r="B418" t="s">
        <v>389</v>
      </c>
      <c r="C418">
        <v>27</v>
      </c>
      <c r="D418" t="s">
        <v>390</v>
      </c>
      <c r="E418">
        <v>12.5</v>
      </c>
      <c r="F418">
        <v>161</v>
      </c>
      <c r="G418">
        <v>680</v>
      </c>
      <c r="H418">
        <v>579</v>
      </c>
      <c r="I418">
        <v>112</v>
      </c>
      <c r="J418">
        <v>189</v>
      </c>
      <c r="K418">
        <v>31</v>
      </c>
      <c r="L418">
        <v>4</v>
      </c>
      <c r="M418">
        <v>44</v>
      </c>
      <c r="N418">
        <v>121</v>
      </c>
      <c r="O418">
        <v>10</v>
      </c>
      <c r="P418">
        <v>8</v>
      </c>
      <c r="Q418">
        <v>91</v>
      </c>
      <c r="R418">
        <v>69</v>
      </c>
      <c r="S418">
        <v>0.32600000000000001</v>
      </c>
      <c r="T418">
        <v>0.41799999999999998</v>
      </c>
      <c r="U418">
        <v>0.622</v>
      </c>
      <c r="V418">
        <v>1.04</v>
      </c>
      <c r="W418">
        <v>193</v>
      </c>
      <c r="X418">
        <v>0.47199999999999998</v>
      </c>
      <c r="Y418">
        <v>207</v>
      </c>
      <c r="Z418">
        <v>360</v>
      </c>
      <c r="AA418">
        <v>5</v>
      </c>
      <c r="AB418">
        <v>4</v>
      </c>
      <c r="AC418">
        <v>1</v>
      </c>
      <c r="AD418">
        <v>5</v>
      </c>
      <c r="AE418">
        <v>11</v>
      </c>
      <c r="AF418" t="s">
        <v>1053</v>
      </c>
      <c r="AG418" s="20"/>
      <c r="AJ418" s="70" t="str">
        <f t="shared" si="79"/>
        <v/>
      </c>
      <c r="AK418" s="70" t="str">
        <f t="shared" si="80"/>
        <v>2</v>
      </c>
      <c r="AL418" s="70" t="str">
        <f>IF(C418&lt;&gt;"Age",IF(M418&gt;='1967-AL'!H$23,"A",IF(U418&gt;'1967-AL'!H$25,"B","C")),"")</f>
        <v>A</v>
      </c>
      <c r="AM418" s="70" t="str">
        <f t="shared" si="81"/>
        <v>2</v>
      </c>
      <c r="AN418" s="70" t="str">
        <f t="shared" si="82"/>
        <v>2A</v>
      </c>
      <c r="AO418" s="70" t="str">
        <f t="shared" si="83"/>
        <v>L</v>
      </c>
      <c r="AP418" s="70" t="str">
        <f t="shared" si="84"/>
        <v>2A</v>
      </c>
      <c r="AQ418" s="71" t="str">
        <f t="shared" si="85"/>
        <v>Carl Yastrzemski</v>
      </c>
      <c r="AR418" t="s">
        <v>1052</v>
      </c>
      <c r="AS418" t="s">
        <v>1053</v>
      </c>
      <c r="AX418" s="71" t="str">
        <f t="shared" si="86"/>
        <v>Yastrzemski</v>
      </c>
      <c r="AY418" s="70" t="str">
        <f t="shared" si="87"/>
        <v>2A</v>
      </c>
      <c r="AZ418" s="70" t="str">
        <f t="shared" si="88"/>
        <v>L</v>
      </c>
      <c r="BG418" t="s">
        <v>153</v>
      </c>
      <c r="BH418" t="s">
        <v>1143</v>
      </c>
      <c r="BN418" s="88" t="str">
        <f t="shared" si="89"/>
        <v>-</v>
      </c>
      <c r="BO418" s="95" t="str">
        <f t="shared" si="90"/>
        <v>Gary</v>
      </c>
      <c r="BP418" s="88" t="str">
        <f t="shared" si="91"/>
        <v>Peters</v>
      </c>
    </row>
    <row r="419" spans="1:68" x14ac:dyDescent="0.25">
      <c r="A419">
        <v>196</v>
      </c>
      <c r="B419" t="s">
        <v>549</v>
      </c>
      <c r="C419">
        <v>32</v>
      </c>
      <c r="D419" t="s">
        <v>388</v>
      </c>
      <c r="E419">
        <v>-1</v>
      </c>
      <c r="F419">
        <v>104</v>
      </c>
      <c r="G419">
        <v>267</v>
      </c>
      <c r="H419">
        <v>234</v>
      </c>
      <c r="I419">
        <v>13</v>
      </c>
      <c r="J419">
        <v>39</v>
      </c>
      <c r="K419">
        <v>3</v>
      </c>
      <c r="L419">
        <v>0</v>
      </c>
      <c r="M419">
        <v>1</v>
      </c>
      <c r="N419">
        <v>12</v>
      </c>
      <c r="O419">
        <v>0</v>
      </c>
      <c r="P419">
        <v>1</v>
      </c>
      <c r="Q419">
        <v>22</v>
      </c>
      <c r="R419">
        <v>49</v>
      </c>
      <c r="S419">
        <v>0.16700000000000001</v>
      </c>
      <c r="T419">
        <v>0.24299999999999999</v>
      </c>
      <c r="U419">
        <v>0.192</v>
      </c>
      <c r="V419">
        <v>0.436</v>
      </c>
      <c r="W419">
        <v>26</v>
      </c>
      <c r="X419">
        <v>0.20799999999999999</v>
      </c>
      <c r="Y419">
        <v>5</v>
      </c>
      <c r="Z419">
        <v>45</v>
      </c>
      <c r="AA419">
        <v>8</v>
      </c>
      <c r="AB419">
        <v>2</v>
      </c>
      <c r="AC419">
        <v>8</v>
      </c>
      <c r="AD419">
        <v>1</v>
      </c>
      <c r="AE419">
        <v>5</v>
      </c>
      <c r="AF419" t="s">
        <v>1184</v>
      </c>
      <c r="AG419" s="20"/>
      <c r="AJ419" s="70" t="str">
        <f t="shared" si="79"/>
        <v/>
      </c>
      <c r="AK419" s="70" t="str">
        <f t="shared" si="80"/>
        <v>6</v>
      </c>
      <c r="AL419" s="70" t="str">
        <f>IF(C419&lt;&gt;"Age",IF(M419&gt;='1967-AL'!H$23,"A",IF(U419&gt;'1967-AL'!H$25,"B","C")),"")</f>
        <v>C</v>
      </c>
      <c r="AM419" s="70" t="str">
        <f t="shared" si="81"/>
        <v>6</v>
      </c>
      <c r="AN419" s="70" t="str">
        <f t="shared" si="82"/>
        <v>6C</v>
      </c>
      <c r="AO419" s="70" t="str">
        <f t="shared" si="83"/>
        <v>R</v>
      </c>
      <c r="AP419" s="70" t="str">
        <f t="shared" si="84"/>
        <v>6C</v>
      </c>
      <c r="AQ419" s="71" t="str">
        <f t="shared" si="85"/>
        <v>Jerry Zimmerman</v>
      </c>
      <c r="AR419" t="s">
        <v>293</v>
      </c>
      <c r="AS419" t="s">
        <v>1184</v>
      </c>
      <c r="AX419" s="71" t="str">
        <f t="shared" si="86"/>
        <v>Zimmerman</v>
      </c>
      <c r="AY419" s="70" t="str">
        <f t="shared" si="87"/>
        <v>6C</v>
      </c>
      <c r="AZ419" s="70" t="str">
        <f t="shared" si="88"/>
        <v>R</v>
      </c>
      <c r="BG419" t="s">
        <v>1050</v>
      </c>
      <c r="BH419" t="s">
        <v>1051</v>
      </c>
      <c r="BN419" s="88" t="str">
        <f t="shared" si="89"/>
        <v>check</v>
      </c>
      <c r="BO419" s="95" t="str">
        <f t="shared" si="90"/>
        <v>Cap</v>
      </c>
      <c r="BP419" s="88" t="str">
        <f t="shared" si="91"/>
        <v>Peterson</v>
      </c>
    </row>
    <row r="420" spans="1:68" x14ac:dyDescent="0.25">
      <c r="A420" t="s">
        <v>212</v>
      </c>
      <c r="B420" t="s">
        <v>213</v>
      </c>
      <c r="C420" t="s">
        <v>94</v>
      </c>
      <c r="D420" t="s">
        <v>214</v>
      </c>
      <c r="E420" t="s">
        <v>113</v>
      </c>
      <c r="F420" t="s">
        <v>101</v>
      </c>
      <c r="G420" t="s">
        <v>195</v>
      </c>
      <c r="H420" t="s">
        <v>196</v>
      </c>
      <c r="I420" t="s">
        <v>116</v>
      </c>
      <c r="J420" t="s">
        <v>197</v>
      </c>
      <c r="K420" t="s">
        <v>0</v>
      </c>
      <c r="L420" t="s">
        <v>1</v>
      </c>
      <c r="M420" t="s">
        <v>2</v>
      </c>
      <c r="N420" t="s">
        <v>198</v>
      </c>
      <c r="O420" t="s">
        <v>199</v>
      </c>
      <c r="P420" t="s">
        <v>200</v>
      </c>
      <c r="Q420" t="s">
        <v>201</v>
      </c>
      <c r="R420" t="s">
        <v>202</v>
      </c>
      <c r="S420" t="s">
        <v>203</v>
      </c>
      <c r="T420" t="s">
        <v>204</v>
      </c>
      <c r="U420" t="s">
        <v>3</v>
      </c>
      <c r="V420" t="s">
        <v>205</v>
      </c>
      <c r="W420" t="s">
        <v>206</v>
      </c>
      <c r="X420" t="s">
        <v>215</v>
      </c>
      <c r="Y420" t="s">
        <v>216</v>
      </c>
      <c r="Z420" t="s">
        <v>207</v>
      </c>
      <c r="AA420" t="s">
        <v>217</v>
      </c>
      <c r="AB420" t="s">
        <v>208</v>
      </c>
      <c r="AC420" t="s">
        <v>209</v>
      </c>
      <c r="AD420" t="s">
        <v>210</v>
      </c>
      <c r="AE420" t="s">
        <v>211</v>
      </c>
      <c r="AG420" s="20"/>
      <c r="AJ420" s="70" t="str">
        <f t="shared" si="79"/>
        <v>CHECK</v>
      </c>
      <c r="AK420" s="70" t="str">
        <f t="shared" si="80"/>
        <v/>
      </c>
      <c r="AL420" s="70" t="str">
        <f>IF(C420&lt;&gt;"Age",IF(M420&gt;='1967-AL'!H$23,"A",IF(U420&gt;'1967-AL'!H$25,"B","C")),"")</f>
        <v/>
      </c>
      <c r="AM420" s="70" t="str">
        <f t="shared" si="81"/>
        <v/>
      </c>
      <c r="AN420" s="70" t="str">
        <f t="shared" si="82"/>
        <v/>
      </c>
      <c r="AO420" s="70" t="str">
        <f t="shared" si="83"/>
        <v/>
      </c>
      <c r="AP420" s="70" t="str">
        <f t="shared" si="84"/>
        <v/>
      </c>
      <c r="AQ420" s="71" t="str">
        <f t="shared" si="85"/>
        <v>Player</v>
      </c>
      <c r="AR420" t="s">
        <v>213</v>
      </c>
      <c r="AX420" s="71">
        <f t="shared" si="86"/>
        <v>0</v>
      </c>
      <c r="AY420" s="70" t="str">
        <f t="shared" si="87"/>
        <v/>
      </c>
      <c r="AZ420" s="70" t="str">
        <f t="shared" si="88"/>
        <v/>
      </c>
      <c r="BG420" t="s">
        <v>1140</v>
      </c>
      <c r="BH420" t="s">
        <v>1051</v>
      </c>
      <c r="BN420" s="88" t="str">
        <f t="shared" si="89"/>
        <v>-</v>
      </c>
      <c r="BO420" s="95" t="str">
        <f t="shared" si="90"/>
        <v>Fritz</v>
      </c>
      <c r="BP420" s="88" t="str">
        <f t="shared" si="91"/>
        <v>Peterson</v>
      </c>
    </row>
    <row r="421" spans="1:68" x14ac:dyDescent="0.25">
      <c r="A421" t="s">
        <v>212</v>
      </c>
      <c r="B421" t="s">
        <v>213</v>
      </c>
      <c r="C421" t="s">
        <v>94</v>
      </c>
      <c r="D421" t="s">
        <v>214</v>
      </c>
      <c r="E421" t="s">
        <v>113</v>
      </c>
      <c r="F421" t="s">
        <v>101</v>
      </c>
      <c r="G421" t="s">
        <v>195</v>
      </c>
      <c r="H421" t="s">
        <v>196</v>
      </c>
      <c r="I421" t="s">
        <v>116</v>
      </c>
      <c r="J421" t="s">
        <v>197</v>
      </c>
      <c r="K421" t="s">
        <v>0</v>
      </c>
      <c r="L421" t="s">
        <v>1</v>
      </c>
      <c r="M421" t="s">
        <v>2</v>
      </c>
      <c r="N421" t="s">
        <v>198</v>
      </c>
      <c r="O421" t="s">
        <v>199</v>
      </c>
      <c r="P421" t="s">
        <v>200</v>
      </c>
      <c r="Q421" t="s">
        <v>201</v>
      </c>
      <c r="R421" t="s">
        <v>202</v>
      </c>
      <c r="S421" t="s">
        <v>203</v>
      </c>
      <c r="T421" t="s">
        <v>204</v>
      </c>
      <c r="U421" t="s">
        <v>3</v>
      </c>
      <c r="V421" t="s">
        <v>205</v>
      </c>
      <c r="W421" t="s">
        <v>206</v>
      </c>
      <c r="X421" t="s">
        <v>215</v>
      </c>
      <c r="Y421" t="s">
        <v>216</v>
      </c>
      <c r="Z421" t="s">
        <v>207</v>
      </c>
      <c r="AA421" t="s">
        <v>217</v>
      </c>
      <c r="AB421" t="s">
        <v>208</v>
      </c>
      <c r="AC421" t="s">
        <v>209</v>
      </c>
      <c r="AD421" t="s">
        <v>210</v>
      </c>
      <c r="AE421" t="s">
        <v>211</v>
      </c>
      <c r="AG421" s="20"/>
      <c r="AJ421" s="70" t="str">
        <f t="shared" si="79"/>
        <v>CHECK</v>
      </c>
      <c r="AK421" s="70" t="str">
        <f t="shared" si="80"/>
        <v/>
      </c>
      <c r="AL421" s="70" t="str">
        <f>IF(C421&lt;&gt;"Age",IF(M421&gt;='1967-AL'!H$23,"A",IF(U421&gt;'1967-AL'!H$25,"B","C")),"")</f>
        <v/>
      </c>
      <c r="AM421" s="70" t="str">
        <f t="shared" si="81"/>
        <v/>
      </c>
      <c r="AN421" s="70" t="str">
        <f t="shared" si="82"/>
        <v/>
      </c>
      <c r="AO421" s="70" t="str">
        <f t="shared" si="83"/>
        <v/>
      </c>
      <c r="AP421" s="70" t="str">
        <f t="shared" si="84"/>
        <v/>
      </c>
      <c r="AQ421" s="71" t="str">
        <f t="shared" si="85"/>
        <v>Player</v>
      </c>
      <c r="AR421" t="s">
        <v>213</v>
      </c>
      <c r="AX421" s="71">
        <f t="shared" si="86"/>
        <v>0</v>
      </c>
      <c r="AY421" s="70" t="str">
        <f t="shared" si="87"/>
        <v/>
      </c>
      <c r="AZ421" s="70" t="str">
        <f t="shared" si="88"/>
        <v/>
      </c>
      <c r="BG421" t="s">
        <v>1140</v>
      </c>
      <c r="BH421" t="s">
        <v>1051</v>
      </c>
      <c r="BN421" s="88" t="str">
        <f t="shared" si="89"/>
        <v>-</v>
      </c>
      <c r="BO421" s="95" t="str">
        <f t="shared" si="90"/>
        <v>Fritz</v>
      </c>
      <c r="BP421" s="88" t="str">
        <f t="shared" si="91"/>
        <v>Peterson</v>
      </c>
    </row>
    <row r="422" spans="1:68" x14ac:dyDescent="0.25">
      <c r="A422" t="s">
        <v>212</v>
      </c>
      <c r="B422" t="s">
        <v>213</v>
      </c>
      <c r="C422" t="s">
        <v>94</v>
      </c>
      <c r="D422" t="s">
        <v>214</v>
      </c>
      <c r="E422" t="s">
        <v>113</v>
      </c>
      <c r="F422" t="s">
        <v>101</v>
      </c>
      <c r="G422" t="s">
        <v>195</v>
      </c>
      <c r="H422" t="s">
        <v>196</v>
      </c>
      <c r="I422" t="s">
        <v>116</v>
      </c>
      <c r="J422" t="s">
        <v>197</v>
      </c>
      <c r="K422" t="s">
        <v>0</v>
      </c>
      <c r="L422" t="s">
        <v>1</v>
      </c>
      <c r="M422" t="s">
        <v>2</v>
      </c>
      <c r="N422" t="s">
        <v>198</v>
      </c>
      <c r="O422" t="s">
        <v>199</v>
      </c>
      <c r="P422" t="s">
        <v>200</v>
      </c>
      <c r="Q422" t="s">
        <v>201</v>
      </c>
      <c r="R422" t="s">
        <v>202</v>
      </c>
      <c r="S422" t="s">
        <v>203</v>
      </c>
      <c r="T422" t="s">
        <v>204</v>
      </c>
      <c r="U422" t="s">
        <v>3</v>
      </c>
      <c r="V422" t="s">
        <v>205</v>
      </c>
      <c r="W422" t="s">
        <v>206</v>
      </c>
      <c r="X422" t="s">
        <v>215</v>
      </c>
      <c r="Y422" t="s">
        <v>216</v>
      </c>
      <c r="Z422" t="s">
        <v>207</v>
      </c>
      <c r="AA422" t="s">
        <v>217</v>
      </c>
      <c r="AB422" t="s">
        <v>208</v>
      </c>
      <c r="AC422" t="s">
        <v>209</v>
      </c>
      <c r="AD422" t="s">
        <v>210</v>
      </c>
      <c r="AE422" t="s">
        <v>211</v>
      </c>
      <c r="AG422" s="20"/>
      <c r="AJ422" s="70" t="str">
        <f t="shared" si="79"/>
        <v>CHECK</v>
      </c>
      <c r="AK422" s="70" t="str">
        <f t="shared" si="80"/>
        <v/>
      </c>
      <c r="AL422" s="70" t="str">
        <f>IF(C422&lt;&gt;"Age",IF(M422&gt;='1967-AL'!H$23,"A",IF(U422&gt;'1967-AL'!H$25,"B","C")),"")</f>
        <v/>
      </c>
      <c r="AM422" s="70" t="str">
        <f t="shared" si="81"/>
        <v/>
      </c>
      <c r="AN422" s="70" t="str">
        <f t="shared" si="82"/>
        <v/>
      </c>
      <c r="AO422" s="70" t="str">
        <f t="shared" si="83"/>
        <v/>
      </c>
      <c r="AP422" s="70" t="str">
        <f t="shared" si="84"/>
        <v/>
      </c>
      <c r="AQ422" s="71" t="str">
        <f t="shared" si="85"/>
        <v>Player</v>
      </c>
      <c r="AR422" t="s">
        <v>213</v>
      </c>
      <c r="AX422" s="71">
        <f t="shared" si="86"/>
        <v>0</v>
      </c>
      <c r="AY422" s="70" t="str">
        <f t="shared" si="87"/>
        <v/>
      </c>
      <c r="AZ422" s="70" t="str">
        <f t="shared" si="88"/>
        <v/>
      </c>
      <c r="BG422" t="s">
        <v>1301</v>
      </c>
      <c r="BH422" t="s">
        <v>1302</v>
      </c>
      <c r="BN422" s="88" t="str">
        <f t="shared" si="89"/>
        <v>-</v>
      </c>
      <c r="BO422" s="95" t="str">
        <f t="shared" si="90"/>
        <v>Rico</v>
      </c>
      <c r="BP422" s="88" t="str">
        <f t="shared" si="91"/>
        <v>Petrocelli</v>
      </c>
    </row>
    <row r="423" spans="1:68" x14ac:dyDescent="0.25">
      <c r="A423" t="s">
        <v>212</v>
      </c>
      <c r="B423" t="s">
        <v>213</v>
      </c>
      <c r="C423" t="s">
        <v>94</v>
      </c>
      <c r="D423" t="s">
        <v>214</v>
      </c>
      <c r="E423" t="s">
        <v>113</v>
      </c>
      <c r="F423" t="s">
        <v>101</v>
      </c>
      <c r="G423" t="s">
        <v>195</v>
      </c>
      <c r="H423" t="s">
        <v>196</v>
      </c>
      <c r="I423" t="s">
        <v>116</v>
      </c>
      <c r="J423" t="s">
        <v>197</v>
      </c>
      <c r="K423" t="s">
        <v>0</v>
      </c>
      <c r="L423" t="s">
        <v>1</v>
      </c>
      <c r="M423" t="s">
        <v>2</v>
      </c>
      <c r="N423" t="s">
        <v>198</v>
      </c>
      <c r="O423" t="s">
        <v>199</v>
      </c>
      <c r="P423" t="s">
        <v>200</v>
      </c>
      <c r="Q423" t="s">
        <v>201</v>
      </c>
      <c r="R423" t="s">
        <v>202</v>
      </c>
      <c r="S423" t="s">
        <v>203</v>
      </c>
      <c r="T423" t="s">
        <v>204</v>
      </c>
      <c r="U423" t="s">
        <v>3</v>
      </c>
      <c r="V423" t="s">
        <v>205</v>
      </c>
      <c r="W423" t="s">
        <v>206</v>
      </c>
      <c r="X423" t="s">
        <v>215</v>
      </c>
      <c r="Y423" t="s">
        <v>216</v>
      </c>
      <c r="Z423" t="s">
        <v>207</v>
      </c>
      <c r="AA423" t="s">
        <v>217</v>
      </c>
      <c r="AB423" t="s">
        <v>208</v>
      </c>
      <c r="AC423" t="s">
        <v>209</v>
      </c>
      <c r="AD423" t="s">
        <v>210</v>
      </c>
      <c r="AE423" t="s">
        <v>211</v>
      </c>
      <c r="AG423" s="20"/>
      <c r="AJ423" s="70" t="str">
        <f t="shared" si="79"/>
        <v>CHECK</v>
      </c>
      <c r="AK423" s="70" t="str">
        <f t="shared" si="80"/>
        <v/>
      </c>
      <c r="AL423" s="70" t="str">
        <f>IF(C423&lt;&gt;"Age",IF(M423&gt;='1967-AL'!H$23,"A",IF(U423&gt;'1967-AL'!H$25,"B","C")),"")</f>
        <v/>
      </c>
      <c r="AM423" s="70" t="str">
        <f t="shared" si="81"/>
        <v/>
      </c>
      <c r="AN423" s="70" t="str">
        <f t="shared" si="82"/>
        <v/>
      </c>
      <c r="AO423" s="70" t="str">
        <f t="shared" si="83"/>
        <v/>
      </c>
      <c r="AP423" s="70" t="str">
        <f t="shared" si="84"/>
        <v/>
      </c>
      <c r="AQ423" s="71" t="str">
        <f t="shared" si="85"/>
        <v>Player</v>
      </c>
      <c r="AR423" t="s">
        <v>213</v>
      </c>
      <c r="AX423" s="71">
        <f t="shared" si="86"/>
        <v>0</v>
      </c>
      <c r="AY423" s="70" t="str">
        <f t="shared" si="87"/>
        <v/>
      </c>
      <c r="AZ423" s="70" t="str">
        <f t="shared" si="88"/>
        <v/>
      </c>
      <c r="BG423" t="s">
        <v>341</v>
      </c>
      <c r="BH423" t="s">
        <v>1345</v>
      </c>
      <c r="BN423" s="88" t="str">
        <f t="shared" si="89"/>
        <v>-</v>
      </c>
      <c r="BO423" s="95" t="str">
        <f t="shared" si="90"/>
        <v>Tom</v>
      </c>
      <c r="BP423" s="88" t="str">
        <f t="shared" si="91"/>
        <v>Phoebus</v>
      </c>
    </row>
    <row r="424" spans="1:68" x14ac:dyDescent="0.25">
      <c r="A424" t="s">
        <v>212</v>
      </c>
      <c r="B424" t="s">
        <v>213</v>
      </c>
      <c r="C424" t="s">
        <v>94</v>
      </c>
      <c r="D424" t="s">
        <v>214</v>
      </c>
      <c r="E424" t="s">
        <v>113</v>
      </c>
      <c r="F424" t="s">
        <v>101</v>
      </c>
      <c r="G424" t="s">
        <v>195</v>
      </c>
      <c r="H424" t="s">
        <v>196</v>
      </c>
      <c r="I424" t="s">
        <v>116</v>
      </c>
      <c r="J424" t="s">
        <v>197</v>
      </c>
      <c r="K424" t="s">
        <v>0</v>
      </c>
      <c r="L424" t="s">
        <v>1</v>
      </c>
      <c r="M424" t="s">
        <v>2</v>
      </c>
      <c r="N424" t="s">
        <v>198</v>
      </c>
      <c r="O424" t="s">
        <v>199</v>
      </c>
      <c r="P424" t="s">
        <v>200</v>
      </c>
      <c r="Q424" t="s">
        <v>201</v>
      </c>
      <c r="R424" t="s">
        <v>202</v>
      </c>
      <c r="S424" t="s">
        <v>203</v>
      </c>
      <c r="T424" t="s">
        <v>204</v>
      </c>
      <c r="U424" t="s">
        <v>3</v>
      </c>
      <c r="V424" t="s">
        <v>205</v>
      </c>
      <c r="W424" t="s">
        <v>206</v>
      </c>
      <c r="X424" t="s">
        <v>215</v>
      </c>
      <c r="Y424" t="s">
        <v>216</v>
      </c>
      <c r="Z424" t="s">
        <v>207</v>
      </c>
      <c r="AA424" t="s">
        <v>217</v>
      </c>
      <c r="AB424" t="s">
        <v>208</v>
      </c>
      <c r="AC424" t="s">
        <v>209</v>
      </c>
      <c r="AD424" t="s">
        <v>210</v>
      </c>
      <c r="AE424" t="s">
        <v>211</v>
      </c>
      <c r="AG424" s="20"/>
      <c r="AJ424" s="70" t="str">
        <f t="shared" si="79"/>
        <v>CHECK</v>
      </c>
      <c r="AK424" s="70" t="str">
        <f t="shared" si="80"/>
        <v/>
      </c>
      <c r="AL424" s="70" t="str">
        <f>IF(C424&lt;&gt;"Age",IF(M424&gt;='1967-AL'!H$23,"A",IF(U424&gt;'1967-AL'!H$25,"B","C")),"")</f>
        <v/>
      </c>
      <c r="AM424" s="70" t="str">
        <f t="shared" si="81"/>
        <v/>
      </c>
      <c r="AN424" s="70" t="str">
        <f t="shared" si="82"/>
        <v/>
      </c>
      <c r="AO424" s="70" t="str">
        <f t="shared" si="83"/>
        <v/>
      </c>
      <c r="AP424" s="70" t="str">
        <f t="shared" si="84"/>
        <v/>
      </c>
      <c r="AQ424" s="71" t="str">
        <f t="shared" si="85"/>
        <v>Player</v>
      </c>
      <c r="AR424" t="s">
        <v>213</v>
      </c>
      <c r="AX424" s="71">
        <f t="shared" si="86"/>
        <v>0</v>
      </c>
      <c r="AY424" s="70" t="str">
        <f t="shared" si="87"/>
        <v/>
      </c>
      <c r="AZ424" s="70" t="str">
        <f t="shared" si="88"/>
        <v/>
      </c>
      <c r="BG424" t="s">
        <v>341</v>
      </c>
      <c r="BH424" t="s">
        <v>1345</v>
      </c>
      <c r="BN424" s="88" t="str">
        <f t="shared" si="89"/>
        <v>-</v>
      </c>
      <c r="BO424" s="95" t="str">
        <f t="shared" si="90"/>
        <v>Tom</v>
      </c>
      <c r="BP424" s="88" t="str">
        <f t="shared" si="91"/>
        <v>Phoebus</v>
      </c>
    </row>
    <row r="425" spans="1:68" x14ac:dyDescent="0.25">
      <c r="A425" t="s">
        <v>212</v>
      </c>
      <c r="B425" t="s">
        <v>213</v>
      </c>
      <c r="C425" t="s">
        <v>94</v>
      </c>
      <c r="D425" t="s">
        <v>214</v>
      </c>
      <c r="E425" t="s">
        <v>113</v>
      </c>
      <c r="F425" t="s">
        <v>101</v>
      </c>
      <c r="G425" t="s">
        <v>195</v>
      </c>
      <c r="H425" t="s">
        <v>196</v>
      </c>
      <c r="I425" t="s">
        <v>116</v>
      </c>
      <c r="J425" t="s">
        <v>197</v>
      </c>
      <c r="K425" t="s">
        <v>0</v>
      </c>
      <c r="L425" t="s">
        <v>1</v>
      </c>
      <c r="M425" t="s">
        <v>2</v>
      </c>
      <c r="N425" t="s">
        <v>198</v>
      </c>
      <c r="O425" t="s">
        <v>199</v>
      </c>
      <c r="P425" t="s">
        <v>200</v>
      </c>
      <c r="Q425" t="s">
        <v>201</v>
      </c>
      <c r="R425" t="s">
        <v>202</v>
      </c>
      <c r="S425" t="s">
        <v>203</v>
      </c>
      <c r="T425" t="s">
        <v>204</v>
      </c>
      <c r="U425" t="s">
        <v>3</v>
      </c>
      <c r="V425" t="s">
        <v>205</v>
      </c>
      <c r="W425" t="s">
        <v>206</v>
      </c>
      <c r="X425" t="s">
        <v>215</v>
      </c>
      <c r="Y425" t="s">
        <v>216</v>
      </c>
      <c r="Z425" t="s">
        <v>207</v>
      </c>
      <c r="AA425" t="s">
        <v>217</v>
      </c>
      <c r="AB425" t="s">
        <v>208</v>
      </c>
      <c r="AC425" t="s">
        <v>209</v>
      </c>
      <c r="AD425" t="s">
        <v>210</v>
      </c>
      <c r="AE425" t="s">
        <v>211</v>
      </c>
      <c r="AG425" s="20"/>
      <c r="AJ425" s="70" t="str">
        <f t="shared" si="79"/>
        <v>CHECK</v>
      </c>
      <c r="AK425" s="70" t="str">
        <f t="shared" si="80"/>
        <v/>
      </c>
      <c r="AL425" s="70" t="str">
        <f>IF(C425&lt;&gt;"Age",IF(M425&gt;='1967-AL'!H$23,"A",IF(U425&gt;'1967-AL'!H$25,"B","C")),"")</f>
        <v/>
      </c>
      <c r="AM425" s="70" t="str">
        <f t="shared" si="81"/>
        <v/>
      </c>
      <c r="AN425" s="70" t="str">
        <f t="shared" si="82"/>
        <v/>
      </c>
      <c r="AO425" s="70" t="str">
        <f t="shared" si="83"/>
        <v/>
      </c>
      <c r="AP425" s="70" t="str">
        <f t="shared" si="84"/>
        <v/>
      </c>
      <c r="AQ425" s="71" t="str">
        <f t="shared" si="85"/>
        <v>Player</v>
      </c>
      <c r="AR425" t="s">
        <v>213</v>
      </c>
      <c r="AX425" s="71">
        <f t="shared" si="86"/>
        <v>0</v>
      </c>
      <c r="AY425" s="70" t="str">
        <f t="shared" si="87"/>
        <v/>
      </c>
      <c r="AZ425" s="70" t="str">
        <f t="shared" si="88"/>
        <v/>
      </c>
      <c r="BG425" t="s">
        <v>147</v>
      </c>
      <c r="BH425" t="s">
        <v>1356</v>
      </c>
      <c r="BN425" s="88" t="str">
        <f t="shared" si="89"/>
        <v>-</v>
      </c>
      <c r="BO425" s="95" t="str">
        <f t="shared" si="90"/>
        <v>Tony</v>
      </c>
      <c r="BP425" s="88" t="str">
        <f t="shared" si="91"/>
        <v>Pierce</v>
      </c>
    </row>
    <row r="426" spans="1:68" x14ac:dyDescent="0.25">
      <c r="A426" t="s">
        <v>212</v>
      </c>
      <c r="B426" t="s">
        <v>213</v>
      </c>
      <c r="C426" t="s">
        <v>94</v>
      </c>
      <c r="D426" t="s">
        <v>214</v>
      </c>
      <c r="E426" t="s">
        <v>113</v>
      </c>
      <c r="F426" t="s">
        <v>101</v>
      </c>
      <c r="G426" t="s">
        <v>195</v>
      </c>
      <c r="H426" t="s">
        <v>196</v>
      </c>
      <c r="I426" t="s">
        <v>116</v>
      </c>
      <c r="J426" t="s">
        <v>197</v>
      </c>
      <c r="K426" t="s">
        <v>0</v>
      </c>
      <c r="L426" t="s">
        <v>1</v>
      </c>
      <c r="M426" t="s">
        <v>2</v>
      </c>
      <c r="N426" t="s">
        <v>198</v>
      </c>
      <c r="O426" t="s">
        <v>199</v>
      </c>
      <c r="P426" t="s">
        <v>200</v>
      </c>
      <c r="Q426" t="s">
        <v>201</v>
      </c>
      <c r="R426" t="s">
        <v>202</v>
      </c>
      <c r="S426" t="s">
        <v>203</v>
      </c>
      <c r="T426" t="s">
        <v>204</v>
      </c>
      <c r="U426" t="s">
        <v>3</v>
      </c>
      <c r="V426" t="s">
        <v>205</v>
      </c>
      <c r="W426" t="s">
        <v>206</v>
      </c>
      <c r="X426" t="s">
        <v>215</v>
      </c>
      <c r="Y426" t="s">
        <v>216</v>
      </c>
      <c r="Z426" t="s">
        <v>207</v>
      </c>
      <c r="AA426" t="s">
        <v>217</v>
      </c>
      <c r="AB426" t="s">
        <v>208</v>
      </c>
      <c r="AC426" t="s">
        <v>209</v>
      </c>
      <c r="AD426" t="s">
        <v>210</v>
      </c>
      <c r="AE426" t="s">
        <v>211</v>
      </c>
      <c r="AG426" s="20"/>
      <c r="AJ426" s="70" t="str">
        <f t="shared" si="79"/>
        <v>CHECK</v>
      </c>
      <c r="AK426" s="70" t="str">
        <f t="shared" si="80"/>
        <v/>
      </c>
      <c r="AL426" s="70" t="str">
        <f>IF(C426&lt;&gt;"Age",IF(M426&gt;='1967-AL'!H$23,"A",IF(U426&gt;'1967-AL'!H$25,"B","C")),"")</f>
        <v/>
      </c>
      <c r="AM426" s="70" t="str">
        <f t="shared" si="81"/>
        <v/>
      </c>
      <c r="AN426" s="70" t="str">
        <f t="shared" si="82"/>
        <v/>
      </c>
      <c r="AO426" s="70" t="str">
        <f t="shared" si="83"/>
        <v/>
      </c>
      <c r="AP426" s="70" t="str">
        <f t="shared" si="84"/>
        <v/>
      </c>
      <c r="AQ426" s="71" t="str">
        <f t="shared" si="85"/>
        <v>Player</v>
      </c>
      <c r="AR426" t="s">
        <v>213</v>
      </c>
      <c r="AX426" s="71">
        <f t="shared" si="86"/>
        <v>0</v>
      </c>
      <c r="AY426" s="70" t="str">
        <f t="shared" si="87"/>
        <v/>
      </c>
      <c r="AZ426" s="70" t="str">
        <f t="shared" si="88"/>
        <v/>
      </c>
      <c r="BG426" t="s">
        <v>147</v>
      </c>
      <c r="BH426" t="s">
        <v>1356</v>
      </c>
      <c r="BN426" s="96" t="str">
        <f t="shared" si="89"/>
        <v>-</v>
      </c>
      <c r="BO426" s="95" t="str">
        <f t="shared" si="90"/>
        <v>Tony</v>
      </c>
      <c r="BP426" s="88" t="str">
        <f t="shared" si="91"/>
        <v>Pierce</v>
      </c>
    </row>
    <row r="427" spans="1:68" x14ac:dyDescent="0.25">
      <c r="A427" t="s">
        <v>212</v>
      </c>
      <c r="B427" t="s">
        <v>213</v>
      </c>
      <c r="C427" t="s">
        <v>94</v>
      </c>
      <c r="D427" t="s">
        <v>214</v>
      </c>
      <c r="E427" t="s">
        <v>113</v>
      </c>
      <c r="F427" t="s">
        <v>101</v>
      </c>
      <c r="G427" t="s">
        <v>195</v>
      </c>
      <c r="H427" t="s">
        <v>196</v>
      </c>
      <c r="I427" t="s">
        <v>116</v>
      </c>
      <c r="J427" t="s">
        <v>197</v>
      </c>
      <c r="K427" t="s">
        <v>0</v>
      </c>
      <c r="L427" t="s">
        <v>1</v>
      </c>
      <c r="M427" t="s">
        <v>2</v>
      </c>
      <c r="N427" t="s">
        <v>198</v>
      </c>
      <c r="O427" t="s">
        <v>199</v>
      </c>
      <c r="P427" t="s">
        <v>200</v>
      </c>
      <c r="Q427" t="s">
        <v>201</v>
      </c>
      <c r="R427" t="s">
        <v>202</v>
      </c>
      <c r="S427" t="s">
        <v>203</v>
      </c>
      <c r="T427" t="s">
        <v>204</v>
      </c>
      <c r="U427" t="s">
        <v>3</v>
      </c>
      <c r="V427" t="s">
        <v>205</v>
      </c>
      <c r="W427" t="s">
        <v>206</v>
      </c>
      <c r="X427" t="s">
        <v>215</v>
      </c>
      <c r="Y427" t="s">
        <v>216</v>
      </c>
      <c r="Z427" t="s">
        <v>207</v>
      </c>
      <c r="AA427" t="s">
        <v>217</v>
      </c>
      <c r="AB427" t="s">
        <v>208</v>
      </c>
      <c r="AC427" t="s">
        <v>209</v>
      </c>
      <c r="AD427" t="s">
        <v>210</v>
      </c>
      <c r="AE427" t="s">
        <v>211</v>
      </c>
      <c r="AG427" s="20"/>
      <c r="AJ427" s="70" t="str">
        <f t="shared" si="79"/>
        <v>CHECK</v>
      </c>
      <c r="AK427" s="70" t="str">
        <f t="shared" si="80"/>
        <v/>
      </c>
      <c r="AL427" s="70" t="str">
        <f>IF(C427&lt;&gt;"Age",IF(M427&gt;='1967-AL'!H$23,"A",IF(U427&gt;'1967-AL'!H$25,"B","C")),"")</f>
        <v/>
      </c>
      <c r="AM427" s="70" t="str">
        <f t="shared" si="81"/>
        <v/>
      </c>
      <c r="AN427" s="70" t="str">
        <f t="shared" si="82"/>
        <v/>
      </c>
      <c r="AO427" s="70" t="str">
        <f t="shared" si="83"/>
        <v/>
      </c>
      <c r="AP427" s="70" t="str">
        <f t="shared" si="84"/>
        <v/>
      </c>
      <c r="AQ427" s="71" t="str">
        <f t="shared" si="85"/>
        <v>Player</v>
      </c>
      <c r="AR427" t="s">
        <v>213</v>
      </c>
      <c r="AX427" s="71">
        <f t="shared" si="86"/>
        <v>0</v>
      </c>
      <c r="AY427" s="70" t="str">
        <f t="shared" si="87"/>
        <v/>
      </c>
      <c r="AZ427" s="70" t="str">
        <f t="shared" si="88"/>
        <v/>
      </c>
      <c r="BG427" t="s">
        <v>296</v>
      </c>
      <c r="BH427" t="s">
        <v>1201</v>
      </c>
      <c r="BN427" s="88" t="str">
        <f t="shared" si="89"/>
        <v>-</v>
      </c>
      <c r="BO427" s="95" t="str">
        <f t="shared" si="90"/>
        <v>Jim</v>
      </c>
      <c r="BP427" s="88" t="str">
        <f t="shared" si="91"/>
        <v>Piersall</v>
      </c>
    </row>
    <row r="428" spans="1:68" x14ac:dyDescent="0.25">
      <c r="A428" t="s">
        <v>212</v>
      </c>
      <c r="B428" t="s">
        <v>213</v>
      </c>
      <c r="C428" t="s">
        <v>94</v>
      </c>
      <c r="D428" t="s">
        <v>214</v>
      </c>
      <c r="E428" t="s">
        <v>113</v>
      </c>
      <c r="F428" t="s">
        <v>101</v>
      </c>
      <c r="G428" t="s">
        <v>195</v>
      </c>
      <c r="H428" t="s">
        <v>196</v>
      </c>
      <c r="I428" t="s">
        <v>116</v>
      </c>
      <c r="J428" t="s">
        <v>197</v>
      </c>
      <c r="K428" t="s">
        <v>0</v>
      </c>
      <c r="L428" t="s">
        <v>1</v>
      </c>
      <c r="M428" t="s">
        <v>2</v>
      </c>
      <c r="N428" t="s">
        <v>198</v>
      </c>
      <c r="O428" t="s">
        <v>199</v>
      </c>
      <c r="P428" t="s">
        <v>200</v>
      </c>
      <c r="Q428" t="s">
        <v>201</v>
      </c>
      <c r="R428" t="s">
        <v>202</v>
      </c>
      <c r="S428" t="s">
        <v>203</v>
      </c>
      <c r="T428" t="s">
        <v>204</v>
      </c>
      <c r="U428" t="s">
        <v>3</v>
      </c>
      <c r="V428" t="s">
        <v>205</v>
      </c>
      <c r="W428" t="s">
        <v>206</v>
      </c>
      <c r="X428" t="s">
        <v>215</v>
      </c>
      <c r="Y428" t="s">
        <v>216</v>
      </c>
      <c r="Z428" t="s">
        <v>207</v>
      </c>
      <c r="AA428" t="s">
        <v>217</v>
      </c>
      <c r="AB428" t="s">
        <v>208</v>
      </c>
      <c r="AC428" t="s">
        <v>209</v>
      </c>
      <c r="AD428" t="s">
        <v>210</v>
      </c>
      <c r="AE428" t="s">
        <v>211</v>
      </c>
      <c r="AG428" s="20"/>
      <c r="AJ428" s="70" t="str">
        <f t="shared" si="79"/>
        <v>CHECK</v>
      </c>
      <c r="AK428" s="70" t="str">
        <f t="shared" si="80"/>
        <v/>
      </c>
      <c r="AL428" s="70" t="str">
        <f>IF(C428&lt;&gt;"Age",IF(M428&gt;='1967-AL'!H$23,"A",IF(U428&gt;'1967-AL'!H$25,"B","C")),"")</f>
        <v/>
      </c>
      <c r="AM428" s="70" t="str">
        <f t="shared" si="81"/>
        <v/>
      </c>
      <c r="AN428" s="70" t="str">
        <f t="shared" si="82"/>
        <v/>
      </c>
      <c r="AO428" s="70" t="str">
        <f t="shared" si="83"/>
        <v/>
      </c>
      <c r="AP428" s="70" t="str">
        <f t="shared" si="84"/>
        <v/>
      </c>
      <c r="AQ428" s="71" t="str">
        <f t="shared" si="85"/>
        <v>Player</v>
      </c>
      <c r="AR428" t="s">
        <v>213</v>
      </c>
      <c r="AX428" s="71">
        <f t="shared" si="86"/>
        <v>0</v>
      </c>
      <c r="AY428" s="70" t="str">
        <f t="shared" si="87"/>
        <v/>
      </c>
      <c r="AZ428" s="70" t="str">
        <f t="shared" si="88"/>
        <v/>
      </c>
      <c r="BG428" t="s">
        <v>299</v>
      </c>
      <c r="BH428" t="s">
        <v>1222</v>
      </c>
      <c r="BN428" s="88" t="str">
        <f t="shared" si="89"/>
        <v>-</v>
      </c>
      <c r="BO428" s="95" t="str">
        <f t="shared" si="90"/>
        <v>Johnny</v>
      </c>
      <c r="BP428" s="88" t="str">
        <f t="shared" si="91"/>
        <v>Podres</v>
      </c>
    </row>
    <row r="429" spans="1:68" x14ac:dyDescent="0.25">
      <c r="A429" t="s">
        <v>212</v>
      </c>
      <c r="B429" t="s">
        <v>213</v>
      </c>
      <c r="C429" t="s">
        <v>94</v>
      </c>
      <c r="D429" t="s">
        <v>214</v>
      </c>
      <c r="E429" t="s">
        <v>113</v>
      </c>
      <c r="F429" t="s">
        <v>101</v>
      </c>
      <c r="G429" t="s">
        <v>195</v>
      </c>
      <c r="H429" t="s">
        <v>196</v>
      </c>
      <c r="I429" t="s">
        <v>116</v>
      </c>
      <c r="J429" t="s">
        <v>197</v>
      </c>
      <c r="K429" t="s">
        <v>0</v>
      </c>
      <c r="L429" t="s">
        <v>1</v>
      </c>
      <c r="M429" t="s">
        <v>2</v>
      </c>
      <c r="N429" t="s">
        <v>198</v>
      </c>
      <c r="O429" t="s">
        <v>199</v>
      </c>
      <c r="P429" t="s">
        <v>200</v>
      </c>
      <c r="Q429" t="s">
        <v>201</v>
      </c>
      <c r="R429" t="s">
        <v>202</v>
      </c>
      <c r="S429" t="s">
        <v>203</v>
      </c>
      <c r="T429" t="s">
        <v>204</v>
      </c>
      <c r="U429" t="s">
        <v>3</v>
      </c>
      <c r="V429" t="s">
        <v>205</v>
      </c>
      <c r="W429" t="s">
        <v>206</v>
      </c>
      <c r="X429" t="s">
        <v>215</v>
      </c>
      <c r="Y429" t="s">
        <v>216</v>
      </c>
      <c r="Z429" t="s">
        <v>207</v>
      </c>
      <c r="AA429" t="s">
        <v>217</v>
      </c>
      <c r="AB429" t="s">
        <v>208</v>
      </c>
      <c r="AC429" t="s">
        <v>209</v>
      </c>
      <c r="AD429" t="s">
        <v>210</v>
      </c>
      <c r="AE429" t="s">
        <v>211</v>
      </c>
      <c r="AG429" s="20"/>
      <c r="AJ429" s="70" t="str">
        <f t="shared" si="79"/>
        <v>CHECK</v>
      </c>
      <c r="AK429" s="70" t="str">
        <f t="shared" si="80"/>
        <v/>
      </c>
      <c r="AL429" s="70" t="str">
        <f>IF(C429&lt;&gt;"Age",IF(M429&gt;='1967-AL'!H$23,"A",IF(U429&gt;'1967-AL'!H$25,"B","C")),"")</f>
        <v/>
      </c>
      <c r="AM429" s="70" t="str">
        <f t="shared" si="81"/>
        <v/>
      </c>
      <c r="AN429" s="70" t="str">
        <f t="shared" si="82"/>
        <v/>
      </c>
      <c r="AO429" s="70" t="str">
        <f t="shared" si="83"/>
        <v/>
      </c>
      <c r="AP429" s="70" t="str">
        <f t="shared" si="84"/>
        <v/>
      </c>
      <c r="AQ429" s="71" t="str">
        <f t="shared" si="85"/>
        <v>Player</v>
      </c>
      <c r="AR429" t="s">
        <v>213</v>
      </c>
      <c r="AX429" s="71">
        <f t="shared" si="86"/>
        <v>0</v>
      </c>
      <c r="AY429" s="70" t="str">
        <f t="shared" si="87"/>
        <v/>
      </c>
      <c r="AZ429" s="70" t="str">
        <f t="shared" si="88"/>
        <v/>
      </c>
      <c r="BG429" t="s">
        <v>299</v>
      </c>
      <c r="BH429" t="s">
        <v>1222</v>
      </c>
      <c r="BN429" s="88" t="str">
        <f t="shared" si="89"/>
        <v>-</v>
      </c>
      <c r="BO429" s="95" t="str">
        <f t="shared" si="90"/>
        <v>Johnny</v>
      </c>
      <c r="BP429" s="88" t="str">
        <f t="shared" si="91"/>
        <v>Podres</v>
      </c>
    </row>
    <row r="430" spans="1:68" x14ac:dyDescent="0.25">
      <c r="A430" t="s">
        <v>212</v>
      </c>
      <c r="B430" t="s">
        <v>213</v>
      </c>
      <c r="C430" t="s">
        <v>94</v>
      </c>
      <c r="D430" t="s">
        <v>214</v>
      </c>
      <c r="E430" t="s">
        <v>113</v>
      </c>
      <c r="F430" t="s">
        <v>101</v>
      </c>
      <c r="G430" t="s">
        <v>195</v>
      </c>
      <c r="H430" t="s">
        <v>196</v>
      </c>
      <c r="I430" t="s">
        <v>116</v>
      </c>
      <c r="J430" t="s">
        <v>197</v>
      </c>
      <c r="K430" t="s">
        <v>0</v>
      </c>
      <c r="L430" t="s">
        <v>1</v>
      </c>
      <c r="M430" t="s">
        <v>2</v>
      </c>
      <c r="N430" t="s">
        <v>198</v>
      </c>
      <c r="O430" t="s">
        <v>199</v>
      </c>
      <c r="P430" t="s">
        <v>200</v>
      </c>
      <c r="Q430" t="s">
        <v>201</v>
      </c>
      <c r="R430" t="s">
        <v>202</v>
      </c>
      <c r="S430" t="s">
        <v>203</v>
      </c>
      <c r="T430" t="s">
        <v>204</v>
      </c>
      <c r="U430" t="s">
        <v>3</v>
      </c>
      <c r="V430" t="s">
        <v>205</v>
      </c>
      <c r="W430" t="s">
        <v>206</v>
      </c>
      <c r="X430" t="s">
        <v>215</v>
      </c>
      <c r="Y430" t="s">
        <v>216</v>
      </c>
      <c r="Z430" t="s">
        <v>207</v>
      </c>
      <c r="AA430" t="s">
        <v>217</v>
      </c>
      <c r="AB430" t="s">
        <v>208</v>
      </c>
      <c r="AC430" t="s">
        <v>209</v>
      </c>
      <c r="AD430" t="s">
        <v>210</v>
      </c>
      <c r="AE430" t="s">
        <v>211</v>
      </c>
      <c r="AG430" s="20"/>
      <c r="AJ430" s="70" t="str">
        <f t="shared" si="79"/>
        <v>CHECK</v>
      </c>
      <c r="AK430" s="70" t="str">
        <f t="shared" si="80"/>
        <v/>
      </c>
      <c r="AL430" s="70" t="str">
        <f>IF(C430&lt;&gt;"Age",IF(M430&gt;='1967-AL'!H$23,"A",IF(U430&gt;'1967-AL'!H$25,"B","C")),"")</f>
        <v/>
      </c>
      <c r="AM430" s="70" t="str">
        <f t="shared" si="81"/>
        <v/>
      </c>
      <c r="AN430" s="70" t="str">
        <f t="shared" si="82"/>
        <v/>
      </c>
      <c r="AO430" s="70" t="str">
        <f t="shared" si="83"/>
        <v/>
      </c>
      <c r="AP430" s="70" t="str">
        <f t="shared" si="84"/>
        <v/>
      </c>
      <c r="AQ430" s="71" t="str">
        <f t="shared" si="85"/>
        <v>Player</v>
      </c>
      <c r="AR430" t="s">
        <v>213</v>
      </c>
      <c r="AX430" s="71">
        <f t="shared" si="86"/>
        <v>0</v>
      </c>
      <c r="AY430" s="70" t="str">
        <f t="shared" si="87"/>
        <v/>
      </c>
      <c r="AZ430" s="70" t="str">
        <f t="shared" si="88"/>
        <v/>
      </c>
      <c r="BG430" t="s">
        <v>303</v>
      </c>
      <c r="BH430" t="s">
        <v>1234</v>
      </c>
      <c r="BN430" s="88" t="str">
        <f t="shared" si="89"/>
        <v>-</v>
      </c>
      <c r="BO430" s="95" t="str">
        <f t="shared" si="90"/>
        <v>Ken</v>
      </c>
      <c r="BP430" s="88" t="str">
        <f t="shared" si="91"/>
        <v>Poulsen</v>
      </c>
    </row>
    <row r="431" spans="1:68" x14ac:dyDescent="0.25">
      <c r="A431" t="s">
        <v>212</v>
      </c>
      <c r="B431" t="s">
        <v>213</v>
      </c>
      <c r="C431" t="s">
        <v>94</v>
      </c>
      <c r="D431" t="s">
        <v>214</v>
      </c>
      <c r="E431" t="s">
        <v>113</v>
      </c>
      <c r="F431" t="s">
        <v>101</v>
      </c>
      <c r="G431" t="s">
        <v>195</v>
      </c>
      <c r="H431" t="s">
        <v>196</v>
      </c>
      <c r="I431" t="s">
        <v>116</v>
      </c>
      <c r="J431" t="s">
        <v>197</v>
      </c>
      <c r="K431" t="s">
        <v>0</v>
      </c>
      <c r="L431" t="s">
        <v>1</v>
      </c>
      <c r="M431" t="s">
        <v>2</v>
      </c>
      <c r="N431" t="s">
        <v>198</v>
      </c>
      <c r="O431" t="s">
        <v>199</v>
      </c>
      <c r="P431" t="s">
        <v>200</v>
      </c>
      <c r="Q431" t="s">
        <v>201</v>
      </c>
      <c r="R431" t="s">
        <v>202</v>
      </c>
      <c r="S431" t="s">
        <v>203</v>
      </c>
      <c r="T431" t="s">
        <v>204</v>
      </c>
      <c r="U431" t="s">
        <v>3</v>
      </c>
      <c r="V431" t="s">
        <v>205</v>
      </c>
      <c r="W431" t="s">
        <v>206</v>
      </c>
      <c r="X431" t="s">
        <v>215</v>
      </c>
      <c r="Y431" t="s">
        <v>216</v>
      </c>
      <c r="Z431" t="s">
        <v>207</v>
      </c>
      <c r="AA431" t="s">
        <v>217</v>
      </c>
      <c r="AB431" t="s">
        <v>208</v>
      </c>
      <c r="AC431" t="s">
        <v>209</v>
      </c>
      <c r="AD431" t="s">
        <v>210</v>
      </c>
      <c r="AE431" t="s">
        <v>211</v>
      </c>
      <c r="AG431" s="20"/>
      <c r="AJ431" s="70" t="str">
        <f t="shared" si="79"/>
        <v>CHECK</v>
      </c>
      <c r="AK431" s="70" t="str">
        <f t="shared" si="80"/>
        <v/>
      </c>
      <c r="AL431" s="70" t="str">
        <f>IF(C431&lt;&gt;"Age",IF(M431&gt;='1967-AL'!H$23,"A",IF(U431&gt;'1967-AL'!H$25,"B","C")),"")</f>
        <v/>
      </c>
      <c r="AM431" s="70" t="str">
        <f t="shared" si="81"/>
        <v/>
      </c>
      <c r="AN431" s="70" t="str">
        <f t="shared" si="82"/>
        <v/>
      </c>
      <c r="AO431" s="70" t="str">
        <f t="shared" si="83"/>
        <v/>
      </c>
      <c r="AP431" s="70" t="str">
        <f t="shared" si="84"/>
        <v/>
      </c>
      <c r="AQ431" s="71" t="str">
        <f t="shared" si="85"/>
        <v>Player</v>
      </c>
      <c r="AR431" t="s">
        <v>213</v>
      </c>
      <c r="AX431" s="71">
        <f t="shared" si="86"/>
        <v>0</v>
      </c>
      <c r="AY431" s="70" t="str">
        <f t="shared" si="87"/>
        <v/>
      </c>
      <c r="AZ431" s="70" t="str">
        <f t="shared" si="88"/>
        <v/>
      </c>
      <c r="BG431" t="s">
        <v>1039</v>
      </c>
      <c r="BH431" t="s">
        <v>1040</v>
      </c>
      <c r="BN431" s="88" t="str">
        <f t="shared" si="89"/>
        <v>-</v>
      </c>
      <c r="BO431" s="95" t="str">
        <f t="shared" si="90"/>
        <v>Boog</v>
      </c>
      <c r="BP431" s="88" t="str">
        <f t="shared" si="91"/>
        <v>Powell</v>
      </c>
    </row>
    <row r="432" spans="1:68" x14ac:dyDescent="0.25">
      <c r="A432" t="s">
        <v>212</v>
      </c>
      <c r="B432" t="s">
        <v>213</v>
      </c>
      <c r="C432" t="s">
        <v>94</v>
      </c>
      <c r="D432" t="s">
        <v>214</v>
      </c>
      <c r="E432" t="s">
        <v>113</v>
      </c>
      <c r="F432" t="s">
        <v>101</v>
      </c>
      <c r="G432" t="s">
        <v>195</v>
      </c>
      <c r="H432" t="s">
        <v>196</v>
      </c>
      <c r="I432" t="s">
        <v>116</v>
      </c>
      <c r="J432" t="s">
        <v>197</v>
      </c>
      <c r="K432" t="s">
        <v>0</v>
      </c>
      <c r="L432" t="s">
        <v>1</v>
      </c>
      <c r="M432" t="s">
        <v>2</v>
      </c>
      <c r="N432" t="s">
        <v>198</v>
      </c>
      <c r="O432" t="s">
        <v>199</v>
      </c>
      <c r="P432" t="s">
        <v>200</v>
      </c>
      <c r="Q432" t="s">
        <v>201</v>
      </c>
      <c r="R432" t="s">
        <v>202</v>
      </c>
      <c r="S432" t="s">
        <v>203</v>
      </c>
      <c r="T432" t="s">
        <v>204</v>
      </c>
      <c r="U432" t="s">
        <v>3</v>
      </c>
      <c r="V432" t="s">
        <v>205</v>
      </c>
      <c r="W432" t="s">
        <v>206</v>
      </c>
      <c r="X432" t="s">
        <v>215</v>
      </c>
      <c r="Y432" t="s">
        <v>216</v>
      </c>
      <c r="Z432" t="s">
        <v>207</v>
      </c>
      <c r="AA432" t="s">
        <v>217</v>
      </c>
      <c r="AB432" t="s">
        <v>208</v>
      </c>
      <c r="AC432" t="s">
        <v>209</v>
      </c>
      <c r="AD432" t="s">
        <v>210</v>
      </c>
      <c r="AE432" t="s">
        <v>211</v>
      </c>
      <c r="AG432" s="20"/>
      <c r="AJ432" s="70" t="str">
        <f t="shared" si="79"/>
        <v>CHECK</v>
      </c>
      <c r="AK432" s="70" t="str">
        <f t="shared" si="80"/>
        <v/>
      </c>
      <c r="AL432" s="70" t="str">
        <f>IF(C432&lt;&gt;"Age",IF(M432&gt;='1967-AL'!H$23,"A",IF(U432&gt;'1967-AL'!H$25,"B","C")),"")</f>
        <v/>
      </c>
      <c r="AM432" s="70" t="str">
        <f t="shared" si="81"/>
        <v/>
      </c>
      <c r="AN432" s="70" t="str">
        <f t="shared" si="82"/>
        <v/>
      </c>
      <c r="AO432" s="70" t="str">
        <f t="shared" si="83"/>
        <v/>
      </c>
      <c r="AP432" s="70" t="str">
        <f t="shared" si="84"/>
        <v/>
      </c>
      <c r="AQ432" s="71" t="str">
        <f t="shared" si="85"/>
        <v>Player</v>
      </c>
      <c r="AR432" t="s">
        <v>213</v>
      </c>
      <c r="AX432" s="71">
        <f t="shared" si="86"/>
        <v>0</v>
      </c>
      <c r="AY432" s="70" t="str">
        <f t="shared" si="87"/>
        <v/>
      </c>
      <c r="AZ432" s="70" t="str">
        <f t="shared" si="88"/>
        <v/>
      </c>
      <c r="BG432" t="s">
        <v>296</v>
      </c>
      <c r="BH432" t="s">
        <v>298</v>
      </c>
      <c r="BN432" s="88" t="str">
        <f t="shared" si="89"/>
        <v>-</v>
      </c>
      <c r="BO432" s="95" t="str">
        <f t="shared" si="90"/>
        <v>Jim</v>
      </c>
      <c r="BP432" s="88" t="str">
        <f t="shared" si="91"/>
        <v>Price</v>
      </c>
    </row>
    <row r="433" spans="1:68" x14ac:dyDescent="0.25">
      <c r="A433" t="s">
        <v>212</v>
      </c>
      <c r="B433" t="s">
        <v>213</v>
      </c>
      <c r="C433" t="s">
        <v>94</v>
      </c>
      <c r="D433" t="s">
        <v>214</v>
      </c>
      <c r="E433" t="s">
        <v>113</v>
      </c>
      <c r="F433" t="s">
        <v>101</v>
      </c>
      <c r="G433" t="s">
        <v>195</v>
      </c>
      <c r="H433" t="s">
        <v>196</v>
      </c>
      <c r="I433" t="s">
        <v>116</v>
      </c>
      <c r="J433" t="s">
        <v>197</v>
      </c>
      <c r="K433" t="s">
        <v>0</v>
      </c>
      <c r="L433" t="s">
        <v>1</v>
      </c>
      <c r="M433" t="s">
        <v>2</v>
      </c>
      <c r="N433" t="s">
        <v>198</v>
      </c>
      <c r="O433" t="s">
        <v>199</v>
      </c>
      <c r="P433" t="s">
        <v>200</v>
      </c>
      <c r="Q433" t="s">
        <v>201</v>
      </c>
      <c r="R433" t="s">
        <v>202</v>
      </c>
      <c r="S433" t="s">
        <v>203</v>
      </c>
      <c r="T433" t="s">
        <v>204</v>
      </c>
      <c r="U433" t="s">
        <v>3</v>
      </c>
      <c r="V433" t="s">
        <v>205</v>
      </c>
      <c r="W433" t="s">
        <v>206</v>
      </c>
      <c r="X433" t="s">
        <v>215</v>
      </c>
      <c r="Y433" t="s">
        <v>216</v>
      </c>
      <c r="Z433" t="s">
        <v>207</v>
      </c>
      <c r="AA433" t="s">
        <v>217</v>
      </c>
      <c r="AB433" t="s">
        <v>208</v>
      </c>
      <c r="AC433" t="s">
        <v>209</v>
      </c>
      <c r="AD433" t="s">
        <v>210</v>
      </c>
      <c r="AE433" t="s">
        <v>211</v>
      </c>
      <c r="AG433" s="20"/>
      <c r="AJ433" s="70" t="str">
        <f t="shared" si="79"/>
        <v>CHECK</v>
      </c>
      <c r="AK433" s="70" t="str">
        <f t="shared" si="80"/>
        <v/>
      </c>
      <c r="AL433" s="70" t="str">
        <f>IF(C433&lt;&gt;"Age",IF(M433&gt;='1967-AL'!H$23,"A",IF(U433&gt;'1967-AL'!H$25,"B","C")),"")</f>
        <v/>
      </c>
      <c r="AM433" s="70" t="str">
        <f t="shared" si="81"/>
        <v/>
      </c>
      <c r="AN433" s="70" t="str">
        <f t="shared" si="82"/>
        <v/>
      </c>
      <c r="AO433" s="70" t="str">
        <f t="shared" si="83"/>
        <v/>
      </c>
      <c r="AP433" s="70" t="str">
        <f t="shared" si="84"/>
        <v/>
      </c>
      <c r="AQ433" s="71" t="str">
        <f t="shared" si="85"/>
        <v>Player</v>
      </c>
      <c r="AR433" t="s">
        <v>213</v>
      </c>
      <c r="AX433" s="71">
        <f t="shared" si="86"/>
        <v>0</v>
      </c>
      <c r="AY433" s="70" t="str">
        <f t="shared" si="87"/>
        <v/>
      </c>
      <c r="AZ433" s="70" t="str">
        <f t="shared" si="88"/>
        <v/>
      </c>
      <c r="BG433" t="s">
        <v>145</v>
      </c>
      <c r="BH433" t="s">
        <v>1034</v>
      </c>
      <c r="BN433" s="88" t="str">
        <f t="shared" si="89"/>
        <v>-</v>
      </c>
      <c r="BO433" s="95" t="str">
        <f t="shared" si="90"/>
        <v>Bob</v>
      </c>
      <c r="BP433" s="88" t="str">
        <f t="shared" si="91"/>
        <v>Priddy</v>
      </c>
    </row>
    <row r="434" spans="1:68" x14ac:dyDescent="0.25">
      <c r="A434" t="s">
        <v>212</v>
      </c>
      <c r="B434" t="s">
        <v>213</v>
      </c>
      <c r="C434" t="s">
        <v>94</v>
      </c>
      <c r="D434" t="s">
        <v>214</v>
      </c>
      <c r="E434" t="s">
        <v>113</v>
      </c>
      <c r="F434" t="s">
        <v>101</v>
      </c>
      <c r="G434" t="s">
        <v>195</v>
      </c>
      <c r="H434" t="s">
        <v>196</v>
      </c>
      <c r="I434" t="s">
        <v>116</v>
      </c>
      <c r="J434" t="s">
        <v>197</v>
      </c>
      <c r="K434" t="s">
        <v>0</v>
      </c>
      <c r="L434" t="s">
        <v>1</v>
      </c>
      <c r="M434" t="s">
        <v>2</v>
      </c>
      <c r="N434" t="s">
        <v>198</v>
      </c>
      <c r="O434" t="s">
        <v>199</v>
      </c>
      <c r="P434" t="s">
        <v>200</v>
      </c>
      <c r="Q434" t="s">
        <v>201</v>
      </c>
      <c r="R434" t="s">
        <v>202</v>
      </c>
      <c r="S434" t="s">
        <v>203</v>
      </c>
      <c r="T434" t="s">
        <v>204</v>
      </c>
      <c r="U434" t="s">
        <v>3</v>
      </c>
      <c r="V434" t="s">
        <v>205</v>
      </c>
      <c r="W434" t="s">
        <v>206</v>
      </c>
      <c r="X434" t="s">
        <v>215</v>
      </c>
      <c r="Y434" t="s">
        <v>216</v>
      </c>
      <c r="Z434" t="s">
        <v>207</v>
      </c>
      <c r="AA434" t="s">
        <v>217</v>
      </c>
      <c r="AB434" t="s">
        <v>208</v>
      </c>
      <c r="AC434" t="s">
        <v>209</v>
      </c>
      <c r="AD434" t="s">
        <v>210</v>
      </c>
      <c r="AE434" t="s">
        <v>211</v>
      </c>
      <c r="AG434" s="20"/>
      <c r="AJ434" s="70" t="str">
        <f t="shared" si="79"/>
        <v>CHECK</v>
      </c>
      <c r="AK434" s="70" t="str">
        <f t="shared" si="80"/>
        <v/>
      </c>
      <c r="AL434" s="70" t="str">
        <f>IF(C434&lt;&gt;"Age",IF(M434&gt;='1967-AL'!H$23,"A",IF(U434&gt;'1967-AL'!H$25,"B","C")),"")</f>
        <v/>
      </c>
      <c r="AM434" s="70" t="str">
        <f t="shared" si="81"/>
        <v/>
      </c>
      <c r="AN434" s="70" t="str">
        <f t="shared" si="82"/>
        <v/>
      </c>
      <c r="AO434" s="70" t="str">
        <f t="shared" si="83"/>
        <v/>
      </c>
      <c r="AP434" s="70" t="str">
        <f t="shared" si="84"/>
        <v/>
      </c>
      <c r="AQ434" s="71" t="str">
        <f t="shared" si="85"/>
        <v>Player</v>
      </c>
      <c r="AR434" t="s">
        <v>213</v>
      </c>
      <c r="AX434" s="71">
        <f t="shared" si="86"/>
        <v>0</v>
      </c>
      <c r="AY434" s="70" t="str">
        <f t="shared" si="87"/>
        <v/>
      </c>
      <c r="AZ434" s="70" t="str">
        <f t="shared" si="88"/>
        <v/>
      </c>
      <c r="BG434" t="s">
        <v>145</v>
      </c>
      <c r="BH434" t="s">
        <v>1034</v>
      </c>
      <c r="BN434" s="88" t="str">
        <f t="shared" si="89"/>
        <v>-</v>
      </c>
      <c r="BO434" s="95" t="str">
        <f t="shared" si="90"/>
        <v>Bob</v>
      </c>
      <c r="BP434" s="88" t="str">
        <f t="shared" si="91"/>
        <v>Priddy</v>
      </c>
    </row>
    <row r="435" spans="1:68" x14ac:dyDescent="0.25">
      <c r="A435" t="s">
        <v>212</v>
      </c>
      <c r="B435" t="s">
        <v>213</v>
      </c>
      <c r="C435" t="s">
        <v>94</v>
      </c>
      <c r="D435" t="s">
        <v>214</v>
      </c>
      <c r="E435" t="s">
        <v>113</v>
      </c>
      <c r="F435" t="s">
        <v>101</v>
      </c>
      <c r="G435" t="s">
        <v>195</v>
      </c>
      <c r="H435" t="s">
        <v>196</v>
      </c>
      <c r="I435" t="s">
        <v>116</v>
      </c>
      <c r="J435" t="s">
        <v>197</v>
      </c>
      <c r="K435" t="s">
        <v>0</v>
      </c>
      <c r="L435" t="s">
        <v>1</v>
      </c>
      <c r="M435" t="s">
        <v>2</v>
      </c>
      <c r="N435" t="s">
        <v>198</v>
      </c>
      <c r="O435" t="s">
        <v>199</v>
      </c>
      <c r="P435" t="s">
        <v>200</v>
      </c>
      <c r="Q435" t="s">
        <v>201</v>
      </c>
      <c r="R435" t="s">
        <v>202</v>
      </c>
      <c r="S435" t="s">
        <v>203</v>
      </c>
      <c r="T435" t="s">
        <v>204</v>
      </c>
      <c r="U435" t="s">
        <v>3</v>
      </c>
      <c r="V435" t="s">
        <v>205</v>
      </c>
      <c r="W435" t="s">
        <v>206</v>
      </c>
      <c r="X435" t="s">
        <v>215</v>
      </c>
      <c r="Y435" t="s">
        <v>216</v>
      </c>
      <c r="Z435" t="s">
        <v>207</v>
      </c>
      <c r="AA435" t="s">
        <v>217</v>
      </c>
      <c r="AB435" t="s">
        <v>208</v>
      </c>
      <c r="AC435" t="s">
        <v>209</v>
      </c>
      <c r="AD435" t="s">
        <v>210</v>
      </c>
      <c r="AE435" t="s">
        <v>211</v>
      </c>
      <c r="AG435" s="20"/>
      <c r="AJ435" s="70" t="str">
        <f t="shared" si="79"/>
        <v/>
      </c>
      <c r="AK435" s="70" t="str">
        <f t="shared" si="80"/>
        <v/>
      </c>
      <c r="AL435" s="70" t="str">
        <f>IF(C435&lt;&gt;"Age",IF(M435&gt;='1967-AL'!H$23,"A",IF(U435&gt;'1967-AL'!H$25,"B","C")),"")</f>
        <v/>
      </c>
      <c r="AM435" s="70" t="str">
        <f t="shared" si="81"/>
        <v/>
      </c>
      <c r="AN435" s="70" t="str">
        <f t="shared" si="82"/>
        <v/>
      </c>
      <c r="AO435" s="70" t="str">
        <f t="shared" si="83"/>
        <v/>
      </c>
      <c r="AP435" s="70" t="str">
        <f t="shared" si="84"/>
        <v/>
      </c>
      <c r="AQ435" s="71" t="str">
        <f t="shared" si="85"/>
        <v>Player</v>
      </c>
      <c r="AR435" t="s">
        <v>213</v>
      </c>
      <c r="AX435" s="71">
        <f t="shared" si="86"/>
        <v>0</v>
      </c>
      <c r="AY435" s="70" t="str">
        <f t="shared" si="87"/>
        <v/>
      </c>
      <c r="AZ435" s="70" t="str">
        <f t="shared" si="88"/>
        <v/>
      </c>
      <c r="BG435" t="s">
        <v>281</v>
      </c>
      <c r="BH435" t="s">
        <v>1131</v>
      </c>
      <c r="BN435" s="88" t="str">
        <f t="shared" si="89"/>
        <v>-</v>
      </c>
      <c r="BO435" s="95" t="str">
        <f t="shared" si="90"/>
        <v>Frank</v>
      </c>
      <c r="BP435" s="88" t="str">
        <f t="shared" si="91"/>
        <v>Quilici</v>
      </c>
    </row>
    <row r="436" spans="1:68" x14ac:dyDescent="0.25">
      <c r="AG436" s="20"/>
      <c r="AJ436" s="70"/>
      <c r="AK436" s="70"/>
      <c r="AL436" s="70"/>
      <c r="AM436" s="70"/>
      <c r="AN436" s="70"/>
      <c r="AO436" s="70"/>
      <c r="AP436" s="70"/>
      <c r="AQ436" s="71"/>
      <c r="AX436" s="71"/>
      <c r="AY436" s="70"/>
      <c r="AZ436" s="70"/>
      <c r="BG436" t="s">
        <v>160</v>
      </c>
      <c r="BH436" t="s">
        <v>1100</v>
      </c>
      <c r="BN436" s="88" t="str">
        <f t="shared" ref="BN436:BN449" si="92">IF(AND(BP436=BP437,BO436&lt;&gt;BO437),"check","-")</f>
        <v>-</v>
      </c>
      <c r="BO436" s="95" t="str">
        <f t="shared" si="90"/>
        <v>Dick</v>
      </c>
      <c r="BP436" s="88" t="str">
        <f t="shared" si="91"/>
        <v>Radatz</v>
      </c>
    </row>
    <row r="437" spans="1:68" x14ac:dyDescent="0.25">
      <c r="AG437" s="20"/>
      <c r="AJ437" s="70"/>
      <c r="AK437" s="70"/>
      <c r="AL437" s="70"/>
      <c r="AM437" s="70"/>
      <c r="AN437" s="70"/>
      <c r="AO437" s="70"/>
      <c r="AP437" s="70"/>
      <c r="AQ437" s="71"/>
      <c r="AX437" s="71"/>
      <c r="AY437" s="70"/>
      <c r="AZ437" s="70"/>
      <c r="BG437" t="s">
        <v>160</v>
      </c>
      <c r="BH437" t="s">
        <v>1100</v>
      </c>
      <c r="BN437" s="88" t="str">
        <f t="shared" si="92"/>
        <v>-</v>
      </c>
      <c r="BO437" s="95" t="str">
        <f t="shared" si="90"/>
        <v>Dick</v>
      </c>
      <c r="BP437" s="88" t="str">
        <f t="shared" si="91"/>
        <v>Radatz</v>
      </c>
    </row>
    <row r="438" spans="1:68" x14ac:dyDescent="0.25">
      <c r="AG438" s="20"/>
      <c r="AJ438" s="70" t="str">
        <f t="shared" ref="AJ438:AJ450" si="93">IF(AQ438=AQ439,"CHECK","")</f>
        <v>CHECK</v>
      </c>
      <c r="AK438" s="70">
        <f t="shared" ref="AK438:AK449" si="94">IF(C438&lt;&gt;"Age",IF(G438&lt;maxPA,6, IF(S438&gt;batLimit1,"1",IF(S438&gt;batLimit2,"2",IF(S438&gt;batLimit3,"3",IF(S438&gt;batLimit4,"4",IF(S438&gt;batLimit5,"5",IF(S438&gt;batLimit6,"6","7"))))))),"")</f>
        <v>6</v>
      </c>
      <c r="AL438" s="70" t="str">
        <f>IF(C438&lt;&gt;"Age",IF(M438&gt;='1967-AL'!H$23,"A",IF(U438&gt;'1967-AL'!H$25,"B","C")),"")</f>
        <v>C</v>
      </c>
      <c r="AM438" s="70">
        <f t="shared" ref="AM438:AM449" si="95">IF(C438&lt;&gt;"Age",IF(G438&lt;maxPA,6, IF(S438&gt;batLimit1,"1",IF(S438&gt;batLimit2,"2",IF(S438&gt;batLimit3,"3",IF(S438&gt;batLimit4,"4",IF(S438&gt;batLimit5,"5",IF(S438&gt;batLimit6,"6","7"))))))),"")</f>
        <v>6</v>
      </c>
      <c r="AN438" s="70" t="str">
        <f t="shared" ref="AN438:AN450" si="96">AM438&amp;AL438</f>
        <v>6C</v>
      </c>
      <c r="AO438" s="70" t="str">
        <f t="shared" ref="AO438:AO450" si="97">IF(C438&lt;&gt;"Age",IF(RIGHT(B438,1)="*","L",IF(RIGHT(B438,1)="#","B","R")),"")</f>
        <v>R</v>
      </c>
      <c r="AP438" s="70" t="str">
        <f t="shared" ref="AP438:AP450" si="98">AN438</f>
        <v>6C</v>
      </c>
      <c r="AQ438" s="71">
        <f t="shared" ref="AQ438:AQ449" si="99">IF(RIGHT(B438,1)="#",SUBSTITUTE(B438,"#",""),IF(RIGHT(B438,1)="*",SUBSTITUTE(B438,"*",""),B438))</f>
        <v>0</v>
      </c>
      <c r="AX438" s="71">
        <f t="shared" ref="AX438:AX450" si="100">AS438</f>
        <v>0</v>
      </c>
      <c r="AY438" s="70" t="str">
        <f t="shared" ref="AY438:AY450" si="101">AP438</f>
        <v>6C</v>
      </c>
      <c r="AZ438" s="70" t="str">
        <f t="shared" ref="AZ438:AZ450" si="102">AO438</f>
        <v>R</v>
      </c>
      <c r="BG438" t="s">
        <v>331</v>
      </c>
      <c r="BH438" t="s">
        <v>1296</v>
      </c>
      <c r="BN438" s="88" t="str">
        <f t="shared" si="92"/>
        <v>-</v>
      </c>
      <c r="BO438" s="95" t="str">
        <f t="shared" si="90"/>
        <v>Rich</v>
      </c>
      <c r="BP438" s="88" t="str">
        <f t="shared" si="91"/>
        <v>Reese</v>
      </c>
    </row>
    <row r="439" spans="1:68" x14ac:dyDescent="0.25">
      <c r="AG439" s="20"/>
      <c r="AJ439" s="70" t="str">
        <f t="shared" si="93"/>
        <v>CHECK</v>
      </c>
      <c r="AK439" s="70">
        <f t="shared" si="94"/>
        <v>6</v>
      </c>
      <c r="AL439" s="70" t="str">
        <f>IF(C439&lt;&gt;"Age",IF(M439&gt;='1967-AL'!H$23,"A",IF(U439&gt;'1967-AL'!H$25,"B","C")),"")</f>
        <v>C</v>
      </c>
      <c r="AM439" s="70">
        <f t="shared" si="95"/>
        <v>6</v>
      </c>
      <c r="AN439" s="70" t="str">
        <f t="shared" si="96"/>
        <v>6C</v>
      </c>
      <c r="AO439" s="70" t="str">
        <f t="shared" si="97"/>
        <v>R</v>
      </c>
      <c r="AP439" s="70" t="str">
        <f t="shared" si="98"/>
        <v>6C</v>
      </c>
      <c r="AQ439" s="71">
        <f t="shared" si="99"/>
        <v>0</v>
      </c>
      <c r="AX439" s="71">
        <f t="shared" si="100"/>
        <v>0</v>
      </c>
      <c r="AY439" s="70" t="str">
        <f t="shared" si="101"/>
        <v>6C</v>
      </c>
      <c r="AZ439" s="70" t="str">
        <f t="shared" si="102"/>
        <v>R</v>
      </c>
      <c r="BG439" t="s">
        <v>333</v>
      </c>
      <c r="BH439" t="s">
        <v>1299</v>
      </c>
      <c r="BN439" s="88" t="str">
        <f t="shared" si="92"/>
        <v>-</v>
      </c>
      <c r="BO439" s="95" t="str">
        <f t="shared" si="90"/>
        <v>Rick</v>
      </c>
      <c r="BP439" s="88" t="str">
        <f t="shared" si="91"/>
        <v>Reichardt</v>
      </c>
    </row>
    <row r="440" spans="1:68" x14ac:dyDescent="0.25">
      <c r="AG440" s="20"/>
      <c r="AJ440" s="70" t="str">
        <f t="shared" si="93"/>
        <v>CHECK</v>
      </c>
      <c r="AK440" s="70">
        <f t="shared" si="94"/>
        <v>6</v>
      </c>
      <c r="AL440" s="70" t="str">
        <f>IF(C440&lt;&gt;"Age",IF(M440&gt;='1967-AL'!H$23,"A",IF(U440&gt;'1967-AL'!H$25,"B","C")),"")</f>
        <v>C</v>
      </c>
      <c r="AM440" s="70">
        <f t="shared" si="95"/>
        <v>6</v>
      </c>
      <c r="AN440" s="70" t="str">
        <f t="shared" si="96"/>
        <v>6C</v>
      </c>
      <c r="AO440" s="70" t="str">
        <f t="shared" si="97"/>
        <v>R</v>
      </c>
      <c r="AP440" s="70" t="str">
        <f t="shared" si="98"/>
        <v>6C</v>
      </c>
      <c r="AQ440" s="71">
        <f t="shared" si="99"/>
        <v>0</v>
      </c>
      <c r="AX440" s="71">
        <f t="shared" si="100"/>
        <v>0</v>
      </c>
      <c r="AY440" s="70" t="str">
        <f t="shared" si="101"/>
        <v>6C</v>
      </c>
      <c r="AZ440" s="70" t="str">
        <f t="shared" si="102"/>
        <v>R</v>
      </c>
      <c r="BG440" t="s">
        <v>1156</v>
      </c>
      <c r="BH440" t="s">
        <v>1157</v>
      </c>
      <c r="BN440" s="88" t="str">
        <f t="shared" si="92"/>
        <v>-</v>
      </c>
      <c r="BO440" s="95" t="str">
        <f t="shared" si="90"/>
        <v>Hal</v>
      </c>
      <c r="BP440" s="88" t="str">
        <f t="shared" si="91"/>
        <v>Reniff</v>
      </c>
    </row>
    <row r="441" spans="1:68" x14ac:dyDescent="0.25">
      <c r="AG441" s="20"/>
      <c r="AJ441" s="70" t="str">
        <f t="shared" si="93"/>
        <v>CHECK</v>
      </c>
      <c r="AK441" s="70">
        <f t="shared" si="94"/>
        <v>6</v>
      </c>
      <c r="AL441" s="70" t="str">
        <f>IF(C441&lt;&gt;"Age",IF(M441&gt;='1967-AL'!H$23,"A",IF(U441&gt;'1967-AL'!H$25,"B","C")),"")</f>
        <v>C</v>
      </c>
      <c r="AM441" s="70">
        <f t="shared" si="95"/>
        <v>6</v>
      </c>
      <c r="AN441" s="70" t="str">
        <f t="shared" si="96"/>
        <v>6C</v>
      </c>
      <c r="AO441" s="70" t="str">
        <f t="shared" si="97"/>
        <v>R</v>
      </c>
      <c r="AP441" s="70" t="str">
        <f t="shared" si="98"/>
        <v>6C</v>
      </c>
      <c r="AQ441" s="71">
        <f t="shared" si="99"/>
        <v>0</v>
      </c>
      <c r="AX441" s="71">
        <f t="shared" si="100"/>
        <v>0</v>
      </c>
      <c r="AY441" s="70" t="str">
        <f t="shared" si="101"/>
        <v>6C</v>
      </c>
      <c r="AZ441" s="70" t="str">
        <f t="shared" si="102"/>
        <v>R</v>
      </c>
      <c r="BG441" t="s">
        <v>1156</v>
      </c>
      <c r="BH441" t="s">
        <v>1157</v>
      </c>
      <c r="BN441" s="88" t="str">
        <f t="shared" si="92"/>
        <v>-</v>
      </c>
      <c r="BO441" s="95" t="str">
        <f t="shared" si="90"/>
        <v>Hal</v>
      </c>
      <c r="BP441" s="88" t="str">
        <f t="shared" si="91"/>
        <v>Reniff</v>
      </c>
    </row>
    <row r="442" spans="1:68" x14ac:dyDescent="0.25">
      <c r="AG442" s="20"/>
      <c r="AJ442" s="70" t="str">
        <f t="shared" si="93"/>
        <v>CHECK</v>
      </c>
      <c r="AK442" s="70">
        <f t="shared" si="94"/>
        <v>6</v>
      </c>
      <c r="AL442" s="70" t="str">
        <f>IF(C442&lt;&gt;"Age",IF(M442&gt;='1967-AL'!H$23,"A",IF(U442&gt;'1967-AL'!H$25,"B","C")),"")</f>
        <v>C</v>
      </c>
      <c r="AM442" s="70">
        <f t="shared" si="95"/>
        <v>6</v>
      </c>
      <c r="AN442" s="70" t="str">
        <f t="shared" si="96"/>
        <v>6C</v>
      </c>
      <c r="AO442" s="70" t="str">
        <f t="shared" si="97"/>
        <v>R</v>
      </c>
      <c r="AP442" s="70" t="str">
        <f t="shared" si="98"/>
        <v>6C</v>
      </c>
      <c r="AQ442" s="71">
        <f t="shared" si="99"/>
        <v>0</v>
      </c>
      <c r="AX442" s="71">
        <f t="shared" si="100"/>
        <v>0</v>
      </c>
      <c r="AY442" s="70" t="str">
        <f t="shared" si="101"/>
        <v>6C</v>
      </c>
      <c r="AZ442" s="70" t="str">
        <f t="shared" si="102"/>
        <v>R</v>
      </c>
      <c r="BG442" t="s">
        <v>1307</v>
      </c>
      <c r="BH442" t="s">
        <v>1308</v>
      </c>
      <c r="BN442" s="88" t="str">
        <f t="shared" si="92"/>
        <v>-</v>
      </c>
      <c r="BO442" s="95" t="str">
        <f t="shared" si="90"/>
        <v>Roger</v>
      </c>
      <c r="BP442" s="88" t="str">
        <f t="shared" si="91"/>
        <v>Repoz</v>
      </c>
    </row>
    <row r="443" spans="1:68" x14ac:dyDescent="0.25">
      <c r="AG443" s="20"/>
      <c r="AJ443" s="70" t="str">
        <f t="shared" si="93"/>
        <v>CHECK</v>
      </c>
      <c r="AK443" s="70">
        <f t="shared" si="94"/>
        <v>6</v>
      </c>
      <c r="AL443" s="70" t="str">
        <f>IF(C443&lt;&gt;"Age",IF(M443&gt;='1967-AL'!H$23,"A",IF(U443&gt;'1967-AL'!H$25,"B","C")),"")</f>
        <v>C</v>
      </c>
      <c r="AM443" s="70">
        <f t="shared" si="95"/>
        <v>6</v>
      </c>
      <c r="AN443" s="70" t="str">
        <f t="shared" si="96"/>
        <v>6C</v>
      </c>
      <c r="AO443" s="70" t="str">
        <f t="shared" si="97"/>
        <v>R</v>
      </c>
      <c r="AP443" s="70" t="str">
        <f t="shared" si="98"/>
        <v>6C</v>
      </c>
      <c r="AQ443" s="71">
        <f t="shared" si="99"/>
        <v>0</v>
      </c>
      <c r="AX443" s="71">
        <f t="shared" si="100"/>
        <v>0</v>
      </c>
      <c r="AY443" s="70" t="str">
        <f t="shared" si="101"/>
        <v>6C</v>
      </c>
      <c r="AZ443" s="70" t="str">
        <f t="shared" si="102"/>
        <v>R</v>
      </c>
      <c r="BG443" t="s">
        <v>1307</v>
      </c>
      <c r="BH443" t="s">
        <v>1308</v>
      </c>
      <c r="BN443" s="88" t="str">
        <f t="shared" si="92"/>
        <v>-</v>
      </c>
      <c r="BO443" s="95" t="str">
        <f t="shared" si="90"/>
        <v>Roger</v>
      </c>
      <c r="BP443" s="88" t="str">
        <f t="shared" si="91"/>
        <v>Repoz</v>
      </c>
    </row>
    <row r="444" spans="1:68" x14ac:dyDescent="0.25">
      <c r="AG444" s="20"/>
      <c r="AJ444" s="70" t="str">
        <f t="shared" si="93"/>
        <v>CHECK</v>
      </c>
      <c r="AK444" s="70">
        <f t="shared" si="94"/>
        <v>6</v>
      </c>
      <c r="AL444" s="70" t="str">
        <f>IF(C444&lt;&gt;"Age",IF(M444&gt;='1967-AL'!H$23,"A",IF(U444&gt;'1967-AL'!H$25,"B","C")),"")</f>
        <v>C</v>
      </c>
      <c r="AM444" s="70">
        <f t="shared" si="95"/>
        <v>6</v>
      </c>
      <c r="AN444" s="70" t="str">
        <f t="shared" si="96"/>
        <v>6C</v>
      </c>
      <c r="AO444" s="70" t="str">
        <f t="shared" si="97"/>
        <v>R</v>
      </c>
      <c r="AP444" s="70" t="str">
        <f t="shared" si="98"/>
        <v>6C</v>
      </c>
      <c r="AQ444" s="71">
        <f t="shared" si="99"/>
        <v>0</v>
      </c>
      <c r="AX444" s="71">
        <f t="shared" si="100"/>
        <v>0</v>
      </c>
      <c r="AY444" s="70" t="str">
        <f t="shared" si="101"/>
        <v>6C</v>
      </c>
      <c r="AZ444" s="70" t="str">
        <f t="shared" si="102"/>
        <v>R</v>
      </c>
      <c r="BG444" t="s">
        <v>1307</v>
      </c>
      <c r="BH444" t="s">
        <v>1308</v>
      </c>
      <c r="BN444" s="88" t="str">
        <f t="shared" si="92"/>
        <v>-</v>
      </c>
      <c r="BO444" s="95" t="str">
        <f t="shared" si="90"/>
        <v>Roger</v>
      </c>
      <c r="BP444" s="88" t="str">
        <f t="shared" si="91"/>
        <v>Repoz</v>
      </c>
    </row>
    <row r="445" spans="1:68" x14ac:dyDescent="0.25">
      <c r="AG445" s="20"/>
      <c r="AJ445" s="70" t="str">
        <f t="shared" si="93"/>
        <v>CHECK</v>
      </c>
      <c r="AK445" s="70">
        <f t="shared" si="94"/>
        <v>6</v>
      </c>
      <c r="AL445" s="70" t="str">
        <f>IF(C445&lt;&gt;"Age",IF(M445&gt;='1967-AL'!H$23,"A",IF(U445&gt;'1967-AL'!H$25,"B","C")),"")</f>
        <v>C</v>
      </c>
      <c r="AM445" s="70">
        <f t="shared" si="95"/>
        <v>6</v>
      </c>
      <c r="AN445" s="70" t="str">
        <f t="shared" si="96"/>
        <v>6C</v>
      </c>
      <c r="AO445" s="70" t="str">
        <f t="shared" si="97"/>
        <v>R</v>
      </c>
      <c r="AP445" s="70" t="str">
        <f t="shared" si="98"/>
        <v>6C</v>
      </c>
      <c r="AQ445" s="71">
        <f t="shared" si="99"/>
        <v>0</v>
      </c>
      <c r="AX445" s="71">
        <f t="shared" si="100"/>
        <v>0</v>
      </c>
      <c r="AY445" s="70" t="str">
        <f t="shared" si="101"/>
        <v>6C</v>
      </c>
      <c r="AZ445" s="70" t="str">
        <f t="shared" si="102"/>
        <v>R</v>
      </c>
      <c r="BG445" t="s">
        <v>159</v>
      </c>
      <c r="BH445" t="s">
        <v>1288</v>
      </c>
      <c r="BN445" s="88" t="str">
        <f t="shared" si="92"/>
        <v>-</v>
      </c>
      <c r="BO445" s="95" t="str">
        <f t="shared" si="90"/>
        <v>Pete</v>
      </c>
      <c r="BP445" s="88" t="str">
        <f t="shared" si="91"/>
        <v>Richert</v>
      </c>
    </row>
    <row r="446" spans="1:68" x14ac:dyDescent="0.25">
      <c r="AG446" s="20"/>
      <c r="AJ446" s="70" t="str">
        <f t="shared" si="93"/>
        <v>CHECK</v>
      </c>
      <c r="AK446" s="70">
        <f t="shared" si="94"/>
        <v>6</v>
      </c>
      <c r="AL446" s="70" t="str">
        <f>IF(C446&lt;&gt;"Age",IF(M446&gt;='1967-AL'!H$23,"A",IF(U446&gt;'1967-AL'!H$25,"B","C")),"")</f>
        <v>C</v>
      </c>
      <c r="AM446" s="70">
        <f t="shared" si="95"/>
        <v>6</v>
      </c>
      <c r="AN446" s="70" t="str">
        <f t="shared" si="96"/>
        <v>6C</v>
      </c>
      <c r="AO446" s="70" t="str">
        <f t="shared" si="97"/>
        <v>R</v>
      </c>
      <c r="AP446" s="70" t="str">
        <f t="shared" si="98"/>
        <v>6C</v>
      </c>
      <c r="AQ446" s="71">
        <f t="shared" si="99"/>
        <v>0</v>
      </c>
      <c r="AX446" s="71">
        <f t="shared" si="100"/>
        <v>0</v>
      </c>
      <c r="AY446" s="70" t="str">
        <f t="shared" si="101"/>
        <v>6C</v>
      </c>
      <c r="AZ446" s="70" t="str">
        <f t="shared" si="102"/>
        <v>R</v>
      </c>
      <c r="BG446" t="s">
        <v>159</v>
      </c>
      <c r="BH446" t="s">
        <v>1288</v>
      </c>
      <c r="BN446" s="88" t="str">
        <f t="shared" si="92"/>
        <v>-</v>
      </c>
      <c r="BO446" s="95" t="str">
        <f t="shared" si="90"/>
        <v>Pete</v>
      </c>
      <c r="BP446" s="88" t="str">
        <f t="shared" si="91"/>
        <v>Richert</v>
      </c>
    </row>
    <row r="447" spans="1:68" x14ac:dyDescent="0.25">
      <c r="AG447" s="20"/>
      <c r="AJ447" s="70" t="str">
        <f t="shared" si="93"/>
        <v>CHECK</v>
      </c>
      <c r="AK447" s="70">
        <f t="shared" si="94"/>
        <v>6</v>
      </c>
      <c r="AL447" s="70" t="str">
        <f>IF(C447&lt;&gt;"Age",IF(M447&gt;='1967-AL'!H$23,"A",IF(U447&gt;'1967-AL'!H$25,"B","C")),"")</f>
        <v>C</v>
      </c>
      <c r="AM447" s="70">
        <f t="shared" si="95"/>
        <v>6</v>
      </c>
      <c r="AN447" s="70" t="str">
        <f t="shared" si="96"/>
        <v>6C</v>
      </c>
      <c r="AO447" s="70" t="str">
        <f t="shared" si="97"/>
        <v>R</v>
      </c>
      <c r="AP447" s="70" t="str">
        <f t="shared" si="98"/>
        <v>6C</v>
      </c>
      <c r="AQ447" s="71">
        <f t="shared" si="99"/>
        <v>0</v>
      </c>
      <c r="AX447" s="71">
        <f t="shared" si="100"/>
        <v>0</v>
      </c>
      <c r="AY447" s="70" t="str">
        <f t="shared" si="101"/>
        <v>6C</v>
      </c>
      <c r="AZ447" s="70" t="str">
        <f t="shared" si="102"/>
        <v>R</v>
      </c>
      <c r="BG447" t="s">
        <v>159</v>
      </c>
      <c r="BH447" t="s">
        <v>1288</v>
      </c>
      <c r="BN447" s="88" t="str">
        <f t="shared" si="92"/>
        <v>-</v>
      </c>
      <c r="BO447" s="95" t="str">
        <f t="shared" si="90"/>
        <v>Pete</v>
      </c>
      <c r="BP447" s="88" t="str">
        <f t="shared" si="91"/>
        <v>Richert</v>
      </c>
    </row>
    <row r="448" spans="1:68" x14ac:dyDescent="0.25">
      <c r="AG448" s="20"/>
      <c r="AJ448" s="70" t="str">
        <f t="shared" si="93"/>
        <v>CHECK</v>
      </c>
      <c r="AK448" s="70">
        <f t="shared" si="94"/>
        <v>6</v>
      </c>
      <c r="AL448" s="70" t="str">
        <f>IF(C448&lt;&gt;"Age",IF(M448&gt;='1967-AL'!H$23,"A",IF(U448&gt;'1967-AL'!H$25,"B","C")),"")</f>
        <v>C</v>
      </c>
      <c r="AM448" s="70">
        <f t="shared" si="95"/>
        <v>6</v>
      </c>
      <c r="AN448" s="70" t="str">
        <f t="shared" si="96"/>
        <v>6C</v>
      </c>
      <c r="AO448" s="70" t="str">
        <f t="shared" si="97"/>
        <v>R</v>
      </c>
      <c r="AP448" s="70" t="str">
        <f t="shared" si="98"/>
        <v>6C</v>
      </c>
      <c r="AQ448" s="71">
        <f t="shared" si="99"/>
        <v>0</v>
      </c>
      <c r="AX448" s="71">
        <f t="shared" si="100"/>
        <v>0</v>
      </c>
      <c r="AY448" s="70" t="str">
        <f t="shared" si="101"/>
        <v>6C</v>
      </c>
      <c r="AZ448" s="70" t="str">
        <f t="shared" si="102"/>
        <v>R</v>
      </c>
      <c r="BG448" t="s">
        <v>159</v>
      </c>
      <c r="BH448" t="s">
        <v>1288</v>
      </c>
      <c r="BN448" s="88" t="str">
        <f t="shared" si="92"/>
        <v>-</v>
      </c>
      <c r="BO448" s="95" t="str">
        <f t="shared" si="90"/>
        <v>Pete</v>
      </c>
      <c r="BP448" s="88" t="str">
        <f t="shared" si="91"/>
        <v>Richert</v>
      </c>
    </row>
    <row r="449" spans="33:68" x14ac:dyDescent="0.25">
      <c r="AG449" s="20"/>
      <c r="AJ449" s="70" t="str">
        <f t="shared" si="93"/>
        <v>CHECK</v>
      </c>
      <c r="AK449" s="70">
        <f t="shared" si="94"/>
        <v>6</v>
      </c>
      <c r="AL449" s="70" t="str">
        <f>IF(C449&lt;&gt;"Age",IF(M449&gt;='1967-AL'!H$23,"A",IF(U449&gt;'1967-AL'!H$25,"B","C")),"")</f>
        <v>C</v>
      </c>
      <c r="AM449" s="70">
        <f t="shared" si="95"/>
        <v>6</v>
      </c>
      <c r="AN449" s="70" t="str">
        <f t="shared" si="96"/>
        <v>6C</v>
      </c>
      <c r="AO449" s="70" t="str">
        <f t="shared" si="97"/>
        <v>R</v>
      </c>
      <c r="AP449" s="70" t="str">
        <f t="shared" si="98"/>
        <v>6C</v>
      </c>
      <c r="AQ449" s="71">
        <f t="shared" si="99"/>
        <v>0</v>
      </c>
      <c r="AX449" s="71">
        <f t="shared" si="100"/>
        <v>0</v>
      </c>
      <c r="AY449" s="70" t="str">
        <f t="shared" si="101"/>
        <v>6C</v>
      </c>
      <c r="AZ449" s="70" t="str">
        <f t="shared" si="102"/>
        <v>R</v>
      </c>
      <c r="BG449" t="s">
        <v>159</v>
      </c>
      <c r="BH449" t="s">
        <v>1288</v>
      </c>
      <c r="BN449" s="88" t="str">
        <f t="shared" si="92"/>
        <v>-</v>
      </c>
      <c r="BO449" s="95" t="str">
        <f t="shared" si="90"/>
        <v>Pete</v>
      </c>
      <c r="BP449" s="88" t="str">
        <f t="shared" si="91"/>
        <v>Richert</v>
      </c>
    </row>
    <row r="450" spans="33:68" x14ac:dyDescent="0.25">
      <c r="AG450" s="20"/>
      <c r="AJ450" s="70" t="str">
        <f t="shared" si="93"/>
        <v>CHECK</v>
      </c>
      <c r="AK450" s="70">
        <f t="shared" ref="AK450:AK512" si="103">IF(C450&lt;&gt;"Age",IF(G450&lt;maxPA,6, IF(S450&gt;batLimit1,"1",IF(S450&gt;batLimit2,"2",IF(S450&gt;batLimit3,"3",IF(S450&gt;batLimit4,"4",IF(S450&gt;batLimit5,"5",IF(S450&gt;batLimit6,"6","7"))))))),"")</f>
        <v>6</v>
      </c>
      <c r="AL450" s="70" t="str">
        <f>IF(C450&lt;&gt;"Age",IF(M450&gt;='1967-AL'!H$23,"A",IF(U450&gt;'1967-AL'!H$25,"B","C")),"")</f>
        <v>C</v>
      </c>
      <c r="AM450" s="70">
        <f t="shared" ref="AM450:AM512" si="104">IF(C450&lt;&gt;"Age",IF(G450&lt;maxPA,6, IF(S450&gt;batLimit1,"1",IF(S450&gt;batLimit2,"2",IF(S450&gt;batLimit3,"3",IF(S450&gt;batLimit4,"4",IF(S450&gt;batLimit5,"5",IF(S450&gt;batLimit6,"6","7"))))))),"")</f>
        <v>6</v>
      </c>
      <c r="AN450" s="70" t="str">
        <f t="shared" si="96"/>
        <v>6C</v>
      </c>
      <c r="AO450" s="70" t="str">
        <f t="shared" si="97"/>
        <v>R</v>
      </c>
      <c r="AP450" s="70" t="str">
        <f t="shared" si="98"/>
        <v>6C</v>
      </c>
      <c r="AQ450" s="71">
        <f t="shared" ref="AQ450:AQ512" si="105">IF(RIGHT(B450,1)="#",SUBSTITUTE(B450,"#",""),IF(RIGHT(B450,1)="*",SUBSTITUTE(B450,"*",""),B450))</f>
        <v>0</v>
      </c>
      <c r="AX450" s="71">
        <f t="shared" si="100"/>
        <v>0</v>
      </c>
      <c r="AY450" s="70" t="str">
        <f t="shared" si="101"/>
        <v>6C</v>
      </c>
      <c r="AZ450" s="70" t="str">
        <f t="shared" si="102"/>
        <v>R</v>
      </c>
      <c r="BG450" t="s">
        <v>159</v>
      </c>
      <c r="BH450" t="s">
        <v>1288</v>
      </c>
      <c r="BN450" s="88" t="str">
        <f t="shared" ref="BN450:BN513" si="106">IF(AND(BP450=BP451,BO450&lt;&gt;BO451),"check","-")</f>
        <v>-</v>
      </c>
      <c r="BO450" s="95" t="str">
        <f t="shared" si="90"/>
        <v>Pete</v>
      </c>
      <c r="BP450" s="88" t="str">
        <f t="shared" si="91"/>
        <v>Richert</v>
      </c>
    </row>
    <row r="451" spans="33:68" x14ac:dyDescent="0.25">
      <c r="AG451" s="20"/>
      <c r="AJ451" s="70" t="str">
        <f t="shared" ref="AJ451:AJ512" si="107">IF(AQ451=AQ452,"CHECK","")</f>
        <v>CHECK</v>
      </c>
      <c r="AK451" s="70">
        <f t="shared" si="103"/>
        <v>6</v>
      </c>
      <c r="AL451" s="70" t="str">
        <f>IF(C451&lt;&gt;"Age",IF(M451&gt;='1967-AL'!H$23,"A",IF(U451&gt;'1967-AL'!H$25,"B","C")),"")</f>
        <v>C</v>
      </c>
      <c r="AM451" s="70">
        <f t="shared" si="104"/>
        <v>6</v>
      </c>
      <c r="AN451" s="70" t="str">
        <f t="shared" ref="AN451:AN512" si="108">AM451&amp;AL451</f>
        <v>6C</v>
      </c>
      <c r="AO451" s="70" t="str">
        <f t="shared" ref="AO451:AO512" si="109">IF(C451&lt;&gt;"Age",IF(RIGHT(B451,1)="*","L",IF(RIGHT(B451,1)="#","B","R")),"")</f>
        <v>R</v>
      </c>
      <c r="AP451" s="70" t="str">
        <f t="shared" ref="AP451:AP512" si="110">AN451</f>
        <v>6C</v>
      </c>
      <c r="AQ451" s="71">
        <f t="shared" si="105"/>
        <v>0</v>
      </c>
      <c r="AX451" s="71">
        <f t="shared" ref="AX451:AX512" si="111">AS451</f>
        <v>0</v>
      </c>
      <c r="AY451" s="70" t="str">
        <f t="shared" ref="AY451:AY512" si="112">AP451</f>
        <v>6C</v>
      </c>
      <c r="AZ451" s="70" t="str">
        <f t="shared" ref="AZ451:AZ512" si="113">AO451</f>
        <v>R</v>
      </c>
      <c r="BG451" t="s">
        <v>267</v>
      </c>
      <c r="BH451" t="s">
        <v>1075</v>
      </c>
      <c r="BN451" s="88" t="str">
        <f t="shared" si="106"/>
        <v>-</v>
      </c>
      <c r="BO451" s="95" t="str">
        <f t="shared" ref="BO451:BO514" si="114">BG451</f>
        <v>Dale</v>
      </c>
      <c r="BP451" s="88" t="str">
        <f t="shared" ref="BP451:BP514" si="115">BH451</f>
        <v>Roberts</v>
      </c>
    </row>
    <row r="452" spans="33:68" x14ac:dyDescent="0.25">
      <c r="AG452" s="20"/>
      <c r="AJ452" s="70" t="str">
        <f t="shared" si="107"/>
        <v>CHECK</v>
      </c>
      <c r="AK452" s="70">
        <f t="shared" si="103"/>
        <v>6</v>
      </c>
      <c r="AL452" s="70" t="str">
        <f>IF(C452&lt;&gt;"Age",IF(M452&gt;='1967-AL'!H$23,"A",IF(U452&gt;'1967-AL'!H$25,"B","C")),"")</f>
        <v>C</v>
      </c>
      <c r="AM452" s="70">
        <f t="shared" si="104"/>
        <v>6</v>
      </c>
      <c r="AN452" s="70" t="str">
        <f t="shared" si="108"/>
        <v>6C</v>
      </c>
      <c r="AO452" s="70" t="str">
        <f t="shared" si="109"/>
        <v>R</v>
      </c>
      <c r="AP452" s="70" t="str">
        <f t="shared" si="110"/>
        <v>6C</v>
      </c>
      <c r="AQ452" s="71">
        <f t="shared" si="105"/>
        <v>0</v>
      </c>
      <c r="AX452" s="71">
        <f t="shared" si="111"/>
        <v>0</v>
      </c>
      <c r="AY452" s="70" t="str">
        <f t="shared" si="112"/>
        <v>6C</v>
      </c>
      <c r="AZ452" s="70" t="str">
        <f t="shared" si="113"/>
        <v>R</v>
      </c>
      <c r="BG452" t="s">
        <v>267</v>
      </c>
      <c r="BH452" t="s">
        <v>1075</v>
      </c>
      <c r="BN452" s="88" t="str">
        <f t="shared" si="106"/>
        <v>-</v>
      </c>
      <c r="BO452" s="95" t="str">
        <f t="shared" si="114"/>
        <v>Dale</v>
      </c>
      <c r="BP452" s="88" t="str">
        <f t="shared" si="115"/>
        <v>Roberts</v>
      </c>
    </row>
    <row r="453" spans="33:68" x14ac:dyDescent="0.25">
      <c r="AG453" s="20"/>
      <c r="AJ453" s="70" t="str">
        <f t="shared" si="107"/>
        <v>CHECK</v>
      </c>
      <c r="AK453" s="70">
        <f t="shared" si="103"/>
        <v>6</v>
      </c>
      <c r="AL453" s="70" t="str">
        <f>IF(C453&lt;&gt;"Age",IF(M453&gt;='1967-AL'!H$23,"A",IF(U453&gt;'1967-AL'!H$25,"B","C")),"")</f>
        <v>C</v>
      </c>
      <c r="AM453" s="70">
        <f t="shared" si="104"/>
        <v>6</v>
      </c>
      <c r="AN453" s="70" t="str">
        <f t="shared" si="108"/>
        <v>6C</v>
      </c>
      <c r="AO453" s="70" t="str">
        <f t="shared" si="109"/>
        <v>R</v>
      </c>
      <c r="AP453" s="70" t="str">
        <f t="shared" si="110"/>
        <v>6C</v>
      </c>
      <c r="AQ453" s="71">
        <f t="shared" si="105"/>
        <v>0</v>
      </c>
      <c r="AX453" s="71">
        <f t="shared" si="111"/>
        <v>0</v>
      </c>
      <c r="AY453" s="70" t="str">
        <f t="shared" si="112"/>
        <v>6C</v>
      </c>
      <c r="AZ453" s="70" t="str">
        <f t="shared" si="113"/>
        <v>R</v>
      </c>
      <c r="BG453" t="s">
        <v>281</v>
      </c>
      <c r="BH453" t="s">
        <v>158</v>
      </c>
      <c r="BN453" s="88" t="str">
        <f t="shared" ref="BN453" si="116">IF(AND(BP453=BP454,BO453&lt;&gt;BO454),"check","-")</f>
        <v>check</v>
      </c>
      <c r="BO453" s="95" t="str">
        <f t="shared" si="114"/>
        <v>Frank</v>
      </c>
      <c r="BP453" s="88" t="str">
        <f t="shared" si="115"/>
        <v>Robinson</v>
      </c>
    </row>
    <row r="454" spans="33:68" x14ac:dyDescent="0.25">
      <c r="AG454" s="20"/>
      <c r="AJ454" s="70" t="str">
        <f t="shared" si="107"/>
        <v>CHECK</v>
      </c>
      <c r="AK454" s="70">
        <f t="shared" si="103"/>
        <v>6</v>
      </c>
      <c r="AL454" s="70" t="str">
        <f>IF(C454&lt;&gt;"Age",IF(M454&gt;='1967-AL'!H$23,"A",IF(U454&gt;'1967-AL'!H$25,"B","C")),"")</f>
        <v>C</v>
      </c>
      <c r="AM454" s="70">
        <f t="shared" si="104"/>
        <v>6</v>
      </c>
      <c r="AN454" s="70" t="str">
        <f t="shared" si="108"/>
        <v>6C</v>
      </c>
      <c r="AO454" s="70" t="str">
        <f t="shared" si="109"/>
        <v>R</v>
      </c>
      <c r="AP454" s="70" t="str">
        <f t="shared" si="110"/>
        <v>6C</v>
      </c>
      <c r="AQ454" s="71">
        <f t="shared" si="105"/>
        <v>0</v>
      </c>
      <c r="AX454" s="71">
        <f t="shared" si="111"/>
        <v>0</v>
      </c>
      <c r="AY454" s="70" t="str">
        <f t="shared" si="112"/>
        <v>6C</v>
      </c>
      <c r="AZ454" s="70" t="str">
        <f t="shared" si="113"/>
        <v>R</v>
      </c>
      <c r="BG454" t="s">
        <v>288</v>
      </c>
      <c r="BH454" t="s">
        <v>158</v>
      </c>
      <c r="BN454" s="88" t="str">
        <f t="shared" si="106"/>
        <v>check</v>
      </c>
      <c r="BO454" s="95" t="str">
        <f t="shared" si="114"/>
        <v>Brooks</v>
      </c>
      <c r="BP454" s="88" t="str">
        <f t="shared" si="115"/>
        <v>Robinson</v>
      </c>
    </row>
    <row r="455" spans="33:68" x14ac:dyDescent="0.25">
      <c r="AG455" s="20"/>
      <c r="AJ455" s="70" t="str">
        <f t="shared" si="107"/>
        <v>CHECK</v>
      </c>
      <c r="AK455" s="70">
        <f t="shared" si="103"/>
        <v>6</v>
      </c>
      <c r="AL455" s="70" t="str">
        <f>IF(C455&lt;&gt;"Age",IF(M455&gt;='1967-AL'!H$23,"A",IF(U455&gt;'1967-AL'!H$25,"B","C")),"")</f>
        <v>C</v>
      </c>
      <c r="AM455" s="70">
        <f t="shared" si="104"/>
        <v>6</v>
      </c>
      <c r="AN455" s="70" t="str">
        <f t="shared" si="108"/>
        <v>6C</v>
      </c>
      <c r="AO455" s="70" t="str">
        <f t="shared" si="109"/>
        <v>R</v>
      </c>
      <c r="AP455" s="70" t="str">
        <f t="shared" si="110"/>
        <v>6C</v>
      </c>
      <c r="AQ455" s="71">
        <f t="shared" si="105"/>
        <v>0</v>
      </c>
      <c r="AX455" s="71">
        <f t="shared" si="111"/>
        <v>0</v>
      </c>
      <c r="AY455" s="70" t="str">
        <f t="shared" si="112"/>
        <v>6C</v>
      </c>
      <c r="AZ455" s="70" t="str">
        <f t="shared" si="113"/>
        <v>R</v>
      </c>
      <c r="BG455" t="s">
        <v>157</v>
      </c>
      <c r="BH455" t="s">
        <v>158</v>
      </c>
      <c r="BN455" s="88" t="str">
        <f t="shared" si="106"/>
        <v>-</v>
      </c>
      <c r="BO455" s="95" t="str">
        <f t="shared" si="114"/>
        <v>Bill</v>
      </c>
      <c r="BP455" s="88" t="str">
        <f t="shared" si="115"/>
        <v>Robinson</v>
      </c>
    </row>
    <row r="456" spans="33:68" x14ac:dyDescent="0.25">
      <c r="AG456" s="20"/>
      <c r="AJ456" s="70" t="str">
        <f t="shared" si="107"/>
        <v>CHECK</v>
      </c>
      <c r="AK456" s="70">
        <f t="shared" si="103"/>
        <v>6</v>
      </c>
      <c r="AL456" s="70" t="str">
        <f>IF(C456&lt;&gt;"Age",IF(M456&gt;='1967-AL'!H$23,"A",IF(U456&gt;'1967-AL'!H$25,"B","C")),"")</f>
        <v>C</v>
      </c>
      <c r="AM456" s="70">
        <f t="shared" si="104"/>
        <v>6</v>
      </c>
      <c r="AN456" s="70" t="str">
        <f t="shared" si="108"/>
        <v>6C</v>
      </c>
      <c r="AO456" s="70" t="str">
        <f t="shared" si="109"/>
        <v>R</v>
      </c>
      <c r="AP456" s="70" t="str">
        <f t="shared" si="110"/>
        <v>6C</v>
      </c>
      <c r="AQ456" s="71">
        <f t="shared" si="105"/>
        <v>0</v>
      </c>
      <c r="AX456" s="71">
        <f t="shared" si="111"/>
        <v>0</v>
      </c>
      <c r="AY456" s="70" t="str">
        <f t="shared" si="112"/>
        <v>6C</v>
      </c>
      <c r="AZ456" s="70" t="str">
        <f t="shared" si="113"/>
        <v>R</v>
      </c>
      <c r="BG456" t="s">
        <v>1043</v>
      </c>
      <c r="BH456" t="s">
        <v>1044</v>
      </c>
      <c r="BN456" s="88" t="str">
        <f t="shared" si="106"/>
        <v>-</v>
      </c>
      <c r="BO456" s="95" t="str">
        <f t="shared" si="114"/>
        <v>Buck</v>
      </c>
      <c r="BP456" s="88" t="str">
        <f t="shared" si="115"/>
        <v>Rodgers</v>
      </c>
    </row>
    <row r="457" spans="33:68" x14ac:dyDescent="0.25">
      <c r="AG457" s="20"/>
      <c r="AJ457" s="70" t="str">
        <f t="shared" si="107"/>
        <v>CHECK</v>
      </c>
      <c r="AK457" s="70">
        <f t="shared" si="103"/>
        <v>6</v>
      </c>
      <c r="AL457" s="70" t="str">
        <f>IF(C457&lt;&gt;"Age",IF(M457&gt;='1967-AL'!H$23,"A",IF(U457&gt;'1967-AL'!H$25,"B","C")),"")</f>
        <v>C</v>
      </c>
      <c r="AM457" s="70">
        <f t="shared" si="104"/>
        <v>6</v>
      </c>
      <c r="AN457" s="70" t="str">
        <f t="shared" si="108"/>
        <v>6C</v>
      </c>
      <c r="AO457" s="70" t="str">
        <f t="shared" si="109"/>
        <v>R</v>
      </c>
      <c r="AP457" s="70" t="str">
        <f t="shared" si="110"/>
        <v>6C</v>
      </c>
      <c r="AQ457" s="71">
        <f t="shared" si="105"/>
        <v>0</v>
      </c>
      <c r="AX457" s="71">
        <f t="shared" si="111"/>
        <v>0</v>
      </c>
      <c r="AY457" s="70" t="str">
        <f t="shared" si="112"/>
        <v>6C</v>
      </c>
      <c r="AZ457" s="70" t="str">
        <f t="shared" si="113"/>
        <v>R</v>
      </c>
      <c r="BG457" t="s">
        <v>1011</v>
      </c>
      <c r="BH457" t="s">
        <v>280</v>
      </c>
      <c r="BN457" s="88" t="str">
        <f t="shared" si="106"/>
        <v>check</v>
      </c>
      <c r="BO457" s="95" t="str">
        <f t="shared" si="114"/>
        <v>Aurelio</v>
      </c>
      <c r="BP457" s="88" t="str">
        <f t="shared" si="115"/>
        <v>Rodríguez</v>
      </c>
    </row>
    <row r="458" spans="33:68" x14ac:dyDescent="0.25">
      <c r="AG458" s="20"/>
      <c r="AJ458" s="70" t="str">
        <f t="shared" si="107"/>
        <v>CHECK</v>
      </c>
      <c r="AK458" s="70">
        <f t="shared" si="103"/>
        <v>6</v>
      </c>
      <c r="AL458" s="70" t="str">
        <f>IF(C458&lt;&gt;"Age",IF(M458&gt;='1967-AL'!H$23,"A",IF(U458&gt;'1967-AL'!H$25,"B","C")),"")</f>
        <v>C</v>
      </c>
      <c r="AM458" s="70">
        <f t="shared" si="104"/>
        <v>6</v>
      </c>
      <c r="AN458" s="70" t="str">
        <f t="shared" si="108"/>
        <v>6C</v>
      </c>
      <c r="AO458" s="70" t="str">
        <f t="shared" si="109"/>
        <v>R</v>
      </c>
      <c r="AP458" s="70" t="str">
        <f t="shared" si="110"/>
        <v>6C</v>
      </c>
      <c r="AQ458" s="71">
        <f t="shared" si="105"/>
        <v>0</v>
      </c>
      <c r="AX458" s="71">
        <f t="shared" si="111"/>
        <v>0</v>
      </c>
      <c r="AY458" s="70" t="str">
        <f t="shared" si="112"/>
        <v>6C</v>
      </c>
      <c r="AZ458" s="70" t="str">
        <f t="shared" si="113"/>
        <v>R</v>
      </c>
      <c r="BG458" t="s">
        <v>1303</v>
      </c>
      <c r="BH458" t="s">
        <v>280</v>
      </c>
      <c r="BN458" s="88" t="str">
        <f t="shared" si="106"/>
        <v>-</v>
      </c>
      <c r="BO458" s="95" t="str">
        <f t="shared" si="114"/>
        <v>Roberto</v>
      </c>
      <c r="BP458" s="88" t="str">
        <f t="shared" si="115"/>
        <v>Rodríguez</v>
      </c>
    </row>
    <row r="459" spans="33:68" x14ac:dyDescent="0.25">
      <c r="AG459" s="20"/>
      <c r="AJ459" s="70" t="str">
        <f t="shared" si="107"/>
        <v>CHECK</v>
      </c>
      <c r="AK459" s="70">
        <f t="shared" si="103"/>
        <v>6</v>
      </c>
      <c r="AL459" s="70" t="str">
        <f>IF(C459&lt;&gt;"Age",IF(M459&gt;='1967-AL'!H$23,"A",IF(U459&gt;'1967-AL'!H$25,"B","C")),"")</f>
        <v>C</v>
      </c>
      <c r="AM459" s="70">
        <f t="shared" si="104"/>
        <v>6</v>
      </c>
      <c r="AN459" s="70" t="str">
        <f t="shared" si="108"/>
        <v>6C</v>
      </c>
      <c r="AO459" s="70" t="str">
        <f t="shared" si="109"/>
        <v>R</v>
      </c>
      <c r="AP459" s="70" t="str">
        <f t="shared" si="110"/>
        <v>6C</v>
      </c>
      <c r="AQ459" s="71">
        <f t="shared" si="105"/>
        <v>0</v>
      </c>
      <c r="AX459" s="71">
        <f t="shared" si="111"/>
        <v>0</v>
      </c>
      <c r="AY459" s="70" t="str">
        <f t="shared" si="112"/>
        <v>6C</v>
      </c>
      <c r="AZ459" s="70" t="str">
        <f t="shared" si="113"/>
        <v>R</v>
      </c>
      <c r="BG459" t="s">
        <v>1303</v>
      </c>
      <c r="BH459" t="s">
        <v>280</v>
      </c>
      <c r="BN459" s="88" t="str">
        <f t="shared" si="106"/>
        <v>-</v>
      </c>
      <c r="BO459" s="95" t="str">
        <f t="shared" si="114"/>
        <v>Roberto</v>
      </c>
      <c r="BP459" s="88" t="str">
        <f t="shared" si="115"/>
        <v>Rodríguez</v>
      </c>
    </row>
    <row r="460" spans="33:68" x14ac:dyDescent="0.25">
      <c r="AG460" s="20"/>
      <c r="AJ460" s="70" t="str">
        <f t="shared" si="107"/>
        <v>CHECK</v>
      </c>
      <c r="AK460" s="70">
        <f t="shared" si="103"/>
        <v>6</v>
      </c>
      <c r="AL460" s="70" t="str">
        <f>IF(C460&lt;&gt;"Age",IF(M460&gt;='1967-AL'!H$23,"A",IF(U460&gt;'1967-AL'!H$25,"B","C")),"")</f>
        <v>C</v>
      </c>
      <c r="AM460" s="70">
        <f t="shared" si="104"/>
        <v>6</v>
      </c>
      <c r="AN460" s="70" t="str">
        <f t="shared" si="108"/>
        <v>6C</v>
      </c>
      <c r="AO460" s="70" t="str">
        <f t="shared" si="109"/>
        <v>R</v>
      </c>
      <c r="AP460" s="70" t="str">
        <f t="shared" si="110"/>
        <v>6C</v>
      </c>
      <c r="AQ460" s="71">
        <f t="shared" si="105"/>
        <v>0</v>
      </c>
      <c r="AX460" s="71">
        <f t="shared" si="111"/>
        <v>0</v>
      </c>
      <c r="AY460" s="70" t="str">
        <f t="shared" si="112"/>
        <v>6C</v>
      </c>
      <c r="AZ460" s="70" t="str">
        <f t="shared" si="113"/>
        <v>R</v>
      </c>
      <c r="BG460" t="s">
        <v>1026</v>
      </c>
      <c r="BH460" t="s">
        <v>1027</v>
      </c>
      <c r="BN460" s="88" t="str">
        <f t="shared" si="106"/>
        <v>-</v>
      </c>
      <c r="BO460" s="95" t="str">
        <f t="shared" si="114"/>
        <v>Billy</v>
      </c>
      <c r="BP460" s="88" t="str">
        <f t="shared" si="115"/>
        <v>Rohr</v>
      </c>
    </row>
    <row r="461" spans="33:68" x14ac:dyDescent="0.25">
      <c r="AG461" s="20"/>
      <c r="AJ461" s="70" t="str">
        <f t="shared" si="107"/>
        <v>CHECK</v>
      </c>
      <c r="AK461" s="70">
        <f t="shared" si="103"/>
        <v>6</v>
      </c>
      <c r="AL461" s="70" t="str">
        <f>IF(C461&lt;&gt;"Age",IF(M461&gt;='1967-AL'!H$23,"A",IF(U461&gt;'1967-AL'!H$25,"B","C")),"")</f>
        <v>C</v>
      </c>
      <c r="AM461" s="70">
        <f t="shared" si="104"/>
        <v>6</v>
      </c>
      <c r="AN461" s="70" t="str">
        <f t="shared" si="108"/>
        <v>6C</v>
      </c>
      <c r="AO461" s="70" t="str">
        <f t="shared" si="109"/>
        <v>R</v>
      </c>
      <c r="AP461" s="70" t="str">
        <f t="shared" si="110"/>
        <v>6C</v>
      </c>
      <c r="AQ461" s="71">
        <f t="shared" si="105"/>
        <v>0</v>
      </c>
      <c r="AX461" s="71">
        <f t="shared" si="111"/>
        <v>0</v>
      </c>
      <c r="AY461" s="70" t="str">
        <f t="shared" si="112"/>
        <v>6C</v>
      </c>
      <c r="AZ461" s="70" t="str">
        <f t="shared" si="113"/>
        <v>R</v>
      </c>
      <c r="BG461" t="s">
        <v>1026</v>
      </c>
      <c r="BH461" t="s">
        <v>1027</v>
      </c>
      <c r="BN461" s="88" t="str">
        <f t="shared" si="106"/>
        <v>-</v>
      </c>
      <c r="BO461" s="95" t="str">
        <f t="shared" si="114"/>
        <v>Billy</v>
      </c>
      <c r="BP461" s="88" t="str">
        <f t="shared" si="115"/>
        <v>Rohr</v>
      </c>
    </row>
    <row r="462" spans="33:68" x14ac:dyDescent="0.25">
      <c r="AG462" s="20"/>
      <c r="AJ462" s="70" t="str">
        <f t="shared" si="107"/>
        <v>CHECK</v>
      </c>
      <c r="AK462" s="70">
        <f t="shared" si="103"/>
        <v>6</v>
      </c>
      <c r="AL462" s="70" t="str">
        <f>IF(C462&lt;&gt;"Age",IF(M462&gt;='1967-AL'!H$23,"A",IF(U462&gt;'1967-AL'!H$25,"B","C")),"")</f>
        <v>C</v>
      </c>
      <c r="AM462" s="70">
        <f t="shared" si="104"/>
        <v>6</v>
      </c>
      <c r="AN462" s="70" t="str">
        <f t="shared" si="108"/>
        <v>6C</v>
      </c>
      <c r="AO462" s="70" t="str">
        <f t="shared" si="109"/>
        <v>R</v>
      </c>
      <c r="AP462" s="70" t="str">
        <f t="shared" si="110"/>
        <v>6C</v>
      </c>
      <c r="AQ462" s="71">
        <f t="shared" si="105"/>
        <v>0</v>
      </c>
      <c r="AX462" s="71">
        <f t="shared" si="111"/>
        <v>0</v>
      </c>
      <c r="AY462" s="70" t="str">
        <f t="shared" si="112"/>
        <v>6C</v>
      </c>
      <c r="AZ462" s="70" t="str">
        <f t="shared" si="113"/>
        <v>R</v>
      </c>
      <c r="BG462" t="s">
        <v>1267</v>
      </c>
      <c r="BH462" t="s">
        <v>1268</v>
      </c>
      <c r="BN462" s="88" t="str">
        <f t="shared" si="106"/>
        <v>-</v>
      </c>
      <c r="BO462" s="95" t="str">
        <f t="shared" si="114"/>
        <v>Minnie</v>
      </c>
      <c r="BP462" s="88" t="str">
        <f t="shared" si="115"/>
        <v>Rojas</v>
      </c>
    </row>
    <row r="463" spans="33:68" x14ac:dyDescent="0.25">
      <c r="AG463" s="20"/>
      <c r="AJ463" s="70" t="str">
        <f t="shared" si="107"/>
        <v>CHECK</v>
      </c>
      <c r="AK463" s="70">
        <f t="shared" si="103"/>
        <v>6</v>
      </c>
      <c r="AL463" s="70" t="str">
        <f>IF(C463&lt;&gt;"Age",IF(M463&gt;='1967-AL'!H$23,"A",IF(U463&gt;'1967-AL'!H$25,"B","C")),"")</f>
        <v>C</v>
      </c>
      <c r="AM463" s="70">
        <f t="shared" si="104"/>
        <v>6</v>
      </c>
      <c r="AN463" s="70" t="str">
        <f t="shared" si="108"/>
        <v>6C</v>
      </c>
      <c r="AO463" s="70" t="str">
        <f t="shared" si="109"/>
        <v>R</v>
      </c>
      <c r="AP463" s="70" t="str">
        <f t="shared" si="110"/>
        <v>6C</v>
      </c>
      <c r="AQ463" s="71">
        <f t="shared" si="105"/>
        <v>0</v>
      </c>
      <c r="AX463" s="71">
        <f t="shared" si="111"/>
        <v>0</v>
      </c>
      <c r="AY463" s="70" t="str">
        <f t="shared" si="112"/>
        <v>6C</v>
      </c>
      <c r="AZ463" s="70" t="str">
        <f t="shared" si="113"/>
        <v>R</v>
      </c>
      <c r="BG463" t="s">
        <v>1267</v>
      </c>
      <c r="BH463" t="s">
        <v>1268</v>
      </c>
      <c r="BN463" s="88" t="str">
        <f t="shared" si="106"/>
        <v>-</v>
      </c>
      <c r="BO463" s="95" t="str">
        <f t="shared" si="114"/>
        <v>Minnie</v>
      </c>
      <c r="BP463" s="88" t="str">
        <f t="shared" si="115"/>
        <v>Rojas</v>
      </c>
    </row>
    <row r="464" spans="33:68" x14ac:dyDescent="0.25">
      <c r="AG464" s="20"/>
      <c r="AJ464" s="70" t="str">
        <f t="shared" si="107"/>
        <v>CHECK</v>
      </c>
      <c r="AK464" s="70">
        <f t="shared" si="103"/>
        <v>6</v>
      </c>
      <c r="AL464" s="70" t="str">
        <f>IF(C464&lt;&gt;"Age",IF(M464&gt;='1967-AL'!H$23,"A",IF(U464&gt;'1967-AL'!H$25,"B","C")),"")</f>
        <v>C</v>
      </c>
      <c r="AM464" s="70">
        <f t="shared" si="104"/>
        <v>6</v>
      </c>
      <c r="AN464" s="70" t="str">
        <f t="shared" si="108"/>
        <v>6C</v>
      </c>
      <c r="AO464" s="70" t="str">
        <f t="shared" si="109"/>
        <v>R</v>
      </c>
      <c r="AP464" s="70" t="str">
        <f t="shared" si="110"/>
        <v>6C</v>
      </c>
      <c r="AQ464" s="71">
        <f t="shared" si="105"/>
        <v>0</v>
      </c>
      <c r="AX464" s="71">
        <f t="shared" si="111"/>
        <v>0</v>
      </c>
      <c r="AY464" s="70" t="str">
        <f t="shared" si="112"/>
        <v>6C</v>
      </c>
      <c r="AZ464" s="70" t="str">
        <f t="shared" si="113"/>
        <v>R</v>
      </c>
      <c r="BG464" t="s">
        <v>296</v>
      </c>
      <c r="BH464" t="s">
        <v>1202</v>
      </c>
      <c r="BN464" s="88" t="str">
        <f t="shared" si="106"/>
        <v>-</v>
      </c>
      <c r="BO464" s="95" t="str">
        <f t="shared" si="114"/>
        <v>Jim</v>
      </c>
      <c r="BP464" s="88" t="str">
        <f t="shared" si="115"/>
        <v>Roland</v>
      </c>
    </row>
    <row r="465" spans="33:68" x14ac:dyDescent="0.25">
      <c r="AG465" s="20"/>
      <c r="AJ465" s="70" t="str">
        <f t="shared" si="107"/>
        <v>CHECK</v>
      </c>
      <c r="AK465" s="70">
        <f t="shared" si="103"/>
        <v>6</v>
      </c>
      <c r="AL465" s="70" t="str">
        <f>IF(C465&lt;&gt;"Age",IF(M465&gt;='1967-AL'!H$23,"A",IF(U465&gt;'1967-AL'!H$25,"B","C")),"")</f>
        <v>C</v>
      </c>
      <c r="AM465" s="70">
        <f t="shared" si="104"/>
        <v>6</v>
      </c>
      <c r="AN465" s="70" t="str">
        <f t="shared" si="108"/>
        <v>6C</v>
      </c>
      <c r="AO465" s="70" t="str">
        <f t="shared" si="109"/>
        <v>R</v>
      </c>
      <c r="AP465" s="70" t="str">
        <f t="shared" si="110"/>
        <v>6C</v>
      </c>
      <c r="AQ465" s="71">
        <f t="shared" si="105"/>
        <v>0</v>
      </c>
      <c r="AX465" s="71">
        <f t="shared" si="111"/>
        <v>0</v>
      </c>
      <c r="AY465" s="70" t="str">
        <f t="shared" si="112"/>
        <v>6C</v>
      </c>
      <c r="AZ465" s="70" t="str">
        <f t="shared" si="113"/>
        <v>R</v>
      </c>
      <c r="BG465" t="s">
        <v>296</v>
      </c>
      <c r="BH465" t="s">
        <v>1202</v>
      </c>
      <c r="BN465" s="88" t="str">
        <f t="shared" si="106"/>
        <v>-</v>
      </c>
      <c r="BO465" s="95" t="str">
        <f t="shared" si="114"/>
        <v>Jim</v>
      </c>
      <c r="BP465" s="88" t="str">
        <f t="shared" si="115"/>
        <v>Roland</v>
      </c>
    </row>
    <row r="466" spans="33:68" x14ac:dyDescent="0.25">
      <c r="AG466" s="20"/>
      <c r="AJ466" s="70" t="str">
        <f t="shared" si="107"/>
        <v>CHECK</v>
      </c>
      <c r="AK466" s="70">
        <f t="shared" si="103"/>
        <v>6</v>
      </c>
      <c r="AL466" s="70" t="str">
        <f>IF(C466&lt;&gt;"Age",IF(M466&gt;='1967-AL'!H$23,"A",IF(U466&gt;'1967-AL'!H$25,"B","C")),"")</f>
        <v>C</v>
      </c>
      <c r="AM466" s="70">
        <f t="shared" si="104"/>
        <v>6</v>
      </c>
      <c r="AN466" s="70" t="str">
        <f t="shared" si="108"/>
        <v>6C</v>
      </c>
      <c r="AO466" s="70" t="str">
        <f t="shared" si="109"/>
        <v>R</v>
      </c>
      <c r="AP466" s="70" t="str">
        <f t="shared" si="110"/>
        <v>6C</v>
      </c>
      <c r="AQ466" s="71">
        <f t="shared" si="105"/>
        <v>0</v>
      </c>
      <c r="AX466" s="71">
        <f t="shared" si="111"/>
        <v>0</v>
      </c>
      <c r="AY466" s="70" t="str">
        <f t="shared" si="112"/>
        <v>6C</v>
      </c>
      <c r="AZ466" s="70" t="str">
        <f t="shared" si="113"/>
        <v>R</v>
      </c>
      <c r="BG466" t="s">
        <v>331</v>
      </c>
      <c r="BH466" t="s">
        <v>1297</v>
      </c>
      <c r="BN466" s="88" t="str">
        <f t="shared" si="106"/>
        <v>-</v>
      </c>
      <c r="BO466" s="95" t="str">
        <f t="shared" si="114"/>
        <v>Rich</v>
      </c>
      <c r="BP466" s="88" t="str">
        <f t="shared" si="115"/>
        <v>Rollins</v>
      </c>
    </row>
    <row r="467" spans="33:68" x14ac:dyDescent="0.25">
      <c r="AG467" s="20"/>
      <c r="AJ467" s="70" t="str">
        <f t="shared" si="107"/>
        <v>CHECK</v>
      </c>
      <c r="AK467" s="70">
        <f t="shared" si="103"/>
        <v>6</v>
      </c>
      <c r="AL467" s="70" t="str">
        <f>IF(C467&lt;&gt;"Age",IF(M467&gt;='1967-AL'!H$23,"A",IF(U467&gt;'1967-AL'!H$25,"B","C")),"")</f>
        <v>C</v>
      </c>
      <c r="AM467" s="70">
        <f t="shared" si="104"/>
        <v>6</v>
      </c>
      <c r="AN467" s="70" t="str">
        <f t="shared" si="108"/>
        <v>6C</v>
      </c>
      <c r="AO467" s="70" t="str">
        <f t="shared" si="109"/>
        <v>R</v>
      </c>
      <c r="AP467" s="70" t="str">
        <f t="shared" si="110"/>
        <v>6C</v>
      </c>
      <c r="AQ467" s="71">
        <f t="shared" si="105"/>
        <v>0</v>
      </c>
      <c r="AX467" s="71">
        <f t="shared" si="111"/>
        <v>0</v>
      </c>
      <c r="AY467" s="70" t="str">
        <f t="shared" si="112"/>
        <v>6C</v>
      </c>
      <c r="AZ467" s="70" t="str">
        <f t="shared" si="113"/>
        <v>R</v>
      </c>
      <c r="BG467" t="s">
        <v>327</v>
      </c>
      <c r="BH467" t="s">
        <v>374</v>
      </c>
      <c r="BN467" s="88" t="str">
        <f t="shared" si="106"/>
        <v>-</v>
      </c>
      <c r="BO467" s="95" t="str">
        <f t="shared" si="114"/>
        <v>Phil</v>
      </c>
      <c r="BP467" s="88" t="str">
        <f t="shared" si="115"/>
        <v>Roof</v>
      </c>
    </row>
    <row r="468" spans="33:68" x14ac:dyDescent="0.25">
      <c r="AG468" s="20"/>
      <c r="AJ468" s="70" t="str">
        <f t="shared" si="107"/>
        <v>CHECK</v>
      </c>
      <c r="AK468" s="70">
        <f t="shared" si="103"/>
        <v>6</v>
      </c>
      <c r="AL468" s="70" t="str">
        <f>IF(C468&lt;&gt;"Age",IF(M468&gt;='1967-AL'!H$23,"A",IF(U468&gt;'1967-AL'!H$25,"B","C")),"")</f>
        <v>C</v>
      </c>
      <c r="AM468" s="70">
        <f t="shared" si="104"/>
        <v>6</v>
      </c>
      <c r="AN468" s="70" t="str">
        <f t="shared" si="108"/>
        <v>6C</v>
      </c>
      <c r="AO468" s="70" t="str">
        <f t="shared" si="109"/>
        <v>R</v>
      </c>
      <c r="AP468" s="70" t="str">
        <f t="shared" si="110"/>
        <v>6C</v>
      </c>
      <c r="AQ468" s="71">
        <f t="shared" si="105"/>
        <v>0</v>
      </c>
      <c r="AX468" s="71">
        <f t="shared" si="111"/>
        <v>0</v>
      </c>
      <c r="AY468" s="70" t="str">
        <f t="shared" si="112"/>
        <v>6C</v>
      </c>
      <c r="AZ468" s="70" t="str">
        <f t="shared" si="113"/>
        <v>R</v>
      </c>
      <c r="BG468" t="s">
        <v>1358</v>
      </c>
      <c r="BH468" t="s">
        <v>1360</v>
      </c>
      <c r="BN468" s="88" t="str">
        <f t="shared" si="106"/>
        <v>-</v>
      </c>
      <c r="BO468" s="95" t="str">
        <f t="shared" si="114"/>
        <v>Vic</v>
      </c>
      <c r="BP468" s="88" t="str">
        <f t="shared" si="115"/>
        <v>Roznovsky</v>
      </c>
    </row>
    <row r="469" spans="33:68" x14ac:dyDescent="0.25">
      <c r="AG469" s="20"/>
      <c r="AJ469" s="70" t="str">
        <f t="shared" si="107"/>
        <v>CHECK</v>
      </c>
      <c r="AK469" s="70">
        <f t="shared" si="103"/>
        <v>6</v>
      </c>
      <c r="AL469" s="70" t="str">
        <f>IF(C469&lt;&gt;"Age",IF(M469&gt;='1967-AL'!H$23,"A",IF(U469&gt;'1967-AL'!H$25,"B","C")),"")</f>
        <v>C</v>
      </c>
      <c r="AM469" s="70">
        <f t="shared" si="104"/>
        <v>6</v>
      </c>
      <c r="AN469" s="70" t="str">
        <f t="shared" si="108"/>
        <v>6C</v>
      </c>
      <c r="AO469" s="70" t="str">
        <f t="shared" si="109"/>
        <v>R</v>
      </c>
      <c r="AP469" s="70" t="str">
        <f t="shared" si="110"/>
        <v>6C</v>
      </c>
      <c r="AQ469" s="71">
        <f t="shared" si="105"/>
        <v>0</v>
      </c>
      <c r="AX469" s="71">
        <f t="shared" si="111"/>
        <v>0</v>
      </c>
      <c r="AY469" s="70" t="str">
        <f t="shared" si="112"/>
        <v>6C</v>
      </c>
      <c r="AZ469" s="70" t="str">
        <f t="shared" si="113"/>
        <v>R</v>
      </c>
      <c r="BG469" t="s">
        <v>1224</v>
      </c>
      <c r="BH469" t="s">
        <v>1225</v>
      </c>
      <c r="BN469" s="88" t="str">
        <f t="shared" si="106"/>
        <v>-</v>
      </c>
      <c r="BO469" s="95" t="str">
        <f t="shared" si="114"/>
        <v>Jorge</v>
      </c>
      <c r="BP469" s="88" t="str">
        <f t="shared" si="115"/>
        <v>Rubio</v>
      </c>
    </row>
    <row r="470" spans="33:68" x14ac:dyDescent="0.25">
      <c r="AG470" s="20"/>
      <c r="AJ470" s="70" t="str">
        <f t="shared" si="107"/>
        <v>CHECK</v>
      </c>
      <c r="AK470" s="70">
        <f t="shared" si="103"/>
        <v>6</v>
      </c>
      <c r="AL470" s="70" t="str">
        <f>IF(C470&lt;&gt;"Age",IF(M470&gt;='1967-AL'!H$23,"A",IF(U470&gt;'1967-AL'!H$25,"B","C")),"")</f>
        <v>C</v>
      </c>
      <c r="AM470" s="70">
        <f t="shared" si="104"/>
        <v>6</v>
      </c>
      <c r="AN470" s="70" t="str">
        <f t="shared" si="108"/>
        <v>6C</v>
      </c>
      <c r="AO470" s="70" t="str">
        <f t="shared" si="109"/>
        <v>R</v>
      </c>
      <c r="AP470" s="70" t="str">
        <f t="shared" si="110"/>
        <v>6C</v>
      </c>
      <c r="AQ470" s="71">
        <f t="shared" si="105"/>
        <v>0</v>
      </c>
      <c r="AX470" s="71">
        <f t="shared" si="111"/>
        <v>0</v>
      </c>
      <c r="AY470" s="70" t="str">
        <f t="shared" si="112"/>
        <v>6C</v>
      </c>
      <c r="AZ470" s="70" t="str">
        <f t="shared" si="113"/>
        <v>R</v>
      </c>
      <c r="BG470" t="s">
        <v>1224</v>
      </c>
      <c r="BH470" t="s">
        <v>1225</v>
      </c>
      <c r="BN470" s="88" t="str">
        <f t="shared" si="106"/>
        <v>-</v>
      </c>
      <c r="BO470" s="95" t="str">
        <f t="shared" si="114"/>
        <v>Jorge</v>
      </c>
      <c r="BP470" s="88" t="str">
        <f t="shared" si="115"/>
        <v>Rubio</v>
      </c>
    </row>
    <row r="471" spans="33:68" x14ac:dyDescent="0.25">
      <c r="AG471" s="20"/>
      <c r="AJ471" s="70" t="str">
        <f t="shared" si="107"/>
        <v>CHECK</v>
      </c>
      <c r="AK471" s="70">
        <f t="shared" si="103"/>
        <v>6</v>
      </c>
      <c r="AL471" s="70" t="str">
        <f>IF(C471&lt;&gt;"Age",IF(M471&gt;='1967-AL'!H$23,"A",IF(U471&gt;'1967-AL'!H$25,"B","C")),"")</f>
        <v>C</v>
      </c>
      <c r="AM471" s="70">
        <f t="shared" si="104"/>
        <v>6</v>
      </c>
      <c r="AN471" s="70" t="str">
        <f t="shared" si="108"/>
        <v>6C</v>
      </c>
      <c r="AO471" s="70" t="str">
        <f t="shared" si="109"/>
        <v>R</v>
      </c>
      <c r="AP471" s="70" t="str">
        <f t="shared" si="110"/>
        <v>6C</v>
      </c>
      <c r="AQ471" s="71">
        <f t="shared" si="105"/>
        <v>0</v>
      </c>
      <c r="AX471" s="71">
        <f t="shared" si="111"/>
        <v>0</v>
      </c>
      <c r="AY471" s="70" t="str">
        <f t="shared" si="112"/>
        <v>6C</v>
      </c>
      <c r="AZ471" s="70" t="str">
        <f t="shared" si="113"/>
        <v>R</v>
      </c>
      <c r="BG471" t="s">
        <v>152</v>
      </c>
      <c r="BH471" t="s">
        <v>1211</v>
      </c>
      <c r="BN471" s="88" t="str">
        <f t="shared" si="106"/>
        <v>-</v>
      </c>
      <c r="BO471" s="95" t="str">
        <f t="shared" si="114"/>
        <v>Joe</v>
      </c>
      <c r="BP471" s="88" t="str">
        <f t="shared" si="115"/>
        <v>Rudi</v>
      </c>
    </row>
    <row r="472" spans="33:68" x14ac:dyDescent="0.25">
      <c r="AG472" s="20"/>
      <c r="AJ472" s="70" t="str">
        <f t="shared" si="107"/>
        <v>CHECK</v>
      </c>
      <c r="AK472" s="70">
        <f t="shared" si="103"/>
        <v>6</v>
      </c>
      <c r="AL472" s="70" t="str">
        <f>IF(C472&lt;&gt;"Age",IF(M472&gt;='1967-AL'!H$23,"A",IF(U472&gt;'1967-AL'!H$25,"B","C")),"")</f>
        <v>C</v>
      </c>
      <c r="AM472" s="70">
        <f t="shared" si="104"/>
        <v>6</v>
      </c>
      <c r="AN472" s="70" t="str">
        <f t="shared" si="108"/>
        <v>6C</v>
      </c>
      <c r="AO472" s="70" t="str">
        <f t="shared" si="109"/>
        <v>R</v>
      </c>
      <c r="AP472" s="70" t="str">
        <f t="shared" si="110"/>
        <v>6C</v>
      </c>
      <c r="AQ472" s="71">
        <f t="shared" si="105"/>
        <v>0</v>
      </c>
      <c r="AX472" s="71">
        <f t="shared" si="111"/>
        <v>0</v>
      </c>
      <c r="AY472" s="70" t="str">
        <f t="shared" si="112"/>
        <v>6C</v>
      </c>
      <c r="AZ472" s="70" t="str">
        <f t="shared" si="113"/>
        <v>R</v>
      </c>
      <c r="BG472" t="s">
        <v>314</v>
      </c>
      <c r="BH472" t="s">
        <v>319</v>
      </c>
      <c r="BN472" s="88" t="str">
        <f t="shared" si="106"/>
        <v>-</v>
      </c>
      <c r="BO472" s="95" t="str">
        <f t="shared" si="114"/>
        <v>Mike</v>
      </c>
      <c r="BP472" s="88" t="str">
        <f t="shared" si="115"/>
        <v>Ryan</v>
      </c>
    </row>
    <row r="473" spans="33:68" x14ac:dyDescent="0.25">
      <c r="AG473" s="20"/>
      <c r="AJ473" s="70" t="str">
        <f t="shared" si="107"/>
        <v>CHECK</v>
      </c>
      <c r="AK473" s="70">
        <f t="shared" si="103"/>
        <v>6</v>
      </c>
      <c r="AL473" s="70" t="str">
        <f>IF(C473&lt;&gt;"Age",IF(M473&gt;='1967-AL'!H$23,"A",IF(U473&gt;'1967-AL'!H$25,"B","C")),"")</f>
        <v>C</v>
      </c>
      <c r="AM473" s="70">
        <f t="shared" si="104"/>
        <v>6</v>
      </c>
      <c r="AN473" s="70" t="str">
        <f t="shared" si="108"/>
        <v>6C</v>
      </c>
      <c r="AO473" s="70" t="str">
        <f t="shared" si="109"/>
        <v>R</v>
      </c>
      <c r="AP473" s="70" t="str">
        <f t="shared" si="110"/>
        <v>6C</v>
      </c>
      <c r="AQ473" s="71">
        <f t="shared" si="105"/>
        <v>0</v>
      </c>
      <c r="AX473" s="71">
        <f t="shared" si="111"/>
        <v>0</v>
      </c>
      <c r="AY473" s="70" t="str">
        <f t="shared" si="112"/>
        <v>6C</v>
      </c>
      <c r="AZ473" s="70" t="str">
        <f t="shared" si="113"/>
        <v>R</v>
      </c>
      <c r="BG473" t="s">
        <v>1063</v>
      </c>
      <c r="BH473" t="s">
        <v>1064</v>
      </c>
      <c r="BN473" s="88" t="str">
        <f t="shared" si="106"/>
        <v>-</v>
      </c>
      <c r="BO473" s="95" t="str">
        <f t="shared" si="114"/>
        <v>Chico</v>
      </c>
      <c r="BP473" s="88" t="str">
        <f t="shared" si="115"/>
        <v>Salmon</v>
      </c>
    </row>
    <row r="474" spans="33:68" x14ac:dyDescent="0.25">
      <c r="AG474" s="20"/>
      <c r="AJ474" s="70" t="str">
        <f t="shared" si="107"/>
        <v>CHECK</v>
      </c>
      <c r="AK474" s="70">
        <f t="shared" si="103"/>
        <v>6</v>
      </c>
      <c r="AL474" s="70" t="str">
        <f>IF(C474&lt;&gt;"Age",IF(M474&gt;='1967-AL'!H$23,"A",IF(U474&gt;'1967-AL'!H$25,"B","C")),"")</f>
        <v>C</v>
      </c>
      <c r="AM474" s="70">
        <f t="shared" si="104"/>
        <v>6</v>
      </c>
      <c r="AN474" s="70" t="str">
        <f t="shared" si="108"/>
        <v>6C</v>
      </c>
      <c r="AO474" s="70" t="str">
        <f t="shared" si="109"/>
        <v>R</v>
      </c>
      <c r="AP474" s="70" t="str">
        <f t="shared" si="110"/>
        <v>6C</v>
      </c>
      <c r="AQ474" s="71">
        <f t="shared" si="105"/>
        <v>0</v>
      </c>
      <c r="AX474" s="71">
        <f t="shared" si="111"/>
        <v>0</v>
      </c>
      <c r="AY474" s="70" t="str">
        <f t="shared" si="112"/>
        <v>6C</v>
      </c>
      <c r="AZ474" s="70" t="str">
        <f t="shared" si="113"/>
        <v>R</v>
      </c>
      <c r="BG474" t="s">
        <v>264</v>
      </c>
      <c r="BH474" t="s">
        <v>1062</v>
      </c>
      <c r="BN474" s="88" t="str">
        <f t="shared" si="106"/>
        <v>-</v>
      </c>
      <c r="BO474" s="95" t="str">
        <f t="shared" si="114"/>
        <v>Charlie</v>
      </c>
      <c r="BP474" s="88" t="str">
        <f t="shared" si="115"/>
        <v>Sands</v>
      </c>
    </row>
    <row r="475" spans="33:68" x14ac:dyDescent="0.25">
      <c r="AG475" s="20"/>
      <c r="AJ475" s="70" t="str">
        <f t="shared" si="107"/>
        <v>CHECK</v>
      </c>
      <c r="AK475" s="70">
        <f t="shared" si="103"/>
        <v>6</v>
      </c>
      <c r="AL475" s="70" t="str">
        <f>IF(C475&lt;&gt;"Age",IF(M475&gt;='1967-AL'!H$23,"A",IF(U475&gt;'1967-AL'!H$25,"B","C")),"")</f>
        <v>C</v>
      </c>
      <c r="AM475" s="70">
        <f t="shared" si="104"/>
        <v>6</v>
      </c>
      <c r="AN475" s="70" t="str">
        <f t="shared" si="108"/>
        <v>6C</v>
      </c>
      <c r="AO475" s="70" t="str">
        <f t="shared" si="109"/>
        <v>R</v>
      </c>
      <c r="AP475" s="70" t="str">
        <f t="shared" si="110"/>
        <v>6C</v>
      </c>
      <c r="AQ475" s="71">
        <f t="shared" si="105"/>
        <v>0</v>
      </c>
      <c r="AX475" s="71">
        <f t="shared" si="111"/>
        <v>0</v>
      </c>
      <c r="AY475" s="70" t="str">
        <f t="shared" si="112"/>
        <v>6C</v>
      </c>
      <c r="AZ475" s="70" t="str">
        <f t="shared" si="113"/>
        <v>R</v>
      </c>
      <c r="BG475" t="s">
        <v>289</v>
      </c>
      <c r="BH475" t="s">
        <v>1174</v>
      </c>
      <c r="BN475" s="88" t="str">
        <f t="shared" si="106"/>
        <v>-</v>
      </c>
      <c r="BO475" s="95" t="str">
        <f t="shared" si="114"/>
        <v>Jack</v>
      </c>
      <c r="BP475" s="88" t="str">
        <f t="shared" si="115"/>
        <v>Sanford</v>
      </c>
    </row>
    <row r="476" spans="33:68" x14ac:dyDescent="0.25">
      <c r="AG476" s="20"/>
      <c r="AJ476" s="70" t="str">
        <f t="shared" si="107"/>
        <v>CHECK</v>
      </c>
      <c r="AK476" s="70">
        <f t="shared" si="103"/>
        <v>6</v>
      </c>
      <c r="AL476" s="70" t="str">
        <f>IF(C476&lt;&gt;"Age",IF(M476&gt;='1967-AL'!H$23,"A",IF(U476&gt;'1967-AL'!H$25,"B","C")),"")</f>
        <v>C</v>
      </c>
      <c r="AM476" s="70">
        <f t="shared" si="104"/>
        <v>6</v>
      </c>
      <c r="AN476" s="70" t="str">
        <f t="shared" si="108"/>
        <v>6C</v>
      </c>
      <c r="AO476" s="70" t="str">
        <f t="shared" si="109"/>
        <v>R</v>
      </c>
      <c r="AP476" s="70" t="str">
        <f t="shared" si="110"/>
        <v>6C</v>
      </c>
      <c r="AQ476" s="71">
        <f t="shared" si="105"/>
        <v>0</v>
      </c>
      <c r="AX476" s="71">
        <f t="shared" si="111"/>
        <v>0</v>
      </c>
      <c r="AY476" s="70" t="str">
        <f t="shared" si="112"/>
        <v>6C</v>
      </c>
      <c r="AZ476" s="70" t="str">
        <f t="shared" si="113"/>
        <v>R</v>
      </c>
      <c r="BG476" t="s">
        <v>289</v>
      </c>
      <c r="BH476" t="s">
        <v>1174</v>
      </c>
      <c r="BN476" s="88" t="str">
        <f t="shared" si="106"/>
        <v>-</v>
      </c>
      <c r="BO476" s="95" t="str">
        <f t="shared" si="114"/>
        <v>Jack</v>
      </c>
      <c r="BP476" s="88" t="str">
        <f t="shared" si="115"/>
        <v>Sanford</v>
      </c>
    </row>
    <row r="477" spans="33:68" x14ac:dyDescent="0.25">
      <c r="AG477" s="20"/>
      <c r="AJ477" s="70" t="str">
        <f t="shared" si="107"/>
        <v>CHECK</v>
      </c>
      <c r="AK477" s="70">
        <f t="shared" si="103"/>
        <v>6</v>
      </c>
      <c r="AL477" s="70" t="str">
        <f>IF(C477&lt;&gt;"Age",IF(M477&gt;='1967-AL'!H$23,"A",IF(U477&gt;'1967-AL'!H$25,"B","C")),"")</f>
        <v>C</v>
      </c>
      <c r="AM477" s="70">
        <f t="shared" si="104"/>
        <v>6</v>
      </c>
      <c r="AN477" s="70" t="str">
        <f t="shared" si="108"/>
        <v>6C</v>
      </c>
      <c r="AO477" s="70" t="str">
        <f t="shared" si="109"/>
        <v>R</v>
      </c>
      <c r="AP477" s="70" t="str">
        <f t="shared" si="110"/>
        <v>6C</v>
      </c>
      <c r="AQ477" s="71">
        <f t="shared" si="105"/>
        <v>0</v>
      </c>
      <c r="AX477" s="71">
        <f t="shared" si="111"/>
        <v>0</v>
      </c>
      <c r="AY477" s="70" t="str">
        <f t="shared" si="112"/>
        <v>6C</v>
      </c>
      <c r="AZ477" s="70" t="str">
        <f t="shared" si="113"/>
        <v>R</v>
      </c>
      <c r="BG477" t="s">
        <v>289</v>
      </c>
      <c r="BH477" t="s">
        <v>1174</v>
      </c>
      <c r="BN477" s="88" t="str">
        <f t="shared" si="106"/>
        <v>-</v>
      </c>
      <c r="BO477" s="95" t="str">
        <f t="shared" si="114"/>
        <v>Jack</v>
      </c>
      <c r="BP477" s="88" t="str">
        <f t="shared" si="115"/>
        <v>Sanford</v>
      </c>
    </row>
    <row r="478" spans="33:68" x14ac:dyDescent="0.25">
      <c r="AG478" s="20"/>
      <c r="AJ478" s="70" t="str">
        <f t="shared" si="107"/>
        <v>CHECK</v>
      </c>
      <c r="AK478" s="70">
        <f t="shared" si="103"/>
        <v>6</v>
      </c>
      <c r="AL478" s="70" t="str">
        <f>IF(C478&lt;&gt;"Age",IF(M478&gt;='1967-AL'!H$23,"A",IF(U478&gt;'1967-AL'!H$25,"B","C")),"")</f>
        <v>C</v>
      </c>
      <c r="AM478" s="70">
        <f t="shared" si="104"/>
        <v>6</v>
      </c>
      <c r="AN478" s="70" t="str">
        <f t="shared" si="108"/>
        <v>6C</v>
      </c>
      <c r="AO478" s="70" t="str">
        <f t="shared" si="109"/>
        <v>R</v>
      </c>
      <c r="AP478" s="70" t="str">
        <f t="shared" si="110"/>
        <v>6C</v>
      </c>
      <c r="AQ478" s="71">
        <f t="shared" si="105"/>
        <v>0</v>
      </c>
      <c r="AX478" s="71">
        <f t="shared" si="111"/>
        <v>0</v>
      </c>
      <c r="AY478" s="70" t="str">
        <f t="shared" si="112"/>
        <v>6C</v>
      </c>
      <c r="AZ478" s="70" t="str">
        <f t="shared" si="113"/>
        <v>R</v>
      </c>
      <c r="BG478" t="s">
        <v>289</v>
      </c>
      <c r="BH478" t="s">
        <v>1174</v>
      </c>
      <c r="BN478" s="88" t="str">
        <f t="shared" si="106"/>
        <v>-</v>
      </c>
      <c r="BO478" s="95" t="str">
        <f t="shared" si="114"/>
        <v>Jack</v>
      </c>
      <c r="BP478" s="88" t="str">
        <f t="shared" si="115"/>
        <v>Sanford</v>
      </c>
    </row>
    <row r="479" spans="33:68" x14ac:dyDescent="0.25">
      <c r="AG479" s="20"/>
      <c r="AJ479" s="70" t="str">
        <f t="shared" si="107"/>
        <v>CHECK</v>
      </c>
      <c r="AK479" s="70">
        <f t="shared" si="103"/>
        <v>6</v>
      </c>
      <c r="AL479" s="70" t="str">
        <f>IF(C479&lt;&gt;"Age",IF(M479&gt;='1967-AL'!H$23,"A",IF(U479&gt;'1967-AL'!H$25,"B","C")),"")</f>
        <v>C</v>
      </c>
      <c r="AM479" s="70">
        <f t="shared" si="104"/>
        <v>6</v>
      </c>
      <c r="AN479" s="70" t="str">
        <f t="shared" si="108"/>
        <v>6C</v>
      </c>
      <c r="AO479" s="70" t="str">
        <f t="shared" si="109"/>
        <v>R</v>
      </c>
      <c r="AP479" s="70" t="str">
        <f t="shared" si="110"/>
        <v>6C</v>
      </c>
      <c r="AQ479" s="71">
        <f t="shared" si="105"/>
        <v>0</v>
      </c>
      <c r="AX479" s="71">
        <f t="shared" si="111"/>
        <v>0</v>
      </c>
      <c r="AY479" s="70" t="str">
        <f t="shared" si="112"/>
        <v>6C</v>
      </c>
      <c r="AZ479" s="70" t="str">
        <f t="shared" si="113"/>
        <v>R</v>
      </c>
      <c r="BG479" t="s">
        <v>289</v>
      </c>
      <c r="BH479" t="s">
        <v>1174</v>
      </c>
      <c r="BN479" s="88" t="str">
        <f t="shared" si="106"/>
        <v>-</v>
      </c>
      <c r="BO479" s="95" t="str">
        <f t="shared" si="114"/>
        <v>Jack</v>
      </c>
      <c r="BP479" s="88" t="str">
        <f t="shared" si="115"/>
        <v>Sanford</v>
      </c>
    </row>
    <row r="480" spans="33:68" x14ac:dyDescent="0.25">
      <c r="AG480" s="20"/>
      <c r="AJ480" s="70" t="str">
        <f t="shared" si="107"/>
        <v>CHECK</v>
      </c>
      <c r="AK480" s="70">
        <f t="shared" si="103"/>
        <v>6</v>
      </c>
      <c r="AL480" s="70" t="str">
        <f>IF(C480&lt;&gt;"Age",IF(M480&gt;='1967-AL'!H$23,"A",IF(U480&gt;'1967-AL'!H$25,"B","C")),"")</f>
        <v>C</v>
      </c>
      <c r="AM480" s="70">
        <f t="shared" si="104"/>
        <v>6</v>
      </c>
      <c r="AN480" s="70" t="str">
        <f t="shared" si="108"/>
        <v>6C</v>
      </c>
      <c r="AO480" s="70" t="str">
        <f t="shared" si="109"/>
        <v>R</v>
      </c>
      <c r="AP480" s="70" t="str">
        <f t="shared" si="110"/>
        <v>6C</v>
      </c>
      <c r="AQ480" s="71">
        <f t="shared" si="105"/>
        <v>0</v>
      </c>
      <c r="AX480" s="71">
        <f t="shared" si="111"/>
        <v>0</v>
      </c>
      <c r="AY480" s="70" t="str">
        <f t="shared" si="112"/>
        <v>6C</v>
      </c>
      <c r="AZ480" s="70" t="str">
        <f t="shared" si="113"/>
        <v>R</v>
      </c>
      <c r="BG480" t="s">
        <v>289</v>
      </c>
      <c r="BH480" t="s">
        <v>1174</v>
      </c>
      <c r="BN480" s="88" t="str">
        <f t="shared" si="106"/>
        <v>-</v>
      </c>
      <c r="BO480" s="95" t="str">
        <f t="shared" si="114"/>
        <v>Jack</v>
      </c>
      <c r="BP480" s="88" t="str">
        <f t="shared" si="115"/>
        <v>Sanford</v>
      </c>
    </row>
    <row r="481" spans="33:68" x14ac:dyDescent="0.25">
      <c r="AG481" s="20"/>
      <c r="AJ481" s="70" t="str">
        <f t="shared" si="107"/>
        <v>CHECK</v>
      </c>
      <c r="AK481" s="70">
        <f t="shared" si="103"/>
        <v>6</v>
      </c>
      <c r="AL481" s="70" t="str">
        <f>IF(C481&lt;&gt;"Age",IF(M481&gt;='1967-AL'!H$23,"A",IF(U481&gt;'1967-AL'!H$25,"B","C")),"")</f>
        <v>C</v>
      </c>
      <c r="AM481" s="70">
        <f t="shared" si="104"/>
        <v>6</v>
      </c>
      <c r="AN481" s="70" t="str">
        <f t="shared" si="108"/>
        <v>6C</v>
      </c>
      <c r="AO481" s="70" t="str">
        <f t="shared" si="109"/>
        <v>R</v>
      </c>
      <c r="AP481" s="70" t="str">
        <f t="shared" si="110"/>
        <v>6C</v>
      </c>
      <c r="AQ481" s="71">
        <f t="shared" si="105"/>
        <v>0</v>
      </c>
      <c r="AX481" s="71">
        <f t="shared" si="111"/>
        <v>0</v>
      </c>
      <c r="AY481" s="70" t="str">
        <f t="shared" si="112"/>
        <v>6C</v>
      </c>
      <c r="AZ481" s="70" t="str">
        <f t="shared" si="113"/>
        <v>R</v>
      </c>
      <c r="BG481" t="s">
        <v>300</v>
      </c>
      <c r="BH481" t="s">
        <v>1227</v>
      </c>
      <c r="BN481" s="88" t="str">
        <f t="shared" si="106"/>
        <v>-</v>
      </c>
      <c r="BO481" s="95" t="str">
        <f t="shared" si="114"/>
        <v>José</v>
      </c>
      <c r="BP481" s="88" t="str">
        <f t="shared" si="115"/>
        <v>Santiago</v>
      </c>
    </row>
    <row r="482" spans="33:68" x14ac:dyDescent="0.25">
      <c r="AG482" s="20"/>
      <c r="AJ482" s="70" t="str">
        <f t="shared" si="107"/>
        <v>CHECK</v>
      </c>
      <c r="AK482" s="70">
        <f t="shared" si="103"/>
        <v>6</v>
      </c>
      <c r="AL482" s="70" t="str">
        <f>IF(C482&lt;&gt;"Age",IF(M482&gt;='1967-AL'!H$23,"A",IF(U482&gt;'1967-AL'!H$25,"B","C")),"")</f>
        <v>C</v>
      </c>
      <c r="AM482" s="70">
        <f t="shared" si="104"/>
        <v>6</v>
      </c>
      <c r="AN482" s="70" t="str">
        <f t="shared" si="108"/>
        <v>6C</v>
      </c>
      <c r="AO482" s="70" t="str">
        <f t="shared" si="109"/>
        <v>R</v>
      </c>
      <c r="AP482" s="70" t="str">
        <f t="shared" si="110"/>
        <v>6C</v>
      </c>
      <c r="AQ482" s="71">
        <f t="shared" si="105"/>
        <v>0</v>
      </c>
      <c r="AX482" s="71">
        <f t="shared" si="111"/>
        <v>0</v>
      </c>
      <c r="AY482" s="70" t="str">
        <f t="shared" si="112"/>
        <v>6C</v>
      </c>
      <c r="AZ482" s="70" t="str">
        <f t="shared" si="113"/>
        <v>R</v>
      </c>
      <c r="BG482" t="s">
        <v>300</v>
      </c>
      <c r="BH482" t="s">
        <v>1227</v>
      </c>
      <c r="BN482" s="88" t="str">
        <f t="shared" si="106"/>
        <v>-</v>
      </c>
      <c r="BO482" s="95" t="str">
        <f t="shared" si="114"/>
        <v>José</v>
      </c>
      <c r="BP482" s="88" t="str">
        <f t="shared" si="115"/>
        <v>Santiago</v>
      </c>
    </row>
    <row r="483" spans="33:68" x14ac:dyDescent="0.25">
      <c r="AG483" s="20"/>
      <c r="AJ483" s="70" t="str">
        <f t="shared" si="107"/>
        <v>CHECK</v>
      </c>
      <c r="AK483" s="70">
        <f t="shared" si="103"/>
        <v>6</v>
      </c>
      <c r="AL483" s="70" t="str">
        <f>IF(C483&lt;&gt;"Age",IF(M483&gt;='1967-AL'!H$23,"A",IF(U483&gt;'1967-AL'!H$25,"B","C")),"")</f>
        <v>C</v>
      </c>
      <c r="AM483" s="70">
        <f t="shared" si="104"/>
        <v>6</v>
      </c>
      <c r="AN483" s="70" t="str">
        <f t="shared" si="108"/>
        <v>6C</v>
      </c>
      <c r="AO483" s="70" t="str">
        <f t="shared" si="109"/>
        <v>R</v>
      </c>
      <c r="AP483" s="70" t="str">
        <f t="shared" si="110"/>
        <v>6C</v>
      </c>
      <c r="AQ483" s="71">
        <f t="shared" si="105"/>
        <v>0</v>
      </c>
      <c r="AX483" s="71">
        <f t="shared" si="111"/>
        <v>0</v>
      </c>
      <c r="AY483" s="70" t="str">
        <f t="shared" si="112"/>
        <v>6C</v>
      </c>
      <c r="AZ483" s="70" t="str">
        <f t="shared" si="113"/>
        <v>R</v>
      </c>
      <c r="BG483" t="s">
        <v>341</v>
      </c>
      <c r="BH483" t="s">
        <v>1346</v>
      </c>
      <c r="BN483" s="88" t="str">
        <f t="shared" si="106"/>
        <v>-</v>
      </c>
      <c r="BO483" s="95" t="str">
        <f t="shared" si="114"/>
        <v>Tom</v>
      </c>
      <c r="BP483" s="88" t="str">
        <f t="shared" si="115"/>
        <v>Satriano</v>
      </c>
    </row>
    <row r="484" spans="33:68" x14ac:dyDescent="0.25">
      <c r="AG484" s="20"/>
      <c r="AJ484" s="70" t="str">
        <f t="shared" si="107"/>
        <v>CHECK</v>
      </c>
      <c r="AK484" s="70">
        <f t="shared" si="103"/>
        <v>6</v>
      </c>
      <c r="AL484" s="70" t="str">
        <f>IF(C484&lt;&gt;"Age",IF(M484&gt;='1967-AL'!H$23,"A",IF(U484&gt;'1967-AL'!H$25,"B","C")),"")</f>
        <v>C</v>
      </c>
      <c r="AM484" s="70">
        <f t="shared" si="104"/>
        <v>6</v>
      </c>
      <c r="AN484" s="70" t="str">
        <f t="shared" si="108"/>
        <v>6C</v>
      </c>
      <c r="AO484" s="70" t="str">
        <f t="shared" si="109"/>
        <v>R</v>
      </c>
      <c r="AP484" s="70" t="str">
        <f t="shared" si="110"/>
        <v>6C</v>
      </c>
      <c r="AQ484" s="71">
        <f t="shared" si="105"/>
        <v>0</v>
      </c>
      <c r="AX484" s="71">
        <f t="shared" si="111"/>
        <v>0</v>
      </c>
      <c r="AY484" s="70" t="str">
        <f t="shared" si="112"/>
        <v>6C</v>
      </c>
      <c r="AZ484" s="70" t="str">
        <f t="shared" si="113"/>
        <v>R</v>
      </c>
      <c r="BG484" t="s">
        <v>145</v>
      </c>
      <c r="BH484" t="s">
        <v>1035</v>
      </c>
      <c r="BN484" s="88" t="str">
        <f t="shared" si="106"/>
        <v>-</v>
      </c>
      <c r="BO484" s="95" t="str">
        <f t="shared" si="114"/>
        <v>Bob</v>
      </c>
      <c r="BP484" s="88" t="str">
        <f t="shared" si="115"/>
        <v>Saverine</v>
      </c>
    </row>
    <row r="485" spans="33:68" x14ac:dyDescent="0.25">
      <c r="AG485" s="20"/>
      <c r="AJ485" s="70" t="str">
        <f t="shared" si="107"/>
        <v>CHECK</v>
      </c>
      <c r="AK485" s="70">
        <f t="shared" si="103"/>
        <v>6</v>
      </c>
      <c r="AL485" s="70" t="str">
        <f>IF(C485&lt;&gt;"Age",IF(M485&gt;='1967-AL'!H$23,"A",IF(U485&gt;'1967-AL'!H$25,"B","C")),"")</f>
        <v>C</v>
      </c>
      <c r="AM485" s="70">
        <f t="shared" si="104"/>
        <v>6</v>
      </c>
      <c r="AN485" s="70" t="str">
        <f t="shared" si="108"/>
        <v>6C</v>
      </c>
      <c r="AO485" s="70" t="str">
        <f t="shared" si="109"/>
        <v>R</v>
      </c>
      <c r="AP485" s="70" t="str">
        <f t="shared" si="110"/>
        <v>6C</v>
      </c>
      <c r="AQ485" s="71">
        <f t="shared" si="105"/>
        <v>0</v>
      </c>
      <c r="AX485" s="71">
        <f t="shared" si="111"/>
        <v>0</v>
      </c>
      <c r="AY485" s="70" t="str">
        <f t="shared" si="112"/>
        <v>6C</v>
      </c>
      <c r="AZ485" s="70" t="str">
        <f t="shared" si="113"/>
        <v>R</v>
      </c>
      <c r="BG485" t="s">
        <v>323</v>
      </c>
      <c r="BH485" t="s">
        <v>1285</v>
      </c>
      <c r="BN485" s="88" t="str">
        <f t="shared" si="106"/>
        <v>-</v>
      </c>
      <c r="BO485" s="95" t="str">
        <f t="shared" si="114"/>
        <v>Paul</v>
      </c>
      <c r="BP485" s="88" t="str">
        <f t="shared" si="115"/>
        <v>Schaal</v>
      </c>
    </row>
    <row r="486" spans="33:68" x14ac:dyDescent="0.25">
      <c r="AG486" s="20"/>
      <c r="AJ486" s="70" t="str">
        <f t="shared" si="107"/>
        <v>CHECK</v>
      </c>
      <c r="AK486" s="70">
        <f t="shared" si="103"/>
        <v>6</v>
      </c>
      <c r="AL486" s="70" t="str">
        <f>IF(C486&lt;&gt;"Age",IF(M486&gt;='1967-AL'!H$23,"A",IF(U486&gt;'1967-AL'!H$25,"B","C")),"")</f>
        <v>C</v>
      </c>
      <c r="AM486" s="70">
        <f t="shared" si="104"/>
        <v>6</v>
      </c>
      <c r="AN486" s="70" t="str">
        <f t="shared" si="108"/>
        <v>6C</v>
      </c>
      <c r="AO486" s="70" t="str">
        <f t="shared" si="109"/>
        <v>R</v>
      </c>
      <c r="AP486" s="70" t="str">
        <f t="shared" si="110"/>
        <v>6C</v>
      </c>
      <c r="AQ486" s="71">
        <f t="shared" si="105"/>
        <v>0</v>
      </c>
      <c r="AX486" s="71">
        <f t="shared" si="111"/>
        <v>0</v>
      </c>
      <c r="AY486" s="70" t="str">
        <f t="shared" si="112"/>
        <v>6C</v>
      </c>
      <c r="AZ486" s="70" t="str">
        <f t="shared" si="113"/>
        <v>R</v>
      </c>
      <c r="BG486" t="s">
        <v>332</v>
      </c>
      <c r="BH486" t="s">
        <v>1298</v>
      </c>
      <c r="BN486" s="88" t="str">
        <f t="shared" si="106"/>
        <v>-</v>
      </c>
      <c r="BO486" s="95" t="str">
        <f t="shared" si="114"/>
        <v>Richie</v>
      </c>
      <c r="BP486" s="88" t="str">
        <f t="shared" si="115"/>
        <v>Scheinblum</v>
      </c>
    </row>
    <row r="487" spans="33:68" x14ac:dyDescent="0.25">
      <c r="AG487" s="20"/>
      <c r="AJ487" s="70" t="str">
        <f t="shared" si="107"/>
        <v>CHECK</v>
      </c>
      <c r="AK487" s="70">
        <f t="shared" si="103"/>
        <v>6</v>
      </c>
      <c r="AL487" s="70" t="str">
        <f>IF(C487&lt;&gt;"Age",IF(M487&gt;='1967-AL'!H$23,"A",IF(U487&gt;'1967-AL'!H$25,"B","C")),"")</f>
        <v>C</v>
      </c>
      <c r="AM487" s="70">
        <f t="shared" si="104"/>
        <v>6</v>
      </c>
      <c r="AN487" s="70" t="str">
        <f t="shared" si="108"/>
        <v>6C</v>
      </c>
      <c r="AO487" s="70" t="str">
        <f t="shared" si="109"/>
        <v>R</v>
      </c>
      <c r="AP487" s="70" t="str">
        <f t="shared" si="110"/>
        <v>6C</v>
      </c>
      <c r="AQ487" s="71">
        <f t="shared" si="105"/>
        <v>0</v>
      </c>
      <c r="AX487" s="71">
        <f t="shared" si="111"/>
        <v>0</v>
      </c>
      <c r="AY487" s="70" t="str">
        <f t="shared" si="112"/>
        <v>6C</v>
      </c>
      <c r="AZ487" s="70" t="str">
        <f t="shared" si="113"/>
        <v>R</v>
      </c>
      <c r="BG487" t="s">
        <v>285</v>
      </c>
      <c r="BH487" t="s">
        <v>316</v>
      </c>
      <c r="BN487" s="88" t="str">
        <f t="shared" si="106"/>
        <v>-</v>
      </c>
      <c r="BO487" s="95" t="str">
        <f t="shared" si="114"/>
        <v>George</v>
      </c>
      <c r="BP487" s="88" t="str">
        <f t="shared" si="115"/>
        <v>Scott</v>
      </c>
    </row>
    <row r="488" spans="33:68" x14ac:dyDescent="0.25">
      <c r="AG488" s="20"/>
      <c r="AJ488" s="70" t="str">
        <f t="shared" si="107"/>
        <v>CHECK</v>
      </c>
      <c r="AK488" s="70">
        <f t="shared" si="103"/>
        <v>6</v>
      </c>
      <c r="AL488" s="70" t="str">
        <f>IF(C488&lt;&gt;"Age",IF(M488&gt;='1967-AL'!H$23,"A",IF(U488&gt;'1967-AL'!H$25,"B","C")),"")</f>
        <v>C</v>
      </c>
      <c r="AM488" s="70">
        <f t="shared" si="104"/>
        <v>6</v>
      </c>
      <c r="AN488" s="70" t="str">
        <f t="shared" si="108"/>
        <v>6C</v>
      </c>
      <c r="AO488" s="70" t="str">
        <f t="shared" si="109"/>
        <v>R</v>
      </c>
      <c r="AP488" s="70" t="str">
        <f t="shared" si="110"/>
        <v>6C</v>
      </c>
      <c r="AQ488" s="71">
        <f t="shared" si="105"/>
        <v>0</v>
      </c>
      <c r="AX488" s="71">
        <f t="shared" si="111"/>
        <v>0</v>
      </c>
      <c r="AY488" s="70" t="str">
        <f t="shared" si="112"/>
        <v>6C</v>
      </c>
      <c r="AZ488" s="70" t="str">
        <f t="shared" si="113"/>
        <v>R</v>
      </c>
      <c r="BG488" t="s">
        <v>1102</v>
      </c>
      <c r="BH488" t="s">
        <v>1103</v>
      </c>
      <c r="BN488" s="88" t="str">
        <f t="shared" si="106"/>
        <v>-</v>
      </c>
      <c r="BO488" s="95" t="str">
        <f t="shared" si="114"/>
        <v>Diego</v>
      </c>
      <c r="BP488" s="88" t="str">
        <f t="shared" si="115"/>
        <v>Seguí</v>
      </c>
    </row>
    <row r="489" spans="33:68" x14ac:dyDescent="0.25">
      <c r="AG489" s="20"/>
      <c r="AJ489" s="70" t="str">
        <f t="shared" si="107"/>
        <v>CHECK</v>
      </c>
      <c r="AK489" s="70">
        <f t="shared" si="103"/>
        <v>6</v>
      </c>
      <c r="AL489" s="70" t="str">
        <f>IF(C489&lt;&gt;"Age",IF(M489&gt;='1967-AL'!H$23,"A",IF(U489&gt;'1967-AL'!H$25,"B","C")),"")</f>
        <v>C</v>
      </c>
      <c r="AM489" s="70">
        <f t="shared" si="104"/>
        <v>6</v>
      </c>
      <c r="AN489" s="70" t="str">
        <f t="shared" si="108"/>
        <v>6C</v>
      </c>
      <c r="AO489" s="70" t="str">
        <f t="shared" si="109"/>
        <v>R</v>
      </c>
      <c r="AP489" s="70" t="str">
        <f t="shared" si="110"/>
        <v>6C</v>
      </c>
      <c r="AQ489" s="71">
        <f t="shared" si="105"/>
        <v>0</v>
      </c>
      <c r="AX489" s="71">
        <f t="shared" si="111"/>
        <v>0</v>
      </c>
      <c r="AY489" s="70" t="str">
        <f t="shared" si="112"/>
        <v>6C</v>
      </c>
      <c r="AZ489" s="70" t="str">
        <f t="shared" si="113"/>
        <v>R</v>
      </c>
      <c r="BG489" t="s">
        <v>1102</v>
      </c>
      <c r="BH489" t="s">
        <v>1103</v>
      </c>
      <c r="BN489" s="88" t="str">
        <f t="shared" si="106"/>
        <v>-</v>
      </c>
      <c r="BO489" s="95" t="str">
        <f t="shared" si="114"/>
        <v>Diego</v>
      </c>
      <c r="BP489" s="88" t="str">
        <f t="shared" si="115"/>
        <v>Seguí</v>
      </c>
    </row>
    <row r="490" spans="33:68" x14ac:dyDescent="0.25">
      <c r="AG490" s="20"/>
      <c r="AJ490" s="70" t="str">
        <f t="shared" si="107"/>
        <v>CHECK</v>
      </c>
      <c r="AK490" s="70">
        <f t="shared" si="103"/>
        <v>6</v>
      </c>
      <c r="AL490" s="70" t="str">
        <f>IF(C490&lt;&gt;"Age",IF(M490&gt;='1967-AL'!H$23,"A",IF(U490&gt;'1967-AL'!H$25,"B","C")),"")</f>
        <v>C</v>
      </c>
      <c r="AM490" s="70">
        <f t="shared" si="104"/>
        <v>6</v>
      </c>
      <c r="AN490" s="70" t="str">
        <f t="shared" si="108"/>
        <v>6C</v>
      </c>
      <c r="AO490" s="70" t="str">
        <f t="shared" si="109"/>
        <v>R</v>
      </c>
      <c r="AP490" s="70" t="str">
        <f t="shared" si="110"/>
        <v>6C</v>
      </c>
      <c r="AQ490" s="71">
        <f t="shared" si="105"/>
        <v>0</v>
      </c>
      <c r="AX490" s="71">
        <f t="shared" si="111"/>
        <v>0</v>
      </c>
      <c r="AY490" s="70" t="str">
        <f t="shared" si="112"/>
        <v>6C</v>
      </c>
      <c r="AZ490" s="70" t="str">
        <f t="shared" si="113"/>
        <v>R</v>
      </c>
      <c r="BG490" t="s">
        <v>138</v>
      </c>
      <c r="BH490" t="s">
        <v>1237</v>
      </c>
      <c r="BN490" s="88" t="str">
        <f t="shared" si="106"/>
        <v>-</v>
      </c>
      <c r="BO490" s="95" t="str">
        <f t="shared" si="114"/>
        <v>Larry</v>
      </c>
      <c r="BP490" s="88" t="str">
        <f t="shared" si="115"/>
        <v>Sherry</v>
      </c>
    </row>
    <row r="491" spans="33:68" x14ac:dyDescent="0.25">
      <c r="AG491" s="20"/>
      <c r="AJ491" s="70" t="str">
        <f t="shared" si="107"/>
        <v>CHECK</v>
      </c>
      <c r="AK491" s="70">
        <f t="shared" si="103"/>
        <v>6</v>
      </c>
      <c r="AL491" s="70" t="str">
        <f>IF(C491&lt;&gt;"Age",IF(M491&gt;='1967-AL'!H$23,"A",IF(U491&gt;'1967-AL'!H$25,"B","C")),"")</f>
        <v>C</v>
      </c>
      <c r="AM491" s="70">
        <f t="shared" si="104"/>
        <v>6</v>
      </c>
      <c r="AN491" s="70" t="str">
        <f t="shared" si="108"/>
        <v>6C</v>
      </c>
      <c r="AO491" s="70" t="str">
        <f t="shared" si="109"/>
        <v>R</v>
      </c>
      <c r="AP491" s="70" t="str">
        <f t="shared" si="110"/>
        <v>6C</v>
      </c>
      <c r="AQ491" s="71">
        <f t="shared" si="105"/>
        <v>0</v>
      </c>
      <c r="AX491" s="71">
        <f t="shared" si="111"/>
        <v>0</v>
      </c>
      <c r="AY491" s="70" t="str">
        <f t="shared" si="112"/>
        <v>6C</v>
      </c>
      <c r="AZ491" s="70" t="str">
        <f t="shared" si="113"/>
        <v>R</v>
      </c>
      <c r="BG491" t="s">
        <v>138</v>
      </c>
      <c r="BH491" t="s">
        <v>1237</v>
      </c>
      <c r="BN491" s="88" t="str">
        <f t="shared" si="106"/>
        <v>-</v>
      </c>
      <c r="BO491" s="95" t="str">
        <f t="shared" si="114"/>
        <v>Larry</v>
      </c>
      <c r="BP491" s="88" t="str">
        <f t="shared" si="115"/>
        <v>Sherry</v>
      </c>
    </row>
    <row r="492" spans="33:68" x14ac:dyDescent="0.25">
      <c r="AG492" s="20"/>
      <c r="AJ492" s="70" t="str">
        <f t="shared" si="107"/>
        <v>CHECK</v>
      </c>
      <c r="AK492" s="70">
        <f t="shared" si="103"/>
        <v>6</v>
      </c>
      <c r="AL492" s="70" t="str">
        <f>IF(C492&lt;&gt;"Age",IF(M492&gt;='1967-AL'!H$23,"A",IF(U492&gt;'1967-AL'!H$25,"B","C")),"")</f>
        <v>C</v>
      </c>
      <c r="AM492" s="70">
        <f t="shared" si="104"/>
        <v>6</v>
      </c>
      <c r="AN492" s="70" t="str">
        <f t="shared" si="108"/>
        <v>6C</v>
      </c>
      <c r="AO492" s="70" t="str">
        <f t="shared" si="109"/>
        <v>R</v>
      </c>
      <c r="AP492" s="70" t="str">
        <f t="shared" si="110"/>
        <v>6C</v>
      </c>
      <c r="AQ492" s="71">
        <f t="shared" si="105"/>
        <v>0</v>
      </c>
      <c r="AX492" s="71">
        <f t="shared" si="111"/>
        <v>0</v>
      </c>
      <c r="AY492" s="70" t="str">
        <f t="shared" si="112"/>
        <v>6C</v>
      </c>
      <c r="AZ492" s="70" t="str">
        <f t="shared" si="113"/>
        <v>R</v>
      </c>
      <c r="BG492" t="s">
        <v>341</v>
      </c>
      <c r="BH492" t="s">
        <v>1347</v>
      </c>
      <c r="BN492" s="88" t="str">
        <f t="shared" si="106"/>
        <v>-</v>
      </c>
      <c r="BO492" s="95" t="str">
        <f t="shared" si="114"/>
        <v>Tom</v>
      </c>
      <c r="BP492" s="88" t="str">
        <f t="shared" si="115"/>
        <v>Shopay</v>
      </c>
    </row>
    <row r="493" spans="33:68" x14ac:dyDescent="0.25">
      <c r="AG493" s="20"/>
      <c r="AJ493" s="70" t="str">
        <f t="shared" si="107"/>
        <v>CHECK</v>
      </c>
      <c r="AK493" s="70">
        <f t="shared" si="103"/>
        <v>6</v>
      </c>
      <c r="AL493" s="70" t="str">
        <f>IF(C493&lt;&gt;"Age",IF(M493&gt;='1967-AL'!H$23,"A",IF(U493&gt;'1967-AL'!H$25,"B","C")),"")</f>
        <v>C</v>
      </c>
      <c r="AM493" s="70">
        <f t="shared" si="104"/>
        <v>6</v>
      </c>
      <c r="AN493" s="70" t="str">
        <f t="shared" si="108"/>
        <v>6C</v>
      </c>
      <c r="AO493" s="70" t="str">
        <f t="shared" si="109"/>
        <v>R</v>
      </c>
      <c r="AP493" s="70" t="str">
        <f t="shared" si="110"/>
        <v>6C</v>
      </c>
      <c r="AQ493" s="71">
        <f t="shared" si="105"/>
        <v>0</v>
      </c>
      <c r="AX493" s="71">
        <f t="shared" si="111"/>
        <v>0</v>
      </c>
      <c r="AY493" s="70" t="str">
        <f t="shared" si="112"/>
        <v>6C</v>
      </c>
      <c r="AZ493" s="70" t="str">
        <f t="shared" si="113"/>
        <v>R</v>
      </c>
      <c r="BG493" t="s">
        <v>1275</v>
      </c>
      <c r="BH493" t="s">
        <v>1277</v>
      </c>
      <c r="BN493" s="88" t="str">
        <f t="shared" si="106"/>
        <v>-</v>
      </c>
      <c r="BO493" s="95" t="str">
        <f t="shared" si="114"/>
        <v>Norm</v>
      </c>
      <c r="BP493" s="88" t="str">
        <f t="shared" si="115"/>
        <v>Siebern</v>
      </c>
    </row>
    <row r="494" spans="33:68" x14ac:dyDescent="0.25">
      <c r="AG494" s="20"/>
      <c r="AJ494" s="70" t="str">
        <f t="shared" si="107"/>
        <v>CHECK</v>
      </c>
      <c r="AK494" s="70">
        <f t="shared" si="103"/>
        <v>6</v>
      </c>
      <c r="AL494" s="70" t="str">
        <f>IF(C494&lt;&gt;"Age",IF(M494&gt;='1967-AL'!H$23,"A",IF(U494&gt;'1967-AL'!H$25,"B","C")),"")</f>
        <v>C</v>
      </c>
      <c r="AM494" s="70">
        <f t="shared" si="104"/>
        <v>6</v>
      </c>
      <c r="AN494" s="70" t="str">
        <f t="shared" si="108"/>
        <v>6C</v>
      </c>
      <c r="AO494" s="70" t="str">
        <f t="shared" si="109"/>
        <v>R</v>
      </c>
      <c r="AP494" s="70" t="str">
        <f t="shared" si="110"/>
        <v>6C</v>
      </c>
      <c r="AQ494" s="71">
        <f t="shared" si="105"/>
        <v>0</v>
      </c>
      <c r="AX494" s="71">
        <f t="shared" si="111"/>
        <v>0</v>
      </c>
      <c r="AY494" s="70" t="str">
        <f t="shared" si="112"/>
        <v>6C</v>
      </c>
      <c r="AZ494" s="70" t="str">
        <f t="shared" si="113"/>
        <v>R</v>
      </c>
      <c r="BG494" t="s">
        <v>1329</v>
      </c>
      <c r="BH494" t="s">
        <v>1330</v>
      </c>
      <c r="BN494" s="88" t="str">
        <f t="shared" si="106"/>
        <v>-</v>
      </c>
      <c r="BO494" s="95" t="str">
        <f t="shared" si="114"/>
        <v>Sonny</v>
      </c>
      <c r="BP494" s="88" t="str">
        <f t="shared" si="115"/>
        <v>Siebert</v>
      </c>
    </row>
    <row r="495" spans="33:68" x14ac:dyDescent="0.25">
      <c r="AG495" s="20"/>
      <c r="AJ495" s="70" t="str">
        <f t="shared" si="107"/>
        <v>CHECK</v>
      </c>
      <c r="AK495" s="70">
        <f t="shared" si="103"/>
        <v>6</v>
      </c>
      <c r="AL495" s="70" t="str">
        <f>IF(C495&lt;&gt;"Age",IF(M495&gt;='1967-AL'!H$23,"A",IF(U495&gt;'1967-AL'!H$25,"B","C")),"")</f>
        <v>C</v>
      </c>
      <c r="AM495" s="70">
        <f t="shared" si="104"/>
        <v>6</v>
      </c>
      <c r="AN495" s="70" t="str">
        <f t="shared" si="108"/>
        <v>6C</v>
      </c>
      <c r="AO495" s="70" t="str">
        <f t="shared" si="109"/>
        <v>R</v>
      </c>
      <c r="AP495" s="70" t="str">
        <f t="shared" si="110"/>
        <v>6C</v>
      </c>
      <c r="AQ495" s="71">
        <f t="shared" si="105"/>
        <v>0</v>
      </c>
      <c r="AX495" s="71">
        <f t="shared" si="111"/>
        <v>0</v>
      </c>
      <c r="AY495" s="70" t="str">
        <f t="shared" si="112"/>
        <v>6C</v>
      </c>
      <c r="AZ495" s="70" t="str">
        <f t="shared" si="113"/>
        <v>R</v>
      </c>
      <c r="BG495" t="s">
        <v>1329</v>
      </c>
      <c r="BH495" t="s">
        <v>1330</v>
      </c>
      <c r="BN495" s="88" t="str">
        <f t="shared" si="106"/>
        <v>-</v>
      </c>
      <c r="BO495" s="95" t="str">
        <f t="shared" si="114"/>
        <v>Sonny</v>
      </c>
      <c r="BP495" s="88" t="str">
        <f t="shared" si="115"/>
        <v>Siebert</v>
      </c>
    </row>
    <row r="496" spans="33:68" x14ac:dyDescent="0.25">
      <c r="AG496" s="20"/>
      <c r="AJ496" s="70" t="str">
        <f t="shared" si="107"/>
        <v>CHECK</v>
      </c>
      <c r="AK496" s="70">
        <f t="shared" si="103"/>
        <v>6</v>
      </c>
      <c r="AL496" s="70" t="str">
        <f>IF(C496&lt;&gt;"Age",IF(M496&gt;='1967-AL'!H$23,"A",IF(U496&gt;'1967-AL'!H$25,"B","C")),"")</f>
        <v>C</v>
      </c>
      <c r="AM496" s="70">
        <f t="shared" si="104"/>
        <v>6</v>
      </c>
      <c r="AN496" s="70" t="str">
        <f t="shared" si="108"/>
        <v>6C</v>
      </c>
      <c r="AO496" s="70" t="str">
        <f t="shared" si="109"/>
        <v>R</v>
      </c>
      <c r="AP496" s="70" t="str">
        <f t="shared" si="110"/>
        <v>6C</v>
      </c>
      <c r="AQ496" s="71">
        <f t="shared" si="105"/>
        <v>0</v>
      </c>
      <c r="AX496" s="71">
        <f t="shared" si="111"/>
        <v>0</v>
      </c>
      <c r="AY496" s="70" t="str">
        <f t="shared" si="112"/>
        <v>6C</v>
      </c>
      <c r="AZ496" s="70" t="str">
        <f t="shared" si="113"/>
        <v>R</v>
      </c>
      <c r="BG496" t="s">
        <v>1115</v>
      </c>
      <c r="BH496" t="s">
        <v>1116</v>
      </c>
      <c r="BN496" s="88" t="str">
        <f t="shared" si="106"/>
        <v>-</v>
      </c>
      <c r="BO496" s="95" t="str">
        <f t="shared" si="114"/>
        <v>Dwight</v>
      </c>
      <c r="BP496" s="88" t="str">
        <f t="shared" si="115"/>
        <v>Siebler</v>
      </c>
    </row>
    <row r="497" spans="33:68" x14ac:dyDescent="0.25">
      <c r="AG497" s="20"/>
      <c r="AJ497" s="70" t="str">
        <f t="shared" si="107"/>
        <v>CHECK</v>
      </c>
      <c r="AK497" s="70">
        <f t="shared" si="103"/>
        <v>6</v>
      </c>
      <c r="AL497" s="70" t="str">
        <f>IF(C497&lt;&gt;"Age",IF(M497&gt;='1967-AL'!H$23,"A",IF(U497&gt;'1967-AL'!H$25,"B","C")),"")</f>
        <v>C</v>
      </c>
      <c r="AM497" s="70">
        <f t="shared" si="104"/>
        <v>6</v>
      </c>
      <c r="AN497" s="70" t="str">
        <f t="shared" si="108"/>
        <v>6C</v>
      </c>
      <c r="AO497" s="70" t="str">
        <f t="shared" si="109"/>
        <v>R</v>
      </c>
      <c r="AP497" s="70" t="str">
        <f t="shared" si="110"/>
        <v>6C</v>
      </c>
      <c r="AQ497" s="71">
        <f t="shared" si="105"/>
        <v>0</v>
      </c>
      <c r="AX497" s="71">
        <f t="shared" si="111"/>
        <v>0</v>
      </c>
      <c r="AY497" s="70" t="str">
        <f t="shared" si="112"/>
        <v>6C</v>
      </c>
      <c r="AZ497" s="70" t="str">
        <f t="shared" si="113"/>
        <v>R</v>
      </c>
      <c r="BG497" t="s">
        <v>1115</v>
      </c>
      <c r="BH497" t="s">
        <v>1116</v>
      </c>
      <c r="BN497" s="88" t="str">
        <f t="shared" si="106"/>
        <v>-</v>
      </c>
      <c r="BO497" s="95" t="str">
        <f t="shared" si="114"/>
        <v>Dwight</v>
      </c>
      <c r="BP497" s="88" t="str">
        <f t="shared" si="115"/>
        <v>Siebler</v>
      </c>
    </row>
    <row r="498" spans="33:68" x14ac:dyDescent="0.25">
      <c r="AG498" s="20"/>
      <c r="AJ498" s="70" t="str">
        <f t="shared" si="107"/>
        <v>CHECK</v>
      </c>
      <c r="AK498" s="70">
        <f t="shared" si="103"/>
        <v>6</v>
      </c>
      <c r="AL498" s="70" t="str">
        <f>IF(C498&lt;&gt;"Age",IF(M498&gt;='1967-AL'!H$23,"A",IF(U498&gt;'1967-AL'!H$25,"B","C")),"")</f>
        <v>C</v>
      </c>
      <c r="AM498" s="70">
        <f t="shared" si="104"/>
        <v>6</v>
      </c>
      <c r="AN498" s="70" t="str">
        <f t="shared" si="108"/>
        <v>6C</v>
      </c>
      <c r="AO498" s="70" t="str">
        <f t="shared" si="109"/>
        <v>R</v>
      </c>
      <c r="AP498" s="70" t="str">
        <f t="shared" si="110"/>
        <v>6C</v>
      </c>
      <c r="AQ498" s="71">
        <f t="shared" si="105"/>
        <v>0</v>
      </c>
      <c r="AX498" s="71">
        <f t="shared" si="111"/>
        <v>0</v>
      </c>
      <c r="AY498" s="70" t="str">
        <f t="shared" si="112"/>
        <v>6C</v>
      </c>
      <c r="AZ498" s="70" t="str">
        <f t="shared" si="113"/>
        <v>R</v>
      </c>
      <c r="BG498" t="s">
        <v>1071</v>
      </c>
      <c r="BH498" t="s">
        <v>1074</v>
      </c>
      <c r="BN498" s="88" t="str">
        <f t="shared" si="106"/>
        <v>-</v>
      </c>
      <c r="BO498" s="95" t="str">
        <f t="shared" si="114"/>
        <v>Curt</v>
      </c>
      <c r="BP498" s="88" t="str">
        <f t="shared" si="115"/>
        <v>Simmons</v>
      </c>
    </row>
    <row r="499" spans="33:68" x14ac:dyDescent="0.25">
      <c r="AG499" s="20"/>
      <c r="AJ499" s="70" t="str">
        <f t="shared" si="107"/>
        <v>CHECK</v>
      </c>
      <c r="AK499" s="70">
        <f t="shared" si="103"/>
        <v>6</v>
      </c>
      <c r="AL499" s="70" t="str">
        <f>IF(C499&lt;&gt;"Age",IF(M499&gt;='1967-AL'!H$23,"A",IF(U499&gt;'1967-AL'!H$25,"B","C")),"")</f>
        <v>C</v>
      </c>
      <c r="AM499" s="70">
        <f t="shared" si="104"/>
        <v>6</v>
      </c>
      <c r="AN499" s="70" t="str">
        <f t="shared" si="108"/>
        <v>6C</v>
      </c>
      <c r="AO499" s="70" t="str">
        <f t="shared" si="109"/>
        <v>R</v>
      </c>
      <c r="AP499" s="70" t="str">
        <f t="shared" si="110"/>
        <v>6C</v>
      </c>
      <c r="AQ499" s="71">
        <f t="shared" si="105"/>
        <v>0</v>
      </c>
      <c r="AX499" s="71">
        <f t="shared" si="111"/>
        <v>0</v>
      </c>
      <c r="AY499" s="70" t="str">
        <f t="shared" si="112"/>
        <v>6C</v>
      </c>
      <c r="AZ499" s="70" t="str">
        <f t="shared" si="113"/>
        <v>R</v>
      </c>
      <c r="BG499" t="s">
        <v>1071</v>
      </c>
      <c r="BH499" t="s">
        <v>1074</v>
      </c>
      <c r="BN499" s="88" t="str">
        <f t="shared" si="106"/>
        <v>-</v>
      </c>
      <c r="BO499" s="95" t="str">
        <f t="shared" si="114"/>
        <v>Curt</v>
      </c>
      <c r="BP499" s="88" t="str">
        <f t="shared" si="115"/>
        <v>Simmons</v>
      </c>
    </row>
    <row r="500" spans="33:68" x14ac:dyDescent="0.25">
      <c r="AG500" s="20"/>
      <c r="AJ500" s="70" t="str">
        <f t="shared" si="107"/>
        <v>CHECK</v>
      </c>
      <c r="AK500" s="70">
        <f t="shared" si="103"/>
        <v>6</v>
      </c>
      <c r="AL500" s="70" t="str">
        <f>IF(C500&lt;&gt;"Age",IF(M500&gt;='1967-AL'!H$23,"A",IF(U500&gt;'1967-AL'!H$25,"B","C")),"")</f>
        <v>C</v>
      </c>
      <c r="AM500" s="70">
        <f t="shared" si="104"/>
        <v>6</v>
      </c>
      <c r="AN500" s="70" t="str">
        <f t="shared" si="108"/>
        <v>6C</v>
      </c>
      <c r="AO500" s="70" t="str">
        <f t="shared" si="109"/>
        <v>R</v>
      </c>
      <c r="AP500" s="70" t="str">
        <f t="shared" si="110"/>
        <v>6C</v>
      </c>
      <c r="AQ500" s="71">
        <f t="shared" si="105"/>
        <v>0</v>
      </c>
      <c r="AX500" s="71">
        <f t="shared" si="111"/>
        <v>0</v>
      </c>
      <c r="AY500" s="70" t="str">
        <f t="shared" si="112"/>
        <v>6C</v>
      </c>
      <c r="AZ500" s="70" t="str">
        <f t="shared" si="113"/>
        <v>R</v>
      </c>
      <c r="BG500" t="s">
        <v>1113</v>
      </c>
      <c r="BH500" t="s">
        <v>1114</v>
      </c>
      <c r="BN500" s="88" t="str">
        <f t="shared" si="106"/>
        <v>-</v>
      </c>
      <c r="BO500" s="95" t="str">
        <f t="shared" si="114"/>
        <v>Duke</v>
      </c>
      <c r="BP500" s="88" t="str">
        <f t="shared" si="115"/>
        <v>Sims</v>
      </c>
    </row>
    <row r="501" spans="33:68" x14ac:dyDescent="0.25">
      <c r="AG501" s="20"/>
      <c r="AJ501" s="70" t="str">
        <f t="shared" si="107"/>
        <v>CHECK</v>
      </c>
      <c r="AK501" s="70">
        <f t="shared" si="103"/>
        <v>6</v>
      </c>
      <c r="AL501" s="70" t="str">
        <f>IF(C501&lt;&gt;"Age",IF(M501&gt;='1967-AL'!H$23,"A",IF(U501&gt;'1967-AL'!H$25,"B","C")),"")</f>
        <v>C</v>
      </c>
      <c r="AM501" s="70">
        <f t="shared" si="104"/>
        <v>6</v>
      </c>
      <c r="AN501" s="70" t="str">
        <f t="shared" si="108"/>
        <v>6C</v>
      </c>
      <c r="AO501" s="70" t="str">
        <f t="shared" si="109"/>
        <v>R</v>
      </c>
      <c r="AP501" s="70" t="str">
        <f t="shared" si="110"/>
        <v>6C</v>
      </c>
      <c r="AQ501" s="71">
        <f t="shared" si="105"/>
        <v>0</v>
      </c>
      <c r="AX501" s="71">
        <f t="shared" si="111"/>
        <v>0</v>
      </c>
      <c r="AY501" s="70" t="str">
        <f t="shared" si="112"/>
        <v>6C</v>
      </c>
      <c r="AZ501" s="70" t="str">
        <f t="shared" si="113"/>
        <v>R</v>
      </c>
      <c r="BG501" t="s">
        <v>157</v>
      </c>
      <c r="BH501" t="s">
        <v>1023</v>
      </c>
      <c r="BN501" s="88" t="str">
        <f t="shared" si="106"/>
        <v>-</v>
      </c>
      <c r="BO501" s="95" t="str">
        <f t="shared" si="114"/>
        <v>Bill</v>
      </c>
      <c r="BP501" s="88" t="str">
        <f t="shared" si="115"/>
        <v>Skowron</v>
      </c>
    </row>
    <row r="502" spans="33:68" x14ac:dyDescent="0.25">
      <c r="AG502" s="20"/>
      <c r="AJ502" s="70" t="str">
        <f t="shared" si="107"/>
        <v>CHECK</v>
      </c>
      <c r="AK502" s="70">
        <f t="shared" si="103"/>
        <v>6</v>
      </c>
      <c r="AL502" s="70" t="str">
        <f>IF(C502&lt;&gt;"Age",IF(M502&gt;='1967-AL'!H$23,"A",IF(U502&gt;'1967-AL'!H$25,"B","C")),"")</f>
        <v>C</v>
      </c>
      <c r="AM502" s="70">
        <f t="shared" si="104"/>
        <v>6</v>
      </c>
      <c r="AN502" s="70" t="str">
        <f t="shared" si="108"/>
        <v>6C</v>
      </c>
      <c r="AO502" s="70" t="str">
        <f t="shared" si="109"/>
        <v>R</v>
      </c>
      <c r="AP502" s="70" t="str">
        <f t="shared" si="110"/>
        <v>6C</v>
      </c>
      <c r="AQ502" s="71">
        <f t="shared" si="105"/>
        <v>0</v>
      </c>
      <c r="AX502" s="71">
        <f t="shared" si="111"/>
        <v>0</v>
      </c>
      <c r="AY502" s="70" t="str">
        <f t="shared" si="112"/>
        <v>6C</v>
      </c>
      <c r="AZ502" s="70" t="str">
        <f t="shared" si="113"/>
        <v>R</v>
      </c>
      <c r="BG502" t="s">
        <v>157</v>
      </c>
      <c r="BH502" t="s">
        <v>1023</v>
      </c>
      <c r="BN502" s="88" t="str">
        <f t="shared" si="106"/>
        <v>-</v>
      </c>
      <c r="BO502" s="95" t="str">
        <f t="shared" si="114"/>
        <v>Bill</v>
      </c>
      <c r="BP502" s="88" t="str">
        <f t="shared" si="115"/>
        <v>Skowron</v>
      </c>
    </row>
    <row r="503" spans="33:68" x14ac:dyDescent="0.25">
      <c r="AG503" s="20"/>
      <c r="AJ503" s="70" t="str">
        <f t="shared" si="107"/>
        <v>CHECK</v>
      </c>
      <c r="AK503" s="70">
        <f t="shared" si="103"/>
        <v>6</v>
      </c>
      <c r="AL503" s="70" t="str">
        <f>IF(C503&lt;&gt;"Age",IF(M503&gt;='1967-AL'!H$23,"A",IF(U503&gt;'1967-AL'!H$25,"B","C")),"")</f>
        <v>C</v>
      </c>
      <c r="AM503" s="70">
        <f t="shared" si="104"/>
        <v>6</v>
      </c>
      <c r="AN503" s="70" t="str">
        <f t="shared" si="108"/>
        <v>6C</v>
      </c>
      <c r="AO503" s="70" t="str">
        <f t="shared" si="109"/>
        <v>R</v>
      </c>
      <c r="AP503" s="70" t="str">
        <f t="shared" si="110"/>
        <v>6C</v>
      </c>
      <c r="AQ503" s="71">
        <f t="shared" si="105"/>
        <v>0</v>
      </c>
      <c r="AX503" s="71">
        <f t="shared" si="111"/>
        <v>0</v>
      </c>
      <c r="AY503" s="70" t="str">
        <f t="shared" si="112"/>
        <v>6C</v>
      </c>
      <c r="AZ503" s="70" t="str">
        <f t="shared" si="113"/>
        <v>R</v>
      </c>
      <c r="BG503" t="s">
        <v>157</v>
      </c>
      <c r="BH503" t="s">
        <v>1023</v>
      </c>
      <c r="BN503" s="88" t="str">
        <f t="shared" si="106"/>
        <v>-</v>
      </c>
      <c r="BO503" s="95" t="str">
        <f t="shared" si="114"/>
        <v>Bill</v>
      </c>
      <c r="BP503" s="88" t="str">
        <f t="shared" si="115"/>
        <v>Skowron</v>
      </c>
    </row>
    <row r="504" spans="33:68" x14ac:dyDescent="0.25">
      <c r="AG504" s="20"/>
      <c r="AJ504" s="70" t="str">
        <f t="shared" si="107"/>
        <v>CHECK</v>
      </c>
      <c r="AK504" s="70">
        <f t="shared" si="103"/>
        <v>6</v>
      </c>
      <c r="AL504" s="70" t="str">
        <f>IF(C504&lt;&gt;"Age",IF(M504&gt;='1967-AL'!H$23,"A",IF(U504&gt;'1967-AL'!H$25,"B","C")),"")</f>
        <v>C</v>
      </c>
      <c r="AM504" s="70">
        <f t="shared" si="104"/>
        <v>6</v>
      </c>
      <c r="AN504" s="70" t="str">
        <f t="shared" si="108"/>
        <v>6C</v>
      </c>
      <c r="AO504" s="70" t="str">
        <f t="shared" si="109"/>
        <v>R</v>
      </c>
      <c r="AP504" s="70" t="str">
        <f t="shared" si="110"/>
        <v>6C</v>
      </c>
      <c r="AQ504" s="71">
        <f t="shared" si="105"/>
        <v>0</v>
      </c>
      <c r="AX504" s="71">
        <f t="shared" si="111"/>
        <v>0</v>
      </c>
      <c r="AY504" s="70" t="str">
        <f t="shared" si="112"/>
        <v>6C</v>
      </c>
      <c r="AZ504" s="70" t="str">
        <f t="shared" si="113"/>
        <v>R</v>
      </c>
      <c r="BG504" t="s">
        <v>329</v>
      </c>
      <c r="BH504" t="s">
        <v>260</v>
      </c>
      <c r="BN504" s="88" t="str">
        <f t="shared" si="106"/>
        <v>check</v>
      </c>
      <c r="BO504" s="95" t="str">
        <f t="shared" si="114"/>
        <v>Reggie</v>
      </c>
      <c r="BP504" s="88" t="str">
        <f t="shared" si="115"/>
        <v>Smith</v>
      </c>
    </row>
    <row r="505" spans="33:68" x14ac:dyDescent="0.25">
      <c r="AG505" s="20"/>
      <c r="AJ505" s="70" t="str">
        <f t="shared" si="107"/>
        <v>CHECK</v>
      </c>
      <c r="AK505" s="70">
        <f t="shared" si="103"/>
        <v>6</v>
      </c>
      <c r="AL505" s="70" t="str">
        <f>IF(C505&lt;&gt;"Age",IF(M505&gt;='1967-AL'!H$23,"A",IF(U505&gt;'1967-AL'!H$25,"B","C")),"")</f>
        <v>C</v>
      </c>
      <c r="AM505" s="70">
        <f t="shared" si="104"/>
        <v>6</v>
      </c>
      <c r="AN505" s="70" t="str">
        <f t="shared" si="108"/>
        <v>6C</v>
      </c>
      <c r="AO505" s="70" t="str">
        <f t="shared" si="109"/>
        <v>R</v>
      </c>
      <c r="AP505" s="70" t="str">
        <f t="shared" si="110"/>
        <v>6C</v>
      </c>
      <c r="AQ505" s="71">
        <f t="shared" si="105"/>
        <v>0</v>
      </c>
      <c r="AX505" s="71">
        <f t="shared" si="111"/>
        <v>0</v>
      </c>
      <c r="AY505" s="70" t="str">
        <f t="shared" si="112"/>
        <v>6C</v>
      </c>
      <c r="AZ505" s="70" t="str">
        <f t="shared" si="113"/>
        <v>R</v>
      </c>
      <c r="BG505" t="s">
        <v>1060</v>
      </c>
      <c r="BH505" t="s">
        <v>260</v>
      </c>
      <c r="BN505" s="88" t="str">
        <f t="shared" si="106"/>
        <v>check</v>
      </c>
      <c r="BO505" s="95" t="str">
        <f t="shared" si="114"/>
        <v>Charley</v>
      </c>
      <c r="BP505" s="88" t="str">
        <f t="shared" si="115"/>
        <v>Smith</v>
      </c>
    </row>
    <row r="506" spans="33:68" x14ac:dyDescent="0.25">
      <c r="AG506" s="20"/>
      <c r="AJ506" s="70" t="str">
        <f t="shared" si="107"/>
        <v>CHECK</v>
      </c>
      <c r="AK506" s="70">
        <f t="shared" si="103"/>
        <v>6</v>
      </c>
      <c r="AL506" s="70" t="str">
        <f>IF(C506&lt;&gt;"Age",IF(M506&gt;='1967-AL'!H$23,"A",IF(U506&gt;'1967-AL'!H$25,"B","C")),"")</f>
        <v>C</v>
      </c>
      <c r="AM506" s="70">
        <f t="shared" si="104"/>
        <v>6</v>
      </c>
      <c r="AN506" s="70" t="str">
        <f t="shared" si="108"/>
        <v>6C</v>
      </c>
      <c r="AO506" s="70" t="str">
        <f t="shared" si="109"/>
        <v>R</v>
      </c>
      <c r="AP506" s="70" t="str">
        <f t="shared" si="110"/>
        <v>6C</v>
      </c>
      <c r="AQ506" s="71">
        <f t="shared" si="105"/>
        <v>0</v>
      </c>
      <c r="AX506" s="71">
        <f t="shared" si="111"/>
        <v>0</v>
      </c>
      <c r="AY506" s="70" t="str">
        <f t="shared" si="112"/>
        <v>6C</v>
      </c>
      <c r="AZ506" s="70" t="str">
        <f t="shared" si="113"/>
        <v>R</v>
      </c>
      <c r="BG506" t="s">
        <v>148</v>
      </c>
      <c r="BH506" t="s">
        <v>260</v>
      </c>
      <c r="BN506" s="88" t="str">
        <f t="shared" si="106"/>
        <v>-</v>
      </c>
      <c r="BO506" s="95" t="str">
        <f t="shared" si="114"/>
        <v>Willie</v>
      </c>
      <c r="BP506" s="88" t="str">
        <f t="shared" si="115"/>
        <v>Smith</v>
      </c>
    </row>
    <row r="507" spans="33:68" x14ac:dyDescent="0.25">
      <c r="AG507" s="20"/>
      <c r="AJ507" s="70" t="str">
        <f t="shared" si="107"/>
        <v>CHECK</v>
      </c>
      <c r="AK507" s="70">
        <f t="shared" si="103"/>
        <v>6</v>
      </c>
      <c r="AL507" s="70" t="str">
        <f>IF(C507&lt;&gt;"Age",IF(M507&gt;='1967-AL'!H$23,"A",IF(U507&gt;'1967-AL'!H$25,"B","C")),"")</f>
        <v>C</v>
      </c>
      <c r="AM507" s="70">
        <f t="shared" si="104"/>
        <v>6</v>
      </c>
      <c r="AN507" s="70" t="str">
        <f t="shared" si="108"/>
        <v>6C</v>
      </c>
      <c r="AO507" s="70" t="str">
        <f t="shared" si="109"/>
        <v>R</v>
      </c>
      <c r="AP507" s="70" t="str">
        <f t="shared" si="110"/>
        <v>6C</v>
      </c>
      <c r="AQ507" s="71">
        <f t="shared" si="105"/>
        <v>0</v>
      </c>
      <c r="AX507" s="71">
        <f t="shared" si="111"/>
        <v>0</v>
      </c>
      <c r="AY507" s="70" t="str">
        <f t="shared" si="112"/>
        <v>6C</v>
      </c>
      <c r="AZ507" s="70" t="str">
        <f t="shared" si="113"/>
        <v>R</v>
      </c>
      <c r="BG507" t="s">
        <v>1316</v>
      </c>
      <c r="BH507" t="s">
        <v>1319</v>
      </c>
      <c r="BN507" s="88" t="str">
        <f t="shared" si="106"/>
        <v>-</v>
      </c>
      <c r="BO507" s="95" t="str">
        <f t="shared" si="114"/>
        <v>Russ</v>
      </c>
      <c r="BP507" s="88" t="str">
        <f t="shared" si="115"/>
        <v>Snyder</v>
      </c>
    </row>
    <row r="508" spans="33:68" x14ac:dyDescent="0.25">
      <c r="AG508" s="20"/>
      <c r="AJ508" s="70" t="str">
        <f t="shared" si="107"/>
        <v>CHECK</v>
      </c>
      <c r="AK508" s="70">
        <f t="shared" si="103"/>
        <v>6</v>
      </c>
      <c r="AL508" s="70" t="str">
        <f>IF(C508&lt;&gt;"Age",IF(M508&gt;='1967-AL'!H$23,"A",IF(U508&gt;'1967-AL'!H$25,"B","C")),"")</f>
        <v>C</v>
      </c>
      <c r="AM508" s="70">
        <f t="shared" si="104"/>
        <v>6</v>
      </c>
      <c r="AN508" s="70" t="str">
        <f t="shared" si="108"/>
        <v>6C</v>
      </c>
      <c r="AO508" s="70" t="str">
        <f t="shared" si="109"/>
        <v>R</v>
      </c>
      <c r="AP508" s="70" t="str">
        <f t="shared" si="110"/>
        <v>6C</v>
      </c>
      <c r="AQ508" s="71">
        <f t="shared" si="105"/>
        <v>0</v>
      </c>
      <c r="AX508" s="71">
        <f t="shared" si="111"/>
        <v>0</v>
      </c>
      <c r="AY508" s="70" t="str">
        <f t="shared" si="112"/>
        <v>6C</v>
      </c>
      <c r="AZ508" s="70" t="str">
        <f t="shared" si="113"/>
        <v>R</v>
      </c>
      <c r="BG508" t="s">
        <v>152</v>
      </c>
      <c r="BH508" t="s">
        <v>1212</v>
      </c>
      <c r="BN508" s="88" t="str">
        <f t="shared" si="106"/>
        <v>-</v>
      </c>
      <c r="BO508" s="95" t="str">
        <f t="shared" si="114"/>
        <v>Joe</v>
      </c>
      <c r="BP508" s="88" t="str">
        <f t="shared" si="115"/>
        <v>Sparma</v>
      </c>
    </row>
    <row r="509" spans="33:68" x14ac:dyDescent="0.25">
      <c r="AG509" s="20"/>
      <c r="AJ509" s="70" t="str">
        <f t="shared" si="107"/>
        <v>CHECK</v>
      </c>
      <c r="AK509" s="70">
        <f t="shared" si="103"/>
        <v>6</v>
      </c>
      <c r="AL509" s="70" t="str">
        <f>IF(C509&lt;&gt;"Age",IF(M509&gt;='1967-AL'!H$23,"A",IF(U509&gt;'1967-AL'!H$25,"B","C")),"")</f>
        <v>C</v>
      </c>
      <c r="AM509" s="70">
        <f t="shared" si="104"/>
        <v>6</v>
      </c>
      <c r="AN509" s="70" t="str">
        <f t="shared" si="108"/>
        <v>6C</v>
      </c>
      <c r="AO509" s="70" t="str">
        <f t="shared" si="109"/>
        <v>R</v>
      </c>
      <c r="AP509" s="70" t="str">
        <f t="shared" si="110"/>
        <v>6C</v>
      </c>
      <c r="AQ509" s="71">
        <f t="shared" si="105"/>
        <v>0</v>
      </c>
      <c r="AX509" s="71">
        <f t="shared" si="111"/>
        <v>0</v>
      </c>
      <c r="AY509" s="70" t="str">
        <f t="shared" si="112"/>
        <v>6C</v>
      </c>
      <c r="AZ509" s="70" t="str">
        <f t="shared" si="113"/>
        <v>R</v>
      </c>
      <c r="BG509" t="s">
        <v>152</v>
      </c>
      <c r="BH509" t="s">
        <v>1212</v>
      </c>
      <c r="BN509" s="88" t="str">
        <f t="shared" si="106"/>
        <v>-</v>
      </c>
      <c r="BO509" s="95" t="str">
        <f t="shared" si="114"/>
        <v>Joe</v>
      </c>
      <c r="BP509" s="88" t="str">
        <f t="shared" si="115"/>
        <v>Sparma</v>
      </c>
    </row>
    <row r="510" spans="33:68" x14ac:dyDescent="0.25">
      <c r="AG510" s="20"/>
      <c r="AJ510" s="70" t="str">
        <f t="shared" si="107"/>
        <v>CHECK</v>
      </c>
      <c r="AK510" s="70">
        <f t="shared" si="103"/>
        <v>6</v>
      </c>
      <c r="AL510" s="70" t="str">
        <f>IF(C510&lt;&gt;"Age",IF(M510&gt;='1967-AL'!H$23,"A",IF(U510&gt;'1967-AL'!H$25,"B","C")),"")</f>
        <v>C</v>
      </c>
      <c r="AM510" s="70">
        <f t="shared" si="104"/>
        <v>6</v>
      </c>
      <c r="AN510" s="70" t="str">
        <f t="shared" si="108"/>
        <v>6C</v>
      </c>
      <c r="AO510" s="70" t="str">
        <f t="shared" si="109"/>
        <v>R</v>
      </c>
      <c r="AP510" s="70" t="str">
        <f t="shared" si="110"/>
        <v>6C</v>
      </c>
      <c r="AQ510" s="71">
        <f t="shared" si="105"/>
        <v>0</v>
      </c>
      <c r="AX510" s="71">
        <f t="shared" si="111"/>
        <v>0</v>
      </c>
      <c r="AY510" s="70" t="str">
        <f t="shared" si="112"/>
        <v>6C</v>
      </c>
      <c r="AZ510" s="70" t="str">
        <f t="shared" si="113"/>
        <v>R</v>
      </c>
      <c r="BG510" t="s">
        <v>1252</v>
      </c>
      <c r="BH510" t="s">
        <v>1253</v>
      </c>
      <c r="BN510" s="88" t="str">
        <f t="shared" si="106"/>
        <v>-</v>
      </c>
      <c r="BO510" s="95" t="str">
        <f t="shared" si="114"/>
        <v>Marv</v>
      </c>
      <c r="BP510" s="88" t="str">
        <f t="shared" si="115"/>
        <v>Staehle</v>
      </c>
    </row>
    <row r="511" spans="33:68" x14ac:dyDescent="0.25">
      <c r="AG511" s="20"/>
      <c r="AJ511" s="70" t="str">
        <f t="shared" si="107"/>
        <v>CHECK</v>
      </c>
      <c r="AK511" s="70">
        <f t="shared" si="103"/>
        <v>6</v>
      </c>
      <c r="AL511" s="70" t="str">
        <f>IF(C511&lt;&gt;"Age",IF(M511&gt;='1967-AL'!H$23,"A",IF(U511&gt;'1967-AL'!H$25,"B","C")),"")</f>
        <v>C</v>
      </c>
      <c r="AM511" s="70">
        <f t="shared" si="104"/>
        <v>6</v>
      </c>
      <c r="AN511" s="70" t="str">
        <f t="shared" si="108"/>
        <v>6C</v>
      </c>
      <c r="AO511" s="70" t="str">
        <f t="shared" si="109"/>
        <v>R</v>
      </c>
      <c r="AP511" s="70" t="str">
        <f t="shared" si="110"/>
        <v>6C</v>
      </c>
      <c r="AQ511" s="71">
        <f t="shared" si="105"/>
        <v>0</v>
      </c>
      <c r="AX511" s="71">
        <f t="shared" si="111"/>
        <v>0</v>
      </c>
      <c r="AY511" s="70" t="str">
        <f t="shared" si="112"/>
        <v>6C</v>
      </c>
      <c r="AZ511" s="70" t="str">
        <f t="shared" si="113"/>
        <v>R</v>
      </c>
      <c r="BG511" t="s">
        <v>157</v>
      </c>
      <c r="BH511" t="s">
        <v>1024</v>
      </c>
      <c r="BN511" s="88" t="str">
        <f t="shared" si="106"/>
        <v>-</v>
      </c>
      <c r="BO511" s="95" t="str">
        <f t="shared" si="114"/>
        <v>Bill</v>
      </c>
      <c r="BP511" s="88" t="str">
        <f t="shared" si="115"/>
        <v>Stafford</v>
      </c>
    </row>
    <row r="512" spans="33:68" x14ac:dyDescent="0.25">
      <c r="AG512" s="20"/>
      <c r="AJ512" s="70" t="str">
        <f t="shared" si="107"/>
        <v>CHECK</v>
      </c>
      <c r="AK512" s="70">
        <f t="shared" si="103"/>
        <v>6</v>
      </c>
      <c r="AL512" s="70" t="str">
        <f>IF(C512&lt;&gt;"Age",IF(M512&gt;='1967-AL'!H$23,"A",IF(U512&gt;'1967-AL'!H$25,"B","C")),"")</f>
        <v>C</v>
      </c>
      <c r="AM512" s="70">
        <f t="shared" si="104"/>
        <v>6</v>
      </c>
      <c r="AN512" s="70" t="str">
        <f t="shared" si="108"/>
        <v>6C</v>
      </c>
      <c r="AO512" s="70" t="str">
        <f t="shared" si="109"/>
        <v>R</v>
      </c>
      <c r="AP512" s="70" t="str">
        <f t="shared" si="110"/>
        <v>6C</v>
      </c>
      <c r="AQ512" s="71">
        <f t="shared" si="105"/>
        <v>0</v>
      </c>
      <c r="AX512" s="71">
        <f t="shared" si="111"/>
        <v>0</v>
      </c>
      <c r="AY512" s="70" t="str">
        <f t="shared" si="112"/>
        <v>6C</v>
      </c>
      <c r="AZ512" s="70" t="str">
        <f t="shared" si="113"/>
        <v>R</v>
      </c>
      <c r="BG512" t="s">
        <v>157</v>
      </c>
      <c r="BH512" t="s">
        <v>1024</v>
      </c>
      <c r="BN512" s="88" t="str">
        <f t="shared" si="106"/>
        <v>-</v>
      </c>
      <c r="BO512" s="95" t="str">
        <f t="shared" si="114"/>
        <v>Bill</v>
      </c>
      <c r="BP512" s="88" t="str">
        <f t="shared" si="115"/>
        <v>Stafford</v>
      </c>
    </row>
    <row r="513" spans="33:68" x14ac:dyDescent="0.25">
      <c r="AG513" s="20"/>
      <c r="AJ513" s="70"/>
      <c r="AK513" s="70"/>
      <c r="AL513" s="70"/>
      <c r="AM513" s="70"/>
      <c r="AN513" s="70"/>
      <c r="AO513" s="70"/>
      <c r="AP513" s="70"/>
      <c r="AQ513" s="71"/>
      <c r="AX513" s="71"/>
      <c r="AY513" s="70"/>
      <c r="AZ513" s="70"/>
      <c r="BG513" t="s">
        <v>306</v>
      </c>
      <c r="BH513" t="s">
        <v>1238</v>
      </c>
      <c r="BN513" s="88" t="str">
        <f t="shared" si="106"/>
        <v>-</v>
      </c>
      <c r="BO513" s="95" t="str">
        <f t="shared" si="114"/>
        <v>Lee</v>
      </c>
      <c r="BP513" s="88" t="str">
        <f t="shared" si="115"/>
        <v>Stange</v>
      </c>
    </row>
    <row r="514" spans="33:68" x14ac:dyDescent="0.25">
      <c r="AG514" s="20"/>
      <c r="AJ514" s="70"/>
      <c r="AK514" s="70"/>
      <c r="AL514" s="70"/>
      <c r="AM514" s="70"/>
      <c r="AN514" s="70"/>
      <c r="AO514" s="70"/>
      <c r="AP514" s="70"/>
      <c r="AQ514" s="71"/>
      <c r="AX514" s="71"/>
      <c r="AY514" s="70"/>
      <c r="AZ514" s="70"/>
      <c r="BG514" t="s">
        <v>306</v>
      </c>
      <c r="BH514" t="s">
        <v>1238</v>
      </c>
      <c r="BN514" s="88" t="str">
        <f t="shared" ref="BN514:BN577" si="117">IF(AND(BP514=BP515,BO514&lt;&gt;BO515),"check","-")</f>
        <v>-</v>
      </c>
      <c r="BO514" s="95" t="str">
        <f t="shared" si="114"/>
        <v>Lee</v>
      </c>
      <c r="BP514" s="88" t="str">
        <f t="shared" si="115"/>
        <v>Stange</v>
      </c>
    </row>
    <row r="515" spans="33:68" x14ac:dyDescent="0.25">
      <c r="AG515" s="20"/>
      <c r="AJ515" s="70"/>
      <c r="AK515" s="70"/>
      <c r="AL515" s="70"/>
      <c r="AM515" s="70"/>
      <c r="AN515" s="70"/>
      <c r="AO515" s="70"/>
      <c r="AP515" s="70"/>
      <c r="AQ515" s="71"/>
      <c r="AX515" s="71"/>
      <c r="AY515" s="70"/>
      <c r="AZ515" s="70"/>
      <c r="BG515" t="s">
        <v>1257</v>
      </c>
      <c r="BH515" t="s">
        <v>1261</v>
      </c>
      <c r="BN515" s="88" t="str">
        <f t="shared" si="117"/>
        <v>-</v>
      </c>
      <c r="BO515" s="95" t="str">
        <f t="shared" ref="BO515:BO578" si="118">BG515</f>
        <v>Mickey</v>
      </c>
      <c r="BP515" s="88" t="str">
        <f t="shared" ref="BP515:BP578" si="119">BH515</f>
        <v>Stanley</v>
      </c>
    </row>
    <row r="516" spans="33:68" x14ac:dyDescent="0.25">
      <c r="AG516" s="20"/>
      <c r="AJ516" s="70"/>
      <c r="AK516" s="70"/>
      <c r="AL516" s="70"/>
      <c r="AM516" s="70"/>
      <c r="AN516" s="70"/>
      <c r="AO516" s="70"/>
      <c r="AP516" s="70"/>
      <c r="AQ516" s="71"/>
      <c r="AX516" s="71"/>
      <c r="AY516" s="70"/>
      <c r="AZ516" s="70"/>
      <c r="BG516" t="s">
        <v>293</v>
      </c>
      <c r="BH516" t="s">
        <v>1183</v>
      </c>
      <c r="BN516" s="88" t="str">
        <f t="shared" si="117"/>
        <v>-</v>
      </c>
      <c r="BO516" s="95" t="str">
        <f t="shared" si="118"/>
        <v>Jerry</v>
      </c>
      <c r="BP516" s="88" t="str">
        <f t="shared" si="119"/>
        <v>Stephenson</v>
      </c>
    </row>
    <row r="517" spans="33:68" x14ac:dyDescent="0.25">
      <c r="AG517" s="20"/>
      <c r="AJ517" s="70"/>
      <c r="AK517" s="70"/>
      <c r="AL517" s="70"/>
      <c r="AM517" s="70"/>
      <c r="AN517" s="70"/>
      <c r="AO517" s="70"/>
      <c r="AP517" s="70"/>
      <c r="AQ517" s="71"/>
      <c r="AX517" s="71"/>
      <c r="AY517" s="70"/>
      <c r="AZ517" s="70"/>
      <c r="BG517" t="s">
        <v>293</v>
      </c>
      <c r="BH517" t="s">
        <v>1183</v>
      </c>
      <c r="BN517" s="88" t="str">
        <f t="shared" si="117"/>
        <v>-</v>
      </c>
      <c r="BO517" s="95" t="str">
        <f t="shared" si="118"/>
        <v>Jerry</v>
      </c>
      <c r="BP517" s="88" t="str">
        <f t="shared" si="119"/>
        <v>Stephenson</v>
      </c>
    </row>
    <row r="518" spans="33:68" x14ac:dyDescent="0.25">
      <c r="AG518" s="20"/>
      <c r="AJ518" s="70"/>
      <c r="AK518" s="70"/>
      <c r="AL518" s="70"/>
      <c r="AM518" s="70"/>
      <c r="AN518" s="70"/>
      <c r="AO518" s="70"/>
      <c r="AP518" s="70"/>
      <c r="AQ518" s="71"/>
      <c r="AX518" s="71"/>
      <c r="AY518" s="70"/>
      <c r="AZ518" s="70"/>
      <c r="BG518" t="s">
        <v>297</v>
      </c>
      <c r="BH518" t="s">
        <v>274</v>
      </c>
      <c r="BN518" s="88" t="str">
        <f t="shared" si="117"/>
        <v>-</v>
      </c>
      <c r="BO518" s="95" t="str">
        <f t="shared" si="118"/>
        <v>Jimmy</v>
      </c>
      <c r="BP518" s="88" t="str">
        <f t="shared" si="119"/>
        <v>Stewart</v>
      </c>
    </row>
    <row r="519" spans="33:68" x14ac:dyDescent="0.25">
      <c r="AG519" s="20"/>
      <c r="AJ519" s="70"/>
      <c r="AK519" s="70"/>
      <c r="AL519" s="70"/>
      <c r="AM519" s="70"/>
      <c r="AN519" s="70"/>
      <c r="AO519" s="70"/>
      <c r="AP519" s="70"/>
      <c r="AQ519" s="71"/>
      <c r="AX519" s="71"/>
      <c r="AY519" s="70"/>
      <c r="AZ519" s="70"/>
      <c r="BG519" t="s">
        <v>1366</v>
      </c>
      <c r="BH519" t="s">
        <v>1367</v>
      </c>
      <c r="BN519" s="88" t="str">
        <f t="shared" si="117"/>
        <v>-</v>
      </c>
      <c r="BO519" s="95" t="str">
        <f t="shared" si="118"/>
        <v>Wes</v>
      </c>
      <c r="BP519" s="88" t="str">
        <f t="shared" si="119"/>
        <v>Stock</v>
      </c>
    </row>
    <row r="520" spans="33:68" x14ac:dyDescent="0.25">
      <c r="AG520" s="20"/>
      <c r="AJ520" s="70"/>
      <c r="AK520" s="70"/>
      <c r="AL520" s="70"/>
      <c r="AM520" s="70"/>
      <c r="AN520" s="70"/>
      <c r="AO520" s="70"/>
      <c r="AP520" s="70"/>
      <c r="AQ520" s="71"/>
      <c r="AX520" s="71"/>
      <c r="AY520" s="70"/>
      <c r="AZ520" s="70"/>
      <c r="BG520" t="s">
        <v>1366</v>
      </c>
      <c r="BH520" t="s">
        <v>1367</v>
      </c>
      <c r="BN520" s="88" t="str">
        <f t="shared" si="117"/>
        <v>-</v>
      </c>
      <c r="BO520" s="95" t="str">
        <f t="shared" si="118"/>
        <v>Wes</v>
      </c>
      <c r="BP520" s="88" t="str">
        <f t="shared" si="119"/>
        <v>Stock</v>
      </c>
    </row>
    <row r="521" spans="33:68" x14ac:dyDescent="0.25">
      <c r="AG521" s="20"/>
      <c r="AJ521" s="70"/>
      <c r="AK521" s="70"/>
      <c r="AL521" s="70"/>
      <c r="AM521" s="70"/>
      <c r="AN521" s="70"/>
      <c r="AO521" s="70"/>
      <c r="AP521" s="70"/>
      <c r="AQ521" s="71"/>
      <c r="AX521" s="71"/>
      <c r="AY521" s="70"/>
      <c r="AZ521" s="70"/>
      <c r="BG521" t="s">
        <v>313</v>
      </c>
      <c r="BH521" t="s">
        <v>1256</v>
      </c>
      <c r="BN521" s="88" t="str">
        <f t="shared" si="117"/>
        <v>-</v>
      </c>
      <c r="BO521" s="95" t="str">
        <f t="shared" si="118"/>
        <v>Mel</v>
      </c>
      <c r="BP521" s="88" t="str">
        <f t="shared" si="119"/>
        <v>Stottlemyre</v>
      </c>
    </row>
    <row r="522" spans="33:68" x14ac:dyDescent="0.25">
      <c r="AG522" s="20"/>
      <c r="AJ522" s="70"/>
      <c r="AK522" s="70"/>
      <c r="AL522" s="70"/>
      <c r="AM522" s="70"/>
      <c r="AN522" s="70"/>
      <c r="AO522" s="70"/>
      <c r="AP522" s="70"/>
      <c r="AQ522" s="71"/>
      <c r="AX522" s="71"/>
      <c r="AY522" s="70"/>
      <c r="AZ522" s="70"/>
      <c r="BG522" t="s">
        <v>313</v>
      </c>
      <c r="BH522" t="s">
        <v>1256</v>
      </c>
      <c r="BN522" s="88" t="str">
        <f t="shared" si="117"/>
        <v>-</v>
      </c>
      <c r="BO522" s="95" t="str">
        <f t="shared" si="118"/>
        <v>Mel</v>
      </c>
      <c r="BP522" s="88" t="str">
        <f t="shared" si="119"/>
        <v>Stottlemyre</v>
      </c>
    </row>
    <row r="523" spans="33:68" x14ac:dyDescent="0.25">
      <c r="AG523" s="20"/>
      <c r="AJ523" s="70"/>
      <c r="AK523" s="70"/>
      <c r="AL523" s="70"/>
      <c r="AM523" s="70"/>
      <c r="AN523" s="70"/>
      <c r="AO523" s="70"/>
      <c r="AP523" s="70"/>
      <c r="AQ523" s="71"/>
      <c r="AX523" s="71"/>
      <c r="AY523" s="70"/>
      <c r="AZ523" s="70"/>
      <c r="BG523" t="s">
        <v>146</v>
      </c>
      <c r="BH523" t="s">
        <v>1123</v>
      </c>
      <c r="BN523" s="88" t="str">
        <f t="shared" si="117"/>
        <v>-</v>
      </c>
      <c r="BO523" s="95" t="str">
        <f t="shared" si="118"/>
        <v>Ed</v>
      </c>
      <c r="BP523" s="88" t="str">
        <f t="shared" si="119"/>
        <v>Stroud</v>
      </c>
    </row>
    <row r="524" spans="33:68" x14ac:dyDescent="0.25">
      <c r="AG524" s="20"/>
      <c r="AJ524" s="70"/>
      <c r="AK524" s="70"/>
      <c r="AL524" s="70"/>
      <c r="AM524" s="70"/>
      <c r="AN524" s="70"/>
      <c r="AO524" s="70"/>
      <c r="AP524" s="70"/>
      <c r="AQ524" s="71"/>
      <c r="AX524" s="71"/>
      <c r="AY524" s="70"/>
      <c r="AZ524" s="70"/>
      <c r="BG524" t="s">
        <v>146</v>
      </c>
      <c r="BH524" t="s">
        <v>1123</v>
      </c>
      <c r="BN524" s="88" t="str">
        <f t="shared" si="117"/>
        <v>-</v>
      </c>
      <c r="BO524" s="95" t="str">
        <f t="shared" si="118"/>
        <v>Ed</v>
      </c>
      <c r="BP524" s="88" t="str">
        <f t="shared" si="119"/>
        <v>Stroud</v>
      </c>
    </row>
    <row r="525" spans="33:68" x14ac:dyDescent="0.25">
      <c r="AG525" s="20"/>
      <c r="AJ525" s="70"/>
      <c r="AK525" s="70"/>
      <c r="AL525" s="70"/>
      <c r="AM525" s="70"/>
      <c r="AN525" s="70"/>
      <c r="AO525" s="70"/>
      <c r="AP525" s="70"/>
      <c r="AQ525" s="71"/>
      <c r="AX525" s="71"/>
      <c r="AY525" s="70"/>
      <c r="AZ525" s="70"/>
      <c r="BG525" t="s">
        <v>146</v>
      </c>
      <c r="BH525" t="s">
        <v>1123</v>
      </c>
      <c r="BN525" s="88" t="str">
        <f t="shared" si="117"/>
        <v>-</v>
      </c>
      <c r="BO525" s="95" t="str">
        <f t="shared" si="118"/>
        <v>Ed</v>
      </c>
      <c r="BP525" s="88" t="str">
        <f t="shared" si="119"/>
        <v>Stroud</v>
      </c>
    </row>
    <row r="526" spans="33:68" x14ac:dyDescent="0.25">
      <c r="AG526" s="20"/>
      <c r="AJ526" s="70"/>
      <c r="AK526" s="70"/>
      <c r="AL526" s="70"/>
      <c r="AM526" s="70"/>
      <c r="AN526" s="70"/>
      <c r="AO526" s="70"/>
      <c r="AP526" s="70"/>
      <c r="AQ526" s="71"/>
      <c r="AX526" s="71"/>
      <c r="AY526" s="70"/>
      <c r="AZ526" s="70"/>
      <c r="BG526" t="s">
        <v>1271</v>
      </c>
      <c r="BH526" t="s">
        <v>1272</v>
      </c>
      <c r="BN526" s="88" t="str">
        <f t="shared" si="117"/>
        <v>-</v>
      </c>
      <c r="BO526" s="95" t="str">
        <f t="shared" si="118"/>
        <v>Moose</v>
      </c>
      <c r="BP526" s="88" t="str">
        <f t="shared" si="119"/>
        <v>Stubing</v>
      </c>
    </row>
    <row r="527" spans="33:68" x14ac:dyDescent="0.25">
      <c r="AG527" s="20"/>
      <c r="AJ527" s="70"/>
      <c r="AK527" s="70"/>
      <c r="AL527" s="70"/>
      <c r="AM527" s="70"/>
      <c r="AN527" s="70"/>
      <c r="AO527" s="70"/>
      <c r="AP527" s="70"/>
      <c r="AQ527" s="71"/>
      <c r="AX527" s="71"/>
      <c r="AY527" s="70"/>
      <c r="AZ527" s="70"/>
      <c r="BG527" t="s">
        <v>303</v>
      </c>
      <c r="BH527" t="s">
        <v>1235</v>
      </c>
      <c r="BN527" s="88" t="str">
        <f t="shared" si="117"/>
        <v>-</v>
      </c>
      <c r="BO527" s="95" t="str">
        <f t="shared" si="118"/>
        <v>Ken</v>
      </c>
      <c r="BP527" s="88" t="str">
        <f t="shared" si="119"/>
        <v>Suarez</v>
      </c>
    </row>
    <row r="528" spans="33:68" x14ac:dyDescent="0.25">
      <c r="AG528" s="20"/>
      <c r="AJ528" s="70"/>
      <c r="AK528" s="70"/>
      <c r="AL528" s="70"/>
      <c r="AM528" s="70"/>
      <c r="AN528" s="70"/>
      <c r="AO528" s="70"/>
      <c r="AP528" s="70"/>
      <c r="AQ528" s="71"/>
      <c r="AX528" s="71"/>
      <c r="AY528" s="70"/>
      <c r="AZ528" s="70"/>
      <c r="BG528" t="s">
        <v>282</v>
      </c>
      <c r="BH528" t="s">
        <v>1137</v>
      </c>
      <c r="BN528" s="88" t="str">
        <f t="shared" si="117"/>
        <v>-</v>
      </c>
      <c r="BO528" s="95" t="str">
        <f t="shared" si="118"/>
        <v>Fred</v>
      </c>
      <c r="BP528" s="88" t="str">
        <f t="shared" si="119"/>
        <v>Talbot</v>
      </c>
    </row>
    <row r="529" spans="32:69" x14ac:dyDescent="0.25">
      <c r="AG529" s="20"/>
      <c r="AJ529" s="70"/>
      <c r="AK529" s="70"/>
      <c r="AL529" s="70"/>
      <c r="AM529" s="70"/>
      <c r="AN529" s="70"/>
      <c r="AO529" s="70"/>
      <c r="AP529" s="70"/>
      <c r="AQ529" s="71"/>
      <c r="AX529" s="71"/>
      <c r="AY529" s="70"/>
      <c r="AZ529" s="70"/>
      <c r="BG529" t="s">
        <v>282</v>
      </c>
      <c r="BH529" t="s">
        <v>1137</v>
      </c>
      <c r="BN529" s="88" t="str">
        <f t="shared" si="117"/>
        <v>-</v>
      </c>
      <c r="BO529" s="95" t="str">
        <f t="shared" si="118"/>
        <v>Fred</v>
      </c>
      <c r="BP529" s="88" t="str">
        <f t="shared" si="119"/>
        <v>Talbot</v>
      </c>
    </row>
    <row r="530" spans="32:69" x14ac:dyDescent="0.25">
      <c r="AG530" s="20"/>
      <c r="AJ530" s="70"/>
      <c r="AK530" s="70"/>
      <c r="AL530" s="70"/>
      <c r="AM530" s="70"/>
      <c r="AN530" s="70"/>
      <c r="AO530" s="70"/>
      <c r="AP530" s="70"/>
      <c r="AQ530" s="71"/>
      <c r="AX530" s="71"/>
      <c r="AY530" s="70"/>
      <c r="AZ530" s="70"/>
      <c r="BG530" t="s">
        <v>142</v>
      </c>
      <c r="BH530" t="s">
        <v>1343</v>
      </c>
      <c r="BN530" s="88" t="str">
        <f t="shared" si="117"/>
        <v>-</v>
      </c>
      <c r="BO530" s="95" t="str">
        <f t="shared" si="118"/>
        <v>Tim</v>
      </c>
      <c r="BP530" s="88" t="str">
        <f t="shared" si="119"/>
        <v>Talton</v>
      </c>
    </row>
    <row r="531" spans="32:69" x14ac:dyDescent="0.25">
      <c r="AG531" s="20"/>
      <c r="AJ531" s="70"/>
      <c r="AK531" s="70"/>
      <c r="AL531" s="70"/>
      <c r="AM531" s="70"/>
      <c r="AN531" s="70"/>
      <c r="AO531" s="70"/>
      <c r="AP531" s="70"/>
      <c r="AQ531" s="71"/>
      <c r="AX531" s="71"/>
      <c r="AY531" s="70"/>
      <c r="AZ531" s="70"/>
      <c r="BG531" t="s">
        <v>300</v>
      </c>
      <c r="BH531" t="s">
        <v>1228</v>
      </c>
      <c r="BN531" s="88" t="str">
        <f t="shared" si="117"/>
        <v>-</v>
      </c>
      <c r="BO531" s="95" t="str">
        <f t="shared" si="118"/>
        <v>José</v>
      </c>
      <c r="BP531" s="88" t="str">
        <f t="shared" si="119"/>
        <v>Tartabull</v>
      </c>
    </row>
    <row r="532" spans="32:69" x14ac:dyDescent="0.25">
      <c r="AG532" s="20"/>
      <c r="AJ532" s="70"/>
      <c r="AK532" s="70"/>
      <c r="AL532" s="70"/>
      <c r="AM532" s="70"/>
      <c r="AN532" s="70"/>
      <c r="AO532" s="70"/>
      <c r="AP532" s="70"/>
      <c r="AQ532" s="71"/>
      <c r="AX532" s="71"/>
      <c r="AY532" s="70"/>
      <c r="AZ532" s="70"/>
      <c r="BG532" t="s">
        <v>1163</v>
      </c>
      <c r="BH532" t="s">
        <v>1164</v>
      </c>
      <c r="BN532" s="88" t="str">
        <f t="shared" si="117"/>
        <v>-</v>
      </c>
      <c r="BO532" s="95" t="str">
        <f t="shared" si="118"/>
        <v>Hawk</v>
      </c>
      <c r="BP532" s="88" t="str">
        <f t="shared" si="119"/>
        <v>Taylor</v>
      </c>
    </row>
    <row r="533" spans="32:69" x14ac:dyDescent="0.25">
      <c r="AG533" s="20"/>
      <c r="AJ533" s="70"/>
      <c r="AK533" s="70"/>
      <c r="AL533" s="70"/>
      <c r="AM533" s="70"/>
      <c r="AN533" s="70"/>
      <c r="AO533" s="70"/>
      <c r="AP533" s="70"/>
      <c r="AQ533" s="71"/>
      <c r="AX533" s="71"/>
      <c r="AY533" s="70"/>
      <c r="AZ533" s="70"/>
      <c r="BG533" t="s">
        <v>281</v>
      </c>
      <c r="BH533" t="s">
        <v>1132</v>
      </c>
      <c r="BN533" s="88" t="str">
        <f t="shared" si="117"/>
        <v>-</v>
      </c>
      <c r="BO533" s="95" t="str">
        <f t="shared" si="118"/>
        <v>Frank</v>
      </c>
      <c r="BP533" s="88" t="str">
        <f t="shared" si="119"/>
        <v>Tepedino</v>
      </c>
    </row>
    <row r="534" spans="32:69" x14ac:dyDescent="0.25">
      <c r="AG534" s="20"/>
      <c r="AJ534" s="70"/>
      <c r="AK534" s="70"/>
      <c r="AL534" s="70"/>
      <c r="AM534" s="70"/>
      <c r="AN534" s="70"/>
      <c r="AO534" s="70"/>
      <c r="AP534" s="70"/>
      <c r="AQ534" s="71"/>
      <c r="AX534" s="71"/>
      <c r="AY534" s="70"/>
      <c r="AZ534" s="70"/>
      <c r="BG534" t="s">
        <v>285</v>
      </c>
      <c r="BH534" t="s">
        <v>174</v>
      </c>
      <c r="BN534" s="88" t="str">
        <f t="shared" si="117"/>
        <v>-</v>
      </c>
      <c r="BO534" s="95" t="str">
        <f t="shared" si="118"/>
        <v>George</v>
      </c>
      <c r="BP534" s="88" t="str">
        <f t="shared" si="119"/>
        <v>Thomas</v>
      </c>
    </row>
    <row r="535" spans="32:69" x14ac:dyDescent="0.25">
      <c r="AG535" s="20"/>
      <c r="AJ535" s="70"/>
      <c r="AK535" s="70"/>
      <c r="AL535" s="70"/>
      <c r="AM535" s="70"/>
      <c r="AN535" s="70"/>
      <c r="AO535" s="70"/>
      <c r="AP535" s="70"/>
      <c r="AQ535" s="71"/>
      <c r="AX535" s="71"/>
      <c r="AY535" s="70"/>
      <c r="AZ535" s="70"/>
      <c r="BG535" t="s">
        <v>137</v>
      </c>
      <c r="BH535" t="s">
        <v>1248</v>
      </c>
      <c r="BN535" s="88" t="str">
        <f t="shared" si="117"/>
        <v>-</v>
      </c>
      <c r="BO535" s="95" t="str">
        <f t="shared" si="118"/>
        <v>Luis</v>
      </c>
      <c r="BP535" s="88" t="str">
        <f t="shared" si="119"/>
        <v>Tiant</v>
      </c>
    </row>
    <row r="536" spans="32:69" x14ac:dyDescent="0.25">
      <c r="AF536" s="1"/>
      <c r="AG536" s="20"/>
      <c r="AJ536" s="70"/>
      <c r="AK536" s="70"/>
      <c r="AL536" s="70"/>
      <c r="AM536" s="70"/>
      <c r="AN536" s="70"/>
      <c r="AO536" s="70"/>
      <c r="AP536" s="70"/>
      <c r="AQ536" s="71"/>
      <c r="AX536" s="71"/>
      <c r="AY536" s="70"/>
      <c r="AZ536" s="70"/>
      <c r="BG536" t="s">
        <v>137</v>
      </c>
      <c r="BH536" t="s">
        <v>1248</v>
      </c>
      <c r="BN536" s="88" t="str">
        <f t="shared" si="117"/>
        <v>-</v>
      </c>
      <c r="BO536" s="95" t="str">
        <f t="shared" si="118"/>
        <v>Luis</v>
      </c>
      <c r="BP536" s="88" t="str">
        <f t="shared" si="119"/>
        <v>Tiant</v>
      </c>
      <c r="BQ536" t="s">
        <v>1315</v>
      </c>
    </row>
    <row r="537" spans="32:69" x14ac:dyDescent="0.25">
      <c r="AG537" s="20"/>
      <c r="AJ537" s="70"/>
      <c r="AK537" s="70"/>
      <c r="AL537" s="70"/>
      <c r="AM537" s="70"/>
      <c r="AN537" s="70"/>
      <c r="AO537" s="70"/>
      <c r="AP537" s="70"/>
      <c r="AQ537" s="71"/>
      <c r="AX537" s="71"/>
      <c r="AY537" s="70"/>
      <c r="AZ537" s="70"/>
      <c r="BG537" t="s">
        <v>252</v>
      </c>
      <c r="BH537" t="s">
        <v>193</v>
      </c>
      <c r="BN537" s="88" t="str">
        <f t="shared" si="117"/>
        <v>-</v>
      </c>
      <c r="BO537" s="95" t="str">
        <f t="shared" si="118"/>
        <v>Bobby</v>
      </c>
      <c r="BP537" s="88" t="str">
        <f t="shared" si="119"/>
        <v>Tiefenauer</v>
      </c>
    </row>
    <row r="538" spans="32:69" x14ac:dyDescent="0.25">
      <c r="AG538" s="20"/>
      <c r="AJ538" s="70"/>
      <c r="AK538" s="70"/>
      <c r="AL538" s="70"/>
      <c r="AM538" s="70"/>
      <c r="AN538" s="70"/>
      <c r="AO538" s="70"/>
      <c r="AP538" s="70"/>
      <c r="AQ538" s="71"/>
      <c r="AX538" s="71"/>
      <c r="AY538" s="70"/>
      <c r="AZ538" s="70"/>
      <c r="BG538" t="s">
        <v>252</v>
      </c>
      <c r="BH538" t="s">
        <v>193</v>
      </c>
      <c r="BN538" s="88" t="str">
        <f t="shared" si="117"/>
        <v>-</v>
      </c>
      <c r="BO538" s="95" t="str">
        <f t="shared" si="118"/>
        <v>Bobby</v>
      </c>
      <c r="BP538" s="88" t="str">
        <f t="shared" si="119"/>
        <v>Tiefenauer</v>
      </c>
    </row>
    <row r="539" spans="32:69" x14ac:dyDescent="0.25">
      <c r="AJ539" s="70"/>
      <c r="AK539" s="70"/>
      <c r="AL539" s="70"/>
      <c r="AM539" s="70"/>
      <c r="AN539" s="70"/>
      <c r="AO539" s="70"/>
      <c r="AP539" s="70"/>
      <c r="AQ539" s="71"/>
      <c r="AX539" s="71"/>
      <c r="AY539" s="70"/>
      <c r="AZ539" s="70"/>
      <c r="BG539" t="s">
        <v>145</v>
      </c>
      <c r="BH539" t="s">
        <v>1036</v>
      </c>
      <c r="BN539" s="88" t="str">
        <f t="shared" si="117"/>
        <v>-</v>
      </c>
      <c r="BO539" s="95" t="str">
        <f t="shared" si="118"/>
        <v>Bob</v>
      </c>
      <c r="BP539" s="88" t="str">
        <f t="shared" si="119"/>
        <v>Tillman</v>
      </c>
    </row>
    <row r="540" spans="32:69" x14ac:dyDescent="0.25">
      <c r="AJ540" s="70"/>
      <c r="AK540" s="70"/>
      <c r="AL540" s="70"/>
      <c r="AM540" s="70"/>
      <c r="AN540" s="70"/>
      <c r="AO540" s="70"/>
      <c r="AP540" s="70"/>
      <c r="AQ540" s="71"/>
      <c r="AX540" s="71"/>
      <c r="AY540" s="70"/>
      <c r="AZ540" s="70"/>
      <c r="BG540" t="s">
        <v>145</v>
      </c>
      <c r="BH540" t="s">
        <v>1036</v>
      </c>
      <c r="BN540" s="88" t="str">
        <f t="shared" si="117"/>
        <v>-</v>
      </c>
      <c r="BO540" s="95" t="str">
        <f t="shared" si="118"/>
        <v>Bob</v>
      </c>
      <c r="BP540" s="88" t="str">
        <f t="shared" si="119"/>
        <v>Tillman</v>
      </c>
    </row>
    <row r="541" spans="32:69" x14ac:dyDescent="0.25">
      <c r="AJ541" s="70"/>
      <c r="AK541" s="70"/>
      <c r="AL541" s="70"/>
      <c r="AM541" s="70"/>
      <c r="AN541" s="70"/>
      <c r="AO541" s="70"/>
      <c r="AP541" s="70"/>
      <c r="AQ541" s="71"/>
      <c r="AX541" s="71"/>
      <c r="AY541" s="70"/>
      <c r="AZ541" s="70"/>
      <c r="BG541" t="s">
        <v>145</v>
      </c>
      <c r="BH541" t="s">
        <v>1036</v>
      </c>
      <c r="BN541" s="88" t="str">
        <f t="shared" si="117"/>
        <v>-</v>
      </c>
      <c r="BO541" s="95" t="str">
        <f t="shared" si="118"/>
        <v>Bob</v>
      </c>
      <c r="BP541" s="88" t="str">
        <f t="shared" si="119"/>
        <v>Tillman</v>
      </c>
    </row>
    <row r="542" spans="32:69" x14ac:dyDescent="0.25">
      <c r="AJ542" s="70"/>
      <c r="AK542" s="70"/>
      <c r="AL542" s="70"/>
      <c r="AM542" s="70"/>
      <c r="AN542" s="70"/>
      <c r="AO542" s="70"/>
      <c r="AP542" s="70"/>
      <c r="AQ542" s="71"/>
      <c r="AX542" s="71"/>
      <c r="AY542" s="70"/>
      <c r="AZ542" s="70"/>
      <c r="BG542" t="s">
        <v>340</v>
      </c>
      <c r="BH542" t="s">
        <v>1341</v>
      </c>
      <c r="BN542" s="88" t="str">
        <f t="shared" si="117"/>
        <v>-</v>
      </c>
      <c r="BO542" s="95" t="str">
        <f t="shared" si="118"/>
        <v>Thad</v>
      </c>
      <c r="BP542" s="88" t="str">
        <f t="shared" si="119"/>
        <v>Tillotson</v>
      </c>
    </row>
    <row r="543" spans="32:69" x14ac:dyDescent="0.25">
      <c r="AJ543" s="70"/>
      <c r="AK543" s="70"/>
      <c r="AL543" s="70"/>
      <c r="AM543" s="70"/>
      <c r="AN543" s="70"/>
      <c r="AO543" s="70"/>
      <c r="AP543" s="70"/>
      <c r="AQ543" s="71"/>
      <c r="AX543" s="71"/>
      <c r="AY543" s="70"/>
      <c r="AZ543" s="70"/>
      <c r="BG543" t="s">
        <v>340</v>
      </c>
      <c r="BH543" t="s">
        <v>1341</v>
      </c>
      <c r="BN543" s="88" t="str">
        <f t="shared" si="117"/>
        <v>-</v>
      </c>
      <c r="BO543" s="95" t="str">
        <f t="shared" si="118"/>
        <v>Thad</v>
      </c>
      <c r="BP543" s="88" t="str">
        <f t="shared" si="119"/>
        <v>Tillotson</v>
      </c>
    </row>
    <row r="544" spans="32:69" x14ac:dyDescent="0.25">
      <c r="AJ544" s="70"/>
      <c r="AK544" s="70"/>
      <c r="AL544" s="70"/>
      <c r="AM544" s="70"/>
      <c r="AN544" s="70"/>
      <c r="AO544" s="70"/>
      <c r="AP544" s="70"/>
      <c r="AQ544" s="71"/>
      <c r="AX544" s="71"/>
      <c r="AY544" s="70"/>
      <c r="AZ544" s="70"/>
      <c r="BG544" t="s">
        <v>263</v>
      </c>
      <c r="BH544" t="s">
        <v>1059</v>
      </c>
      <c r="BN544" s="88" t="str">
        <f t="shared" si="117"/>
        <v>-</v>
      </c>
      <c r="BO544" s="95" t="str">
        <f t="shared" si="118"/>
        <v>César</v>
      </c>
      <c r="BP544" s="88" t="str">
        <f t="shared" si="119"/>
        <v>Tovar</v>
      </c>
    </row>
    <row r="545" spans="36:68" x14ac:dyDescent="0.25">
      <c r="AJ545" s="70"/>
      <c r="AK545" s="70"/>
      <c r="AL545" s="70"/>
      <c r="AM545" s="70"/>
      <c r="AN545" s="70"/>
      <c r="AO545" s="70"/>
      <c r="AP545" s="70"/>
      <c r="AQ545" s="71"/>
      <c r="AX545" s="71"/>
      <c r="AY545" s="70"/>
      <c r="AZ545" s="70"/>
      <c r="BG545" t="s">
        <v>160</v>
      </c>
      <c r="BH545" t="s">
        <v>1101</v>
      </c>
      <c r="BN545" s="88" t="str">
        <f t="shared" si="117"/>
        <v>-</v>
      </c>
      <c r="BO545" s="95" t="str">
        <f t="shared" si="118"/>
        <v>Dick</v>
      </c>
      <c r="BP545" s="88" t="str">
        <f t="shared" si="119"/>
        <v>Tracewski</v>
      </c>
    </row>
    <row r="546" spans="36:68" x14ac:dyDescent="0.25">
      <c r="AJ546" s="70"/>
      <c r="AK546" s="70"/>
      <c r="AL546" s="70"/>
      <c r="AM546" s="70"/>
      <c r="AN546" s="70"/>
      <c r="AO546" s="70"/>
      <c r="AP546" s="70"/>
      <c r="AQ546" s="71"/>
      <c r="AX546" s="71"/>
      <c r="AY546" s="70"/>
      <c r="AZ546" s="70"/>
      <c r="BG546" t="s">
        <v>341</v>
      </c>
      <c r="BH546" t="s">
        <v>1348</v>
      </c>
      <c r="BN546" s="88" t="str">
        <f t="shared" si="117"/>
        <v>-</v>
      </c>
      <c r="BO546" s="95" t="str">
        <f t="shared" si="118"/>
        <v>Tom</v>
      </c>
      <c r="BP546" s="88" t="str">
        <f t="shared" si="119"/>
        <v>Tresh</v>
      </c>
    </row>
    <row r="547" spans="36:68" x14ac:dyDescent="0.25">
      <c r="AJ547" s="70"/>
      <c r="AK547" s="70"/>
      <c r="AL547" s="70"/>
      <c r="AM547" s="70"/>
      <c r="AN547" s="70"/>
      <c r="AO547" s="70"/>
      <c r="AP547" s="70"/>
      <c r="AQ547" s="71"/>
      <c r="AX547" s="71"/>
      <c r="AY547" s="70"/>
      <c r="AZ547" s="70"/>
      <c r="BG547" t="s">
        <v>303</v>
      </c>
      <c r="BH547" t="s">
        <v>375</v>
      </c>
      <c r="BN547" s="88" t="str">
        <f t="shared" si="117"/>
        <v>-</v>
      </c>
      <c r="BO547" s="95" t="str">
        <f t="shared" si="118"/>
        <v>Ken</v>
      </c>
      <c r="BP547" s="88" t="str">
        <f t="shared" si="119"/>
        <v>Turner</v>
      </c>
    </row>
    <row r="548" spans="36:68" x14ac:dyDescent="0.25">
      <c r="AJ548" s="70"/>
      <c r="AK548" s="70"/>
      <c r="AL548" s="70"/>
      <c r="AM548" s="70"/>
      <c r="AN548" s="70"/>
      <c r="AO548" s="70"/>
      <c r="AP548" s="70"/>
      <c r="AQ548" s="71"/>
      <c r="AX548" s="71"/>
      <c r="AY548" s="70"/>
      <c r="AZ548" s="70"/>
      <c r="BG548" t="s">
        <v>303</v>
      </c>
      <c r="BH548" t="s">
        <v>375</v>
      </c>
      <c r="BN548" s="88" t="str">
        <f t="shared" si="117"/>
        <v>-</v>
      </c>
      <c r="BO548" s="95" t="str">
        <f t="shared" si="118"/>
        <v>Ken</v>
      </c>
      <c r="BP548" s="88" t="str">
        <f t="shared" si="119"/>
        <v>Turner</v>
      </c>
    </row>
    <row r="549" spans="36:68" x14ac:dyDescent="0.25">
      <c r="AJ549" s="70"/>
      <c r="AK549" s="70"/>
      <c r="AL549" s="70"/>
      <c r="AM549" s="70"/>
      <c r="AN549" s="70"/>
      <c r="AO549" s="70"/>
      <c r="AP549" s="70"/>
      <c r="AQ549" s="71"/>
      <c r="AX549" s="71"/>
      <c r="AY549" s="70"/>
      <c r="AZ549" s="70"/>
      <c r="BG549" t="s">
        <v>339</v>
      </c>
      <c r="BH549" t="s">
        <v>1340</v>
      </c>
      <c r="BN549" s="88" t="str">
        <f t="shared" si="117"/>
        <v>-</v>
      </c>
      <c r="BO549" s="95" t="str">
        <f t="shared" si="118"/>
        <v>Ted</v>
      </c>
      <c r="BP549" s="88" t="str">
        <f t="shared" si="119"/>
        <v>Uhlaender</v>
      </c>
    </row>
    <row r="550" spans="36:68" x14ac:dyDescent="0.25">
      <c r="AJ550" s="70"/>
      <c r="AK550" s="70"/>
      <c r="AL550" s="70"/>
      <c r="AM550" s="70"/>
      <c r="AN550" s="70"/>
      <c r="AO550" s="70"/>
      <c r="AP550" s="70"/>
      <c r="AQ550" s="71"/>
      <c r="AX550" s="71"/>
      <c r="AY550" s="70"/>
      <c r="AZ550" s="70"/>
      <c r="BG550" t="s">
        <v>1325</v>
      </c>
      <c r="BH550" t="s">
        <v>1326</v>
      </c>
      <c r="BN550" s="88" t="str">
        <f t="shared" si="117"/>
        <v>-</v>
      </c>
      <c r="BO550" s="95" t="str">
        <f t="shared" si="118"/>
        <v>Sandy</v>
      </c>
      <c r="BP550" s="88" t="str">
        <f t="shared" si="119"/>
        <v>Valdespino</v>
      </c>
    </row>
    <row r="551" spans="36:68" x14ac:dyDescent="0.25">
      <c r="BG551" t="s">
        <v>282</v>
      </c>
      <c r="BH551" t="s">
        <v>1138</v>
      </c>
      <c r="BN551" s="88" t="str">
        <f t="shared" si="117"/>
        <v>-</v>
      </c>
      <c r="BO551" s="95" t="str">
        <f t="shared" si="118"/>
        <v>Fred</v>
      </c>
      <c r="BP551" s="88" t="str">
        <f t="shared" si="119"/>
        <v>Valentine</v>
      </c>
    </row>
    <row r="552" spans="36:68" x14ac:dyDescent="0.25">
      <c r="BG552" t="s">
        <v>152</v>
      </c>
      <c r="BH552" t="s">
        <v>1213</v>
      </c>
      <c r="BN552" s="88" t="str">
        <f t="shared" si="117"/>
        <v>-</v>
      </c>
      <c r="BO552" s="95" t="str">
        <f t="shared" si="118"/>
        <v>Joe</v>
      </c>
      <c r="BP552" s="88" t="str">
        <f t="shared" si="119"/>
        <v>Verbanic</v>
      </c>
    </row>
    <row r="553" spans="36:68" x14ac:dyDescent="0.25">
      <c r="BG553" t="s">
        <v>152</v>
      </c>
      <c r="BH553" t="s">
        <v>1213</v>
      </c>
      <c r="BN553" s="88" t="str">
        <f t="shared" si="117"/>
        <v>-</v>
      </c>
      <c r="BO553" s="95" t="str">
        <f t="shared" si="118"/>
        <v>Joe</v>
      </c>
      <c r="BP553" s="88" t="str">
        <f t="shared" si="119"/>
        <v>Verbanic</v>
      </c>
    </row>
    <row r="554" spans="36:68" x14ac:dyDescent="0.25">
      <c r="BG554" t="s">
        <v>1372</v>
      </c>
      <c r="BH554" t="s">
        <v>1373</v>
      </c>
      <c r="BN554" s="88" t="str">
        <f t="shared" si="117"/>
        <v>-</v>
      </c>
      <c r="BO554" s="95" t="str">
        <f t="shared" si="118"/>
        <v>Zoilo</v>
      </c>
      <c r="BP554" s="88" t="str">
        <f t="shared" si="119"/>
        <v>Versalles</v>
      </c>
    </row>
    <row r="555" spans="36:68" x14ac:dyDescent="0.25">
      <c r="BG555" t="s">
        <v>300</v>
      </c>
      <c r="BH555" t="s">
        <v>1229</v>
      </c>
      <c r="BN555" s="88" t="str">
        <f t="shared" si="117"/>
        <v>-</v>
      </c>
      <c r="BO555" s="95" t="str">
        <f t="shared" si="118"/>
        <v>José</v>
      </c>
      <c r="BP555" s="88" t="str">
        <f t="shared" si="119"/>
        <v>Vidal</v>
      </c>
    </row>
    <row r="556" spans="36:68" x14ac:dyDescent="0.25">
      <c r="BG556" t="s">
        <v>157</v>
      </c>
      <c r="BH556" t="s">
        <v>1025</v>
      </c>
      <c r="BN556" s="88" t="str">
        <f t="shared" si="117"/>
        <v>-</v>
      </c>
      <c r="BO556" s="95" t="str">
        <f t="shared" si="118"/>
        <v>Bill</v>
      </c>
      <c r="BP556" s="88" t="str">
        <f t="shared" si="119"/>
        <v>Voss</v>
      </c>
    </row>
    <row r="557" spans="36:68" x14ac:dyDescent="0.25">
      <c r="BG557" t="s">
        <v>308</v>
      </c>
      <c r="BH557" t="s">
        <v>1241</v>
      </c>
      <c r="BN557" s="88" t="str">
        <f t="shared" si="117"/>
        <v>-</v>
      </c>
      <c r="BO557" s="95" t="str">
        <f t="shared" si="118"/>
        <v>Leon</v>
      </c>
      <c r="BP557" s="88" t="str">
        <f t="shared" si="119"/>
        <v>Wagner</v>
      </c>
    </row>
    <row r="558" spans="36:68" x14ac:dyDescent="0.25">
      <c r="BG558" t="s">
        <v>140</v>
      </c>
      <c r="BH558" t="s">
        <v>346</v>
      </c>
      <c r="BN558" s="88" t="str">
        <f t="shared" si="117"/>
        <v>-</v>
      </c>
      <c r="BO558" s="95" t="str">
        <f t="shared" si="118"/>
        <v>Don</v>
      </c>
      <c r="BP558" s="88" t="str">
        <f t="shared" si="119"/>
        <v>Wallace</v>
      </c>
    </row>
    <row r="559" spans="36:68" x14ac:dyDescent="0.25">
      <c r="BG559" t="s">
        <v>159</v>
      </c>
      <c r="BH559" t="s">
        <v>1289</v>
      </c>
      <c r="BN559" s="88" t="str">
        <f t="shared" si="117"/>
        <v>-</v>
      </c>
      <c r="BO559" s="95" t="str">
        <f t="shared" si="118"/>
        <v>Pete</v>
      </c>
      <c r="BP559" s="88" t="str">
        <f t="shared" si="119"/>
        <v>Ward</v>
      </c>
    </row>
    <row r="560" spans="36:68" x14ac:dyDescent="0.25">
      <c r="BG560" t="s">
        <v>153</v>
      </c>
      <c r="BH560" t="s">
        <v>1144</v>
      </c>
      <c r="BN560" s="88" t="str">
        <f t="shared" si="117"/>
        <v>-</v>
      </c>
      <c r="BO560" s="95" t="str">
        <f t="shared" si="118"/>
        <v>Gary</v>
      </c>
      <c r="BP560" s="88" t="str">
        <f t="shared" si="119"/>
        <v>Waslewski</v>
      </c>
    </row>
    <row r="561" spans="59:68" x14ac:dyDescent="0.25">
      <c r="BG561" t="s">
        <v>153</v>
      </c>
      <c r="BH561" t="s">
        <v>1144</v>
      </c>
      <c r="BN561" s="88" t="str">
        <f t="shared" si="117"/>
        <v>-</v>
      </c>
      <c r="BO561" s="95" t="str">
        <f t="shared" si="118"/>
        <v>Gary</v>
      </c>
      <c r="BP561" s="88" t="str">
        <f t="shared" si="119"/>
        <v>Waslewski</v>
      </c>
    </row>
    <row r="562" spans="59:68" x14ac:dyDescent="0.25">
      <c r="BG562" t="s">
        <v>279</v>
      </c>
      <c r="BH562" t="s">
        <v>1125</v>
      </c>
      <c r="BN562" s="88" t="str">
        <f t="shared" si="117"/>
        <v>-</v>
      </c>
      <c r="BO562" s="95" t="str">
        <f t="shared" si="118"/>
        <v>Eddie</v>
      </c>
      <c r="BP562" s="88" t="str">
        <f t="shared" si="119"/>
        <v>Watt</v>
      </c>
    </row>
    <row r="563" spans="59:68" x14ac:dyDescent="0.25">
      <c r="BG563" t="s">
        <v>279</v>
      </c>
      <c r="BH563" t="s">
        <v>1125</v>
      </c>
      <c r="BN563" s="88" t="str">
        <f t="shared" si="117"/>
        <v>-</v>
      </c>
      <c r="BO563" s="95" t="str">
        <f t="shared" si="118"/>
        <v>Eddie</v>
      </c>
      <c r="BP563" s="88" t="str">
        <f t="shared" si="119"/>
        <v>Watt</v>
      </c>
    </row>
    <row r="564" spans="59:68" x14ac:dyDescent="0.25">
      <c r="BG564" t="s">
        <v>296</v>
      </c>
      <c r="BH564" t="s">
        <v>1203</v>
      </c>
      <c r="BN564" s="88" t="str">
        <f t="shared" si="117"/>
        <v>-</v>
      </c>
      <c r="BO564" s="95" t="str">
        <f t="shared" si="118"/>
        <v>Jim</v>
      </c>
      <c r="BP564" s="88" t="str">
        <f t="shared" si="119"/>
        <v>Weaver</v>
      </c>
    </row>
    <row r="565" spans="59:68" x14ac:dyDescent="0.25">
      <c r="BG565" t="s">
        <v>296</v>
      </c>
      <c r="BH565" t="s">
        <v>1203</v>
      </c>
      <c r="BN565" s="88" t="str">
        <f t="shared" si="117"/>
        <v>-</v>
      </c>
      <c r="BO565" s="95" t="str">
        <f t="shared" si="118"/>
        <v>Jim</v>
      </c>
      <c r="BP565" s="88" t="str">
        <f t="shared" si="119"/>
        <v>Weaver</v>
      </c>
    </row>
    <row r="566" spans="59:68" x14ac:dyDescent="0.25">
      <c r="BG566" t="s">
        <v>1291</v>
      </c>
      <c r="BH566" t="s">
        <v>1292</v>
      </c>
      <c r="BN566" s="88" t="str">
        <f t="shared" si="117"/>
        <v>-</v>
      </c>
      <c r="BO566" s="95" t="str">
        <f t="shared" si="118"/>
        <v>Ramón</v>
      </c>
      <c r="BP566" s="88" t="str">
        <f t="shared" si="119"/>
        <v>Webster</v>
      </c>
    </row>
    <row r="567" spans="59:68" x14ac:dyDescent="0.25">
      <c r="BG567" t="s">
        <v>150</v>
      </c>
      <c r="BH567" t="s">
        <v>1005</v>
      </c>
      <c r="BN567" s="88" t="str">
        <f t="shared" si="117"/>
        <v>-</v>
      </c>
      <c r="BO567" s="95" t="str">
        <f t="shared" si="118"/>
        <v>Al</v>
      </c>
      <c r="BP567" s="88" t="str">
        <f t="shared" si="119"/>
        <v>Weis</v>
      </c>
    </row>
    <row r="568" spans="59:68" x14ac:dyDescent="0.25">
      <c r="BG568" t="s">
        <v>299</v>
      </c>
      <c r="BH568" t="s">
        <v>1223</v>
      </c>
      <c r="BN568" s="88" t="str">
        <f t="shared" si="117"/>
        <v>-</v>
      </c>
      <c r="BO568" s="95" t="str">
        <f t="shared" si="118"/>
        <v>Johnny</v>
      </c>
      <c r="BP568" s="88" t="str">
        <f t="shared" si="119"/>
        <v>Werhas</v>
      </c>
    </row>
    <row r="569" spans="59:68" x14ac:dyDescent="0.25">
      <c r="BG569" t="s">
        <v>140</v>
      </c>
      <c r="BH569" t="s">
        <v>1108</v>
      </c>
      <c r="BN569" s="88" t="str">
        <f t="shared" si="117"/>
        <v>-</v>
      </c>
      <c r="BO569" s="95" t="str">
        <f t="shared" si="118"/>
        <v>Don</v>
      </c>
      <c r="BP569" s="88" t="str">
        <f t="shared" si="119"/>
        <v>Wert</v>
      </c>
    </row>
    <row r="570" spans="59:68" x14ac:dyDescent="0.25">
      <c r="BG570" t="s">
        <v>139</v>
      </c>
      <c r="BH570" t="s">
        <v>1337</v>
      </c>
      <c r="BN570" s="88" t="str">
        <f t="shared" si="117"/>
        <v>-</v>
      </c>
      <c r="BO570" s="95" t="str">
        <f t="shared" si="118"/>
        <v>Steve</v>
      </c>
      <c r="BP570" s="88" t="str">
        <f t="shared" si="119"/>
        <v>Whitaker</v>
      </c>
    </row>
    <row r="571" spans="59:68" x14ac:dyDescent="0.25">
      <c r="BG571" t="s">
        <v>1313</v>
      </c>
      <c r="BH571" t="s">
        <v>305</v>
      </c>
      <c r="BN571" s="88" t="str">
        <f t="shared" si="117"/>
        <v>-</v>
      </c>
      <c r="BO571" s="95" t="str">
        <f t="shared" si="118"/>
        <v>Roy</v>
      </c>
      <c r="BP571" s="88" t="str">
        <f t="shared" si="119"/>
        <v>White</v>
      </c>
    </row>
    <row r="572" spans="59:68" x14ac:dyDescent="0.25">
      <c r="BG572" t="s">
        <v>282</v>
      </c>
      <c r="BH572" t="s">
        <v>1139</v>
      </c>
      <c r="BN572" s="88" t="str">
        <f t="shared" si="117"/>
        <v>-</v>
      </c>
      <c r="BO572" s="95" t="str">
        <f t="shared" si="118"/>
        <v>Fred</v>
      </c>
      <c r="BP572" s="88" t="str">
        <f t="shared" si="119"/>
        <v>Whitfield</v>
      </c>
    </row>
    <row r="573" spans="59:68" x14ac:dyDescent="0.25">
      <c r="BG573" t="s">
        <v>273</v>
      </c>
      <c r="BH573" t="s">
        <v>1087</v>
      </c>
      <c r="BN573" s="88" t="str">
        <f t="shared" si="117"/>
        <v>-</v>
      </c>
      <c r="BO573" s="95" t="str">
        <f t="shared" si="118"/>
        <v>Dave</v>
      </c>
      <c r="BP573" s="88" t="str">
        <f t="shared" si="119"/>
        <v>Wickersham</v>
      </c>
    </row>
    <row r="574" spans="59:68" x14ac:dyDescent="0.25">
      <c r="BG574" t="s">
        <v>273</v>
      </c>
      <c r="BH574" t="s">
        <v>1087</v>
      </c>
      <c r="BN574" s="88" t="str">
        <f t="shared" si="117"/>
        <v>-</v>
      </c>
      <c r="BO574" s="95" t="str">
        <f t="shared" si="118"/>
        <v>Dave</v>
      </c>
      <c r="BP574" s="88" t="str">
        <f t="shared" si="119"/>
        <v>Wickersham</v>
      </c>
    </row>
    <row r="575" spans="59:68" x14ac:dyDescent="0.25">
      <c r="BG575" t="s">
        <v>1167</v>
      </c>
      <c r="BH575" t="s">
        <v>1168</v>
      </c>
      <c r="BN575" s="88" t="str">
        <f t="shared" si="117"/>
        <v>-</v>
      </c>
      <c r="BO575" s="95" t="str">
        <f t="shared" si="118"/>
        <v>Hoyt</v>
      </c>
      <c r="BP575" s="88" t="str">
        <f t="shared" si="119"/>
        <v>Wilhelm</v>
      </c>
    </row>
    <row r="576" spans="59:68" x14ac:dyDescent="0.25">
      <c r="BG576" t="s">
        <v>1167</v>
      </c>
      <c r="BH576" t="s">
        <v>1168</v>
      </c>
      <c r="BN576" s="88" t="str">
        <f t="shared" si="117"/>
        <v>-</v>
      </c>
      <c r="BO576" s="95" t="str">
        <f t="shared" si="118"/>
        <v>Hoyt</v>
      </c>
      <c r="BP576" s="88" t="str">
        <f t="shared" si="119"/>
        <v>Wilhelm</v>
      </c>
    </row>
    <row r="577" spans="59:68" x14ac:dyDescent="0.25">
      <c r="BG577" t="s">
        <v>318</v>
      </c>
      <c r="BH577" t="s">
        <v>1274</v>
      </c>
      <c r="BN577" s="88" t="str">
        <f t="shared" si="117"/>
        <v>-</v>
      </c>
      <c r="BO577" s="95" t="str">
        <f t="shared" si="118"/>
        <v>Nick</v>
      </c>
      <c r="BP577" s="88" t="str">
        <f t="shared" si="119"/>
        <v>Willhite</v>
      </c>
    </row>
    <row r="578" spans="59:68" x14ac:dyDescent="0.25">
      <c r="BG578" t="s">
        <v>318</v>
      </c>
      <c r="BH578" t="s">
        <v>1274</v>
      </c>
      <c r="BN578" s="88" t="str">
        <f t="shared" ref="BN578:BN619" si="120">IF(AND(BP578=BP579,BO578&lt;&gt;BO579),"check","-")</f>
        <v>-</v>
      </c>
      <c r="BO578" s="95" t="str">
        <f t="shared" si="118"/>
        <v>Nick</v>
      </c>
      <c r="BP578" s="88" t="str">
        <f t="shared" si="119"/>
        <v>Willhite</v>
      </c>
    </row>
    <row r="579" spans="59:68" x14ac:dyDescent="0.25">
      <c r="BG579" t="s">
        <v>348</v>
      </c>
      <c r="BH579" t="s">
        <v>165</v>
      </c>
      <c r="BN579" s="96" t="str">
        <f t="shared" si="120"/>
        <v>check</v>
      </c>
      <c r="BO579" s="95" t="str">
        <f t="shared" ref="BO579:BO603" si="121">BG579</f>
        <v>Walt</v>
      </c>
      <c r="BP579" s="88" t="str">
        <f t="shared" ref="BP579:BP603" si="122">BH579</f>
        <v>Williams</v>
      </c>
    </row>
    <row r="580" spans="59:68" x14ac:dyDescent="0.25">
      <c r="BG580" t="s">
        <v>1333</v>
      </c>
      <c r="BH580" t="s">
        <v>165</v>
      </c>
      <c r="BN580" s="96" t="str">
        <f t="shared" si="120"/>
        <v>-</v>
      </c>
      <c r="BO580" s="95" t="str">
        <f t="shared" si="121"/>
        <v>Stan</v>
      </c>
      <c r="BP580" s="88" t="str">
        <f t="shared" si="122"/>
        <v>Williams</v>
      </c>
    </row>
    <row r="581" spans="59:68" x14ac:dyDescent="0.25">
      <c r="BG581" t="s">
        <v>1333</v>
      </c>
      <c r="BH581" t="s">
        <v>165</v>
      </c>
      <c r="BN581" s="96" t="str">
        <f t="shared" si="120"/>
        <v>-</v>
      </c>
      <c r="BO581" s="95" t="str">
        <f t="shared" si="121"/>
        <v>Stan</v>
      </c>
      <c r="BP581" s="88" t="str">
        <f t="shared" si="122"/>
        <v>Williams</v>
      </c>
    </row>
    <row r="582" spans="59:68" x14ac:dyDescent="0.25">
      <c r="BG582" t="s">
        <v>1117</v>
      </c>
      <c r="BH582" t="s">
        <v>359</v>
      </c>
      <c r="BN582" s="88" t="str">
        <f t="shared" si="120"/>
        <v>-</v>
      </c>
      <c r="BO582" s="95" t="str">
        <f t="shared" si="121"/>
        <v>Earl</v>
      </c>
      <c r="BP582" s="88" t="str">
        <f t="shared" si="122"/>
        <v>Wilson</v>
      </c>
    </row>
    <row r="583" spans="59:68" x14ac:dyDescent="0.25">
      <c r="BG583" t="s">
        <v>1117</v>
      </c>
      <c r="BH583" t="s">
        <v>359</v>
      </c>
      <c r="BN583" s="88" t="str">
        <f t="shared" si="120"/>
        <v>-</v>
      </c>
      <c r="BO583" s="95" t="str">
        <f t="shared" si="121"/>
        <v>Earl</v>
      </c>
      <c r="BP583" s="88" t="str">
        <f t="shared" si="122"/>
        <v>Wilson</v>
      </c>
    </row>
    <row r="584" spans="59:68" x14ac:dyDescent="0.25">
      <c r="BG584" t="s">
        <v>1109</v>
      </c>
      <c r="BH584" t="s">
        <v>1110</v>
      </c>
      <c r="BN584" s="88" t="str">
        <f t="shared" si="120"/>
        <v>-</v>
      </c>
      <c r="BO584" s="95" t="str">
        <f t="shared" si="121"/>
        <v>Dooley</v>
      </c>
      <c r="BP584" s="88" t="str">
        <f t="shared" si="122"/>
        <v>Womack</v>
      </c>
    </row>
    <row r="585" spans="59:68" x14ac:dyDescent="0.25">
      <c r="BG585" t="s">
        <v>1109</v>
      </c>
      <c r="BH585" t="s">
        <v>1110</v>
      </c>
      <c r="BN585" s="88" t="str">
        <f t="shared" si="120"/>
        <v>-</v>
      </c>
      <c r="BO585" s="95" t="str">
        <f t="shared" si="121"/>
        <v>Dooley</v>
      </c>
      <c r="BP585" s="88" t="str">
        <f t="shared" si="122"/>
        <v>Womack</v>
      </c>
    </row>
    <row r="586" spans="59:68" x14ac:dyDescent="0.25">
      <c r="BG586" t="s">
        <v>1176</v>
      </c>
      <c r="BH586" t="s">
        <v>1178</v>
      </c>
      <c r="BN586" s="96" t="str">
        <f t="shared" si="120"/>
        <v>check</v>
      </c>
      <c r="BO586" s="95" t="str">
        <f t="shared" si="121"/>
        <v>Jake</v>
      </c>
      <c r="BP586" s="88" t="str">
        <f t="shared" si="122"/>
        <v>Wood</v>
      </c>
    </row>
    <row r="587" spans="59:68" x14ac:dyDescent="0.25">
      <c r="BG587" t="s">
        <v>1370</v>
      </c>
      <c r="BH587" t="s">
        <v>1178</v>
      </c>
      <c r="BN587" s="96" t="str">
        <f t="shared" si="120"/>
        <v>-</v>
      </c>
      <c r="BO587" s="95" t="str">
        <f t="shared" si="121"/>
        <v>Wilbur</v>
      </c>
      <c r="BP587" s="88" t="str">
        <f t="shared" si="122"/>
        <v>Wood</v>
      </c>
    </row>
    <row r="588" spans="59:68" x14ac:dyDescent="0.25">
      <c r="BG588" t="s">
        <v>1370</v>
      </c>
      <c r="BH588" t="s">
        <v>1178</v>
      </c>
      <c r="BN588" s="96" t="str">
        <f t="shared" si="120"/>
        <v>-</v>
      </c>
      <c r="BO588" s="95" t="str">
        <f t="shared" si="121"/>
        <v>Wilbur</v>
      </c>
      <c r="BP588" s="88" t="str">
        <f t="shared" si="122"/>
        <v>Wood</v>
      </c>
    </row>
    <row r="589" spans="59:68" x14ac:dyDescent="0.25">
      <c r="BG589" t="s">
        <v>150</v>
      </c>
      <c r="BH589" t="s">
        <v>1006</v>
      </c>
      <c r="BN589" s="88" t="str">
        <f t="shared" si="120"/>
        <v>-</v>
      </c>
      <c r="BO589" s="95" t="str">
        <f t="shared" si="121"/>
        <v>Al</v>
      </c>
      <c r="BP589" s="88" t="str">
        <f t="shared" si="122"/>
        <v>Worthington</v>
      </c>
    </row>
    <row r="590" spans="59:68" x14ac:dyDescent="0.25">
      <c r="BG590" t="s">
        <v>150</v>
      </c>
      <c r="BH590" t="s">
        <v>1006</v>
      </c>
      <c r="BN590" s="88" t="str">
        <f t="shared" si="120"/>
        <v>-</v>
      </c>
      <c r="BO590" s="95" t="str">
        <f t="shared" si="121"/>
        <v>Al</v>
      </c>
      <c r="BP590" s="88" t="str">
        <f t="shared" si="122"/>
        <v>Worthington</v>
      </c>
    </row>
    <row r="591" spans="59:68" x14ac:dyDescent="0.25">
      <c r="BG591" t="s">
        <v>1068</v>
      </c>
      <c r="BH591" t="s">
        <v>376</v>
      </c>
      <c r="BN591" s="88" t="str">
        <f t="shared" si="120"/>
        <v>-</v>
      </c>
      <c r="BO591" s="95" t="str">
        <f t="shared" si="121"/>
        <v>Clyde</v>
      </c>
      <c r="BP591" s="88" t="str">
        <f t="shared" si="122"/>
        <v>Wright</v>
      </c>
    </row>
    <row r="592" spans="59:68" x14ac:dyDescent="0.25">
      <c r="BG592" t="s">
        <v>1068</v>
      </c>
      <c r="BH592" t="s">
        <v>376</v>
      </c>
      <c r="BN592" s="88" t="str">
        <f t="shared" si="120"/>
        <v>-</v>
      </c>
      <c r="BO592" s="95" t="str">
        <f t="shared" si="121"/>
        <v>Clyde</v>
      </c>
      <c r="BP592" s="88" t="str">
        <f t="shared" si="122"/>
        <v>Wright</v>
      </c>
    </row>
    <row r="593" spans="59:68" x14ac:dyDescent="0.25">
      <c r="BG593" t="s">
        <v>143</v>
      </c>
      <c r="BH593" t="s">
        <v>1220</v>
      </c>
      <c r="BN593" s="88" t="str">
        <f t="shared" si="120"/>
        <v>-</v>
      </c>
      <c r="BO593" s="95" t="str">
        <f t="shared" si="121"/>
        <v>John</v>
      </c>
      <c r="BP593" s="88" t="str">
        <f t="shared" si="122"/>
        <v>Wyatt</v>
      </c>
    </row>
    <row r="594" spans="59:68" x14ac:dyDescent="0.25">
      <c r="BG594" t="s">
        <v>143</v>
      </c>
      <c r="BH594" t="s">
        <v>1220</v>
      </c>
      <c r="BN594" s="88" t="str">
        <f t="shared" si="120"/>
        <v>-</v>
      </c>
      <c r="BO594" s="95" t="str">
        <f t="shared" si="121"/>
        <v>John</v>
      </c>
      <c r="BP594" s="88" t="str">
        <f t="shared" si="122"/>
        <v>Wyatt</v>
      </c>
    </row>
    <row r="595" spans="59:68" x14ac:dyDescent="0.25">
      <c r="BG595" t="s">
        <v>1052</v>
      </c>
      <c r="BH595" t="s">
        <v>1053</v>
      </c>
      <c r="BN595" s="88" t="str">
        <f t="shared" si="120"/>
        <v>-</v>
      </c>
      <c r="BO595" s="95" t="str">
        <f t="shared" si="121"/>
        <v>Carl</v>
      </c>
      <c r="BP595" s="88" t="str">
        <f t="shared" si="122"/>
        <v>Yastrzemski</v>
      </c>
    </row>
    <row r="596" spans="59:68" x14ac:dyDescent="0.25">
      <c r="BG596" t="s">
        <v>293</v>
      </c>
      <c r="BH596" t="s">
        <v>1184</v>
      </c>
      <c r="BN596" s="88" t="str">
        <f t="shared" si="120"/>
        <v>-</v>
      </c>
      <c r="BO596" s="95" t="str">
        <f t="shared" si="121"/>
        <v>Jerry</v>
      </c>
      <c r="BP596" s="88" t="str">
        <f t="shared" si="122"/>
        <v>Zimmerman</v>
      </c>
    </row>
    <row r="597" spans="59:68" x14ac:dyDescent="0.25">
      <c r="BG597" t="s">
        <v>93</v>
      </c>
      <c r="BN597" s="88" t="str">
        <f t="shared" si="120"/>
        <v>-</v>
      </c>
      <c r="BO597" s="95" t="str">
        <f t="shared" si="121"/>
        <v>Name</v>
      </c>
      <c r="BP597" s="88">
        <f t="shared" si="122"/>
        <v>0</v>
      </c>
    </row>
    <row r="598" spans="59:68" x14ac:dyDescent="0.25">
      <c r="BG598" t="s">
        <v>93</v>
      </c>
      <c r="BN598" s="88" t="str">
        <f t="shared" si="120"/>
        <v>-</v>
      </c>
      <c r="BO598" s="95" t="str">
        <f t="shared" si="121"/>
        <v>Name</v>
      </c>
      <c r="BP598" s="88">
        <f t="shared" si="122"/>
        <v>0</v>
      </c>
    </row>
    <row r="599" spans="59:68" x14ac:dyDescent="0.25">
      <c r="BG599" t="s">
        <v>93</v>
      </c>
      <c r="BN599" s="88" t="str">
        <f t="shared" si="120"/>
        <v>-</v>
      </c>
      <c r="BO599" s="95" t="str">
        <f t="shared" si="121"/>
        <v>Name</v>
      </c>
      <c r="BP599" s="88">
        <f t="shared" si="122"/>
        <v>0</v>
      </c>
    </row>
    <row r="600" spans="59:68" x14ac:dyDescent="0.25">
      <c r="BG600" t="s">
        <v>93</v>
      </c>
      <c r="BN600" s="88" t="str">
        <f t="shared" si="120"/>
        <v>-</v>
      </c>
      <c r="BO600" s="95" t="str">
        <f t="shared" si="121"/>
        <v>Name</v>
      </c>
      <c r="BP600" s="88">
        <f t="shared" si="122"/>
        <v>0</v>
      </c>
    </row>
    <row r="601" spans="59:68" x14ac:dyDescent="0.25">
      <c r="BG601" t="s">
        <v>93</v>
      </c>
      <c r="BN601" s="88" t="str">
        <f t="shared" si="120"/>
        <v>-</v>
      </c>
      <c r="BO601" s="95" t="str">
        <f t="shared" si="121"/>
        <v>Name</v>
      </c>
      <c r="BP601" s="88">
        <f t="shared" si="122"/>
        <v>0</v>
      </c>
    </row>
    <row r="602" spans="59:68" x14ac:dyDescent="0.25">
      <c r="BG602" t="s">
        <v>93</v>
      </c>
      <c r="BN602" s="88" t="str">
        <f t="shared" si="120"/>
        <v>-</v>
      </c>
      <c r="BO602" s="95" t="str">
        <f t="shared" si="121"/>
        <v>Name</v>
      </c>
      <c r="BP602" s="88">
        <f t="shared" si="122"/>
        <v>0</v>
      </c>
    </row>
    <row r="603" spans="59:68" x14ac:dyDescent="0.25">
      <c r="BG603" t="s">
        <v>93</v>
      </c>
      <c r="BN603" s="88" t="str">
        <f t="shared" si="120"/>
        <v>check</v>
      </c>
      <c r="BO603" s="95" t="str">
        <f t="shared" si="121"/>
        <v>Name</v>
      </c>
      <c r="BP603" s="88">
        <f t="shared" si="122"/>
        <v>0</v>
      </c>
    </row>
    <row r="604" spans="59:68" x14ac:dyDescent="0.25">
      <c r="BN604" s="88" t="str">
        <f t="shared" si="120"/>
        <v>-</v>
      </c>
      <c r="BO604" s="95"/>
      <c r="BP604" s="88"/>
    </row>
    <row r="605" spans="59:68" x14ac:dyDescent="0.25">
      <c r="BN605" s="88" t="str">
        <f t="shared" si="120"/>
        <v>-</v>
      </c>
      <c r="BO605" s="95"/>
      <c r="BP605" s="88"/>
    </row>
    <row r="606" spans="59:68" x14ac:dyDescent="0.25">
      <c r="BN606" s="88" t="str">
        <f t="shared" si="120"/>
        <v>-</v>
      </c>
      <c r="BO606" s="95"/>
      <c r="BP606" s="88"/>
    </row>
    <row r="607" spans="59:68" x14ac:dyDescent="0.25">
      <c r="BN607" s="88" t="str">
        <f t="shared" si="120"/>
        <v>-</v>
      </c>
      <c r="BO607" s="95"/>
      <c r="BP607" s="88"/>
    </row>
    <row r="608" spans="59:68" x14ac:dyDescent="0.25">
      <c r="BN608" s="88" t="str">
        <f t="shared" si="120"/>
        <v>-</v>
      </c>
      <c r="BO608" s="95"/>
      <c r="BP608" s="88"/>
    </row>
    <row r="609" spans="66:68" x14ac:dyDescent="0.25">
      <c r="BN609" s="88" t="str">
        <f t="shared" si="120"/>
        <v>-</v>
      </c>
      <c r="BO609" s="95"/>
      <c r="BP609" s="88"/>
    </row>
    <row r="610" spans="66:68" x14ac:dyDescent="0.25">
      <c r="BN610" s="88" t="str">
        <f t="shared" si="120"/>
        <v>-</v>
      </c>
      <c r="BO610" s="95"/>
      <c r="BP610" s="88"/>
    </row>
    <row r="611" spans="66:68" x14ac:dyDescent="0.25">
      <c r="BN611" s="88" t="str">
        <f t="shared" si="120"/>
        <v>-</v>
      </c>
      <c r="BO611" s="95"/>
      <c r="BP611" s="88"/>
    </row>
    <row r="612" spans="66:68" x14ac:dyDescent="0.25">
      <c r="BN612" s="88" t="str">
        <f t="shared" si="120"/>
        <v>-</v>
      </c>
      <c r="BO612" s="95"/>
      <c r="BP612" s="88"/>
    </row>
    <row r="613" spans="66:68" x14ac:dyDescent="0.25">
      <c r="BN613" s="88" t="str">
        <f t="shared" si="120"/>
        <v>-</v>
      </c>
      <c r="BO613" s="95"/>
      <c r="BP613" s="88"/>
    </row>
    <row r="614" spans="66:68" x14ac:dyDescent="0.25">
      <c r="BN614" s="88" t="str">
        <f t="shared" si="120"/>
        <v>-</v>
      </c>
      <c r="BO614" s="95"/>
      <c r="BP614" s="88"/>
    </row>
    <row r="615" spans="66:68" x14ac:dyDescent="0.25">
      <c r="BN615" s="88" t="str">
        <f t="shared" si="120"/>
        <v>-</v>
      </c>
      <c r="BO615" s="95"/>
      <c r="BP615" s="88"/>
    </row>
    <row r="616" spans="66:68" x14ac:dyDescent="0.25">
      <c r="BN616" s="88" t="str">
        <f t="shared" si="120"/>
        <v>-</v>
      </c>
      <c r="BO616" s="95"/>
      <c r="BP616" s="88"/>
    </row>
    <row r="617" spans="66:68" x14ac:dyDescent="0.25">
      <c r="BN617" s="88" t="str">
        <f t="shared" si="120"/>
        <v>-</v>
      </c>
      <c r="BO617" s="95"/>
      <c r="BP617" s="88"/>
    </row>
    <row r="618" spans="66:68" x14ac:dyDescent="0.25">
      <c r="BN618" s="88" t="str">
        <f t="shared" si="120"/>
        <v>-</v>
      </c>
      <c r="BO618" s="95"/>
      <c r="BP618" s="88"/>
    </row>
    <row r="619" spans="66:68" x14ac:dyDescent="0.25">
      <c r="BN619" s="88" t="str">
        <f t="shared" si="120"/>
        <v>-</v>
      </c>
      <c r="BO619" s="95"/>
      <c r="BP619" s="88"/>
    </row>
    <row r="620" spans="66:68" x14ac:dyDescent="0.25">
      <c r="BN620" s="88" t="str">
        <f t="shared" ref="BN620:BN662" si="123">IF(AND(BP620=BP621,BO621&lt;&gt;BO622),"check","-")</f>
        <v>-</v>
      </c>
      <c r="BO620" s="95"/>
      <c r="BP620" s="88"/>
    </row>
    <row r="621" spans="66:68" x14ac:dyDescent="0.25">
      <c r="BN621" s="88" t="str">
        <f t="shared" si="123"/>
        <v>-</v>
      </c>
      <c r="BO621" s="95"/>
      <c r="BP621" s="88"/>
    </row>
    <row r="622" spans="66:68" x14ac:dyDescent="0.25">
      <c r="BN622" s="88" t="str">
        <f t="shared" si="123"/>
        <v>-</v>
      </c>
      <c r="BO622" s="95"/>
      <c r="BP622" s="88"/>
    </row>
    <row r="623" spans="66:68" x14ac:dyDescent="0.25">
      <c r="BN623" s="88" t="str">
        <f t="shared" si="123"/>
        <v>-</v>
      </c>
      <c r="BO623" s="95"/>
      <c r="BP623" s="88"/>
    </row>
    <row r="624" spans="66:68" x14ac:dyDescent="0.25">
      <c r="BN624" s="88" t="str">
        <f t="shared" si="123"/>
        <v>-</v>
      </c>
      <c r="BO624" s="95"/>
      <c r="BP624" s="88"/>
    </row>
    <row r="625" spans="66:68" x14ac:dyDescent="0.25">
      <c r="BN625" s="88" t="str">
        <f t="shared" si="123"/>
        <v>-</v>
      </c>
      <c r="BO625" s="95"/>
      <c r="BP625" s="88"/>
    </row>
    <row r="626" spans="66:68" x14ac:dyDescent="0.25">
      <c r="BN626" s="88" t="str">
        <f t="shared" si="123"/>
        <v>-</v>
      </c>
      <c r="BO626" s="95"/>
      <c r="BP626" s="88"/>
    </row>
    <row r="627" spans="66:68" x14ac:dyDescent="0.25">
      <c r="BN627" s="88" t="str">
        <f t="shared" si="123"/>
        <v>-</v>
      </c>
      <c r="BO627" s="95"/>
      <c r="BP627" s="88"/>
    </row>
    <row r="628" spans="66:68" x14ac:dyDescent="0.25">
      <c r="BN628" s="88" t="str">
        <f t="shared" si="123"/>
        <v>-</v>
      </c>
      <c r="BO628" s="95"/>
      <c r="BP628" s="88"/>
    </row>
    <row r="629" spans="66:68" x14ac:dyDescent="0.25">
      <c r="BN629" s="88" t="str">
        <f t="shared" si="123"/>
        <v>-</v>
      </c>
      <c r="BO629" s="95"/>
      <c r="BP629" s="88"/>
    </row>
    <row r="630" spans="66:68" x14ac:dyDescent="0.25">
      <c r="BN630" s="88" t="str">
        <f t="shared" si="123"/>
        <v>-</v>
      </c>
      <c r="BO630" s="95"/>
      <c r="BP630" s="88"/>
    </row>
    <row r="631" spans="66:68" x14ac:dyDescent="0.25">
      <c r="BN631" s="88" t="str">
        <f t="shared" si="123"/>
        <v>-</v>
      </c>
      <c r="BO631" s="95"/>
      <c r="BP631" s="88"/>
    </row>
    <row r="632" spans="66:68" x14ac:dyDescent="0.25">
      <c r="BN632" s="88" t="str">
        <f t="shared" si="123"/>
        <v>-</v>
      </c>
      <c r="BO632" s="95"/>
      <c r="BP632" s="88"/>
    </row>
    <row r="633" spans="66:68" x14ac:dyDescent="0.25">
      <c r="BN633" s="88" t="str">
        <f t="shared" si="123"/>
        <v>-</v>
      </c>
      <c r="BO633" s="95"/>
      <c r="BP633" s="88"/>
    </row>
    <row r="634" spans="66:68" x14ac:dyDescent="0.25">
      <c r="BN634" s="88" t="str">
        <f t="shared" si="123"/>
        <v>-</v>
      </c>
      <c r="BO634" s="95"/>
      <c r="BP634" s="88"/>
    </row>
    <row r="635" spans="66:68" x14ac:dyDescent="0.25">
      <c r="BN635" s="88" t="str">
        <f t="shared" si="123"/>
        <v>-</v>
      </c>
      <c r="BO635" s="95"/>
      <c r="BP635" s="88"/>
    </row>
    <row r="636" spans="66:68" x14ac:dyDescent="0.25">
      <c r="BN636" s="88" t="str">
        <f t="shared" si="123"/>
        <v>-</v>
      </c>
      <c r="BO636" s="95"/>
      <c r="BP636" s="88"/>
    </row>
    <row r="637" spans="66:68" x14ac:dyDescent="0.25">
      <c r="BN637" s="88" t="str">
        <f t="shared" si="123"/>
        <v>-</v>
      </c>
      <c r="BO637" s="95"/>
      <c r="BP637" s="88"/>
    </row>
    <row r="638" spans="66:68" x14ac:dyDescent="0.25">
      <c r="BN638" s="88" t="str">
        <f t="shared" si="123"/>
        <v>-</v>
      </c>
      <c r="BO638" s="95"/>
      <c r="BP638" s="88"/>
    </row>
    <row r="639" spans="66:68" x14ac:dyDescent="0.25">
      <c r="BN639" s="88" t="str">
        <f t="shared" si="123"/>
        <v>-</v>
      </c>
      <c r="BO639" s="95"/>
      <c r="BP639" s="88"/>
    </row>
    <row r="640" spans="66:68" x14ac:dyDescent="0.25">
      <c r="BN640" s="88" t="str">
        <f t="shared" si="123"/>
        <v>-</v>
      </c>
      <c r="BO640" s="95"/>
      <c r="BP640" s="88"/>
    </row>
    <row r="641" spans="66:68" x14ac:dyDescent="0.25">
      <c r="BN641" s="88" t="str">
        <f t="shared" si="123"/>
        <v>-</v>
      </c>
      <c r="BO641" s="95"/>
      <c r="BP641" s="88"/>
    </row>
    <row r="642" spans="66:68" x14ac:dyDescent="0.25">
      <c r="BN642" s="88" t="str">
        <f t="shared" si="123"/>
        <v>-</v>
      </c>
      <c r="BO642" s="95"/>
      <c r="BP642" s="88"/>
    </row>
    <row r="643" spans="66:68" x14ac:dyDescent="0.25">
      <c r="BN643" s="88" t="str">
        <f t="shared" si="123"/>
        <v>-</v>
      </c>
      <c r="BO643" s="95"/>
      <c r="BP643" s="88"/>
    </row>
    <row r="644" spans="66:68" x14ac:dyDescent="0.25">
      <c r="BN644" s="88" t="str">
        <f t="shared" si="123"/>
        <v>-</v>
      </c>
      <c r="BO644" s="95"/>
      <c r="BP644" s="88"/>
    </row>
    <row r="645" spans="66:68" x14ac:dyDescent="0.25">
      <c r="BN645" s="88" t="str">
        <f t="shared" si="123"/>
        <v>-</v>
      </c>
      <c r="BO645" s="95"/>
      <c r="BP645" s="88"/>
    </row>
    <row r="646" spans="66:68" x14ac:dyDescent="0.25">
      <c r="BN646" s="88" t="str">
        <f t="shared" si="123"/>
        <v>-</v>
      </c>
      <c r="BO646" s="95"/>
      <c r="BP646" s="88"/>
    </row>
    <row r="647" spans="66:68" x14ac:dyDescent="0.25">
      <c r="BN647" s="88" t="str">
        <f t="shared" si="123"/>
        <v>-</v>
      </c>
      <c r="BO647" s="95"/>
      <c r="BP647" s="88"/>
    </row>
    <row r="648" spans="66:68" x14ac:dyDescent="0.25">
      <c r="BN648" s="88" t="str">
        <f t="shared" si="123"/>
        <v>-</v>
      </c>
      <c r="BO648" s="95"/>
      <c r="BP648" s="88"/>
    </row>
    <row r="649" spans="66:68" x14ac:dyDescent="0.25">
      <c r="BN649" s="88" t="str">
        <f t="shared" si="123"/>
        <v>-</v>
      </c>
      <c r="BO649" s="95"/>
      <c r="BP649" s="88"/>
    </row>
    <row r="650" spans="66:68" x14ac:dyDescent="0.25">
      <c r="BN650" s="88" t="str">
        <f t="shared" si="123"/>
        <v>-</v>
      </c>
      <c r="BO650" s="95"/>
      <c r="BP650" s="88"/>
    </row>
    <row r="651" spans="66:68" x14ac:dyDescent="0.25">
      <c r="BN651" s="88" t="str">
        <f t="shared" si="123"/>
        <v>-</v>
      </c>
      <c r="BO651" s="95"/>
      <c r="BP651" s="88"/>
    </row>
    <row r="652" spans="66:68" x14ac:dyDescent="0.25">
      <c r="BN652" s="88" t="str">
        <f t="shared" si="123"/>
        <v>-</v>
      </c>
      <c r="BO652" s="95"/>
      <c r="BP652" s="88"/>
    </row>
    <row r="653" spans="66:68" x14ac:dyDescent="0.25">
      <c r="BN653" s="88" t="str">
        <f t="shared" si="123"/>
        <v>-</v>
      </c>
      <c r="BO653" s="95"/>
      <c r="BP653" s="88"/>
    </row>
    <row r="654" spans="66:68" x14ac:dyDescent="0.25">
      <c r="BN654" s="88" t="str">
        <f t="shared" si="123"/>
        <v>-</v>
      </c>
      <c r="BO654" s="95"/>
      <c r="BP654" s="88"/>
    </row>
    <row r="655" spans="66:68" x14ac:dyDescent="0.25">
      <c r="BN655" s="88" t="str">
        <f t="shared" si="123"/>
        <v>-</v>
      </c>
      <c r="BO655" s="95"/>
      <c r="BP655" s="88"/>
    </row>
    <row r="656" spans="66:68" x14ac:dyDescent="0.25">
      <c r="BN656" s="88" t="str">
        <f t="shared" si="123"/>
        <v>-</v>
      </c>
      <c r="BO656" s="95"/>
      <c r="BP656" s="88"/>
    </row>
    <row r="657" spans="66:68" x14ac:dyDescent="0.25">
      <c r="BN657" s="88" t="str">
        <f t="shared" si="123"/>
        <v>-</v>
      </c>
      <c r="BO657" s="95"/>
      <c r="BP657" s="88"/>
    </row>
    <row r="658" spans="66:68" x14ac:dyDescent="0.25">
      <c r="BN658" s="88" t="str">
        <f t="shared" si="123"/>
        <v>-</v>
      </c>
      <c r="BO658" s="95"/>
      <c r="BP658" s="88"/>
    </row>
    <row r="659" spans="66:68" x14ac:dyDescent="0.25">
      <c r="BN659" s="88" t="str">
        <f t="shared" si="123"/>
        <v>-</v>
      </c>
      <c r="BO659" s="95"/>
      <c r="BP659" s="88"/>
    </row>
    <row r="660" spans="66:68" x14ac:dyDescent="0.25">
      <c r="BN660" s="88" t="str">
        <f t="shared" si="123"/>
        <v>-</v>
      </c>
      <c r="BO660" s="95"/>
      <c r="BP660" s="88"/>
    </row>
    <row r="661" spans="66:68" x14ac:dyDescent="0.25">
      <c r="BN661" s="88" t="str">
        <f t="shared" si="123"/>
        <v>-</v>
      </c>
      <c r="BO661" s="95"/>
      <c r="BP661" s="88"/>
    </row>
    <row r="662" spans="66:68" x14ac:dyDescent="0.25">
      <c r="BN662" s="88" t="str">
        <f t="shared" si="123"/>
        <v>-</v>
      </c>
      <c r="BO662" s="95"/>
      <c r="BP662" s="88"/>
    </row>
    <row r="663" spans="66:68" x14ac:dyDescent="0.25">
      <c r="BN663" s="88" t="str">
        <f t="shared" ref="BN663:BN719" si="124">IF(AND(BP663=BP664,BO664&lt;&gt;BO665),"check","-")</f>
        <v>-</v>
      </c>
      <c r="BO663" s="95"/>
      <c r="BP663" s="88"/>
    </row>
    <row r="664" spans="66:68" x14ac:dyDescent="0.25">
      <c r="BN664" s="88" t="str">
        <f t="shared" si="124"/>
        <v>-</v>
      </c>
      <c r="BO664" s="95"/>
      <c r="BP664" s="88"/>
    </row>
    <row r="665" spans="66:68" x14ac:dyDescent="0.25">
      <c r="BN665" s="88" t="str">
        <f t="shared" si="124"/>
        <v>-</v>
      </c>
      <c r="BO665" s="95"/>
      <c r="BP665" s="88"/>
    </row>
    <row r="666" spans="66:68" x14ac:dyDescent="0.25">
      <c r="BN666" s="88" t="str">
        <f t="shared" si="124"/>
        <v>-</v>
      </c>
      <c r="BO666" s="95"/>
      <c r="BP666" s="88"/>
    </row>
    <row r="667" spans="66:68" x14ac:dyDescent="0.25">
      <c r="BN667" s="88" t="str">
        <f t="shared" si="124"/>
        <v>-</v>
      </c>
      <c r="BO667" s="95"/>
      <c r="BP667" s="88"/>
    </row>
    <row r="668" spans="66:68" x14ac:dyDescent="0.25">
      <c r="BN668" s="88" t="str">
        <f t="shared" si="124"/>
        <v>-</v>
      </c>
      <c r="BO668" s="95"/>
      <c r="BP668" s="88"/>
    </row>
    <row r="669" spans="66:68" x14ac:dyDescent="0.25">
      <c r="BN669" s="88" t="str">
        <f t="shared" si="124"/>
        <v>-</v>
      </c>
      <c r="BO669" s="95"/>
      <c r="BP669" s="88"/>
    </row>
    <row r="670" spans="66:68" x14ac:dyDescent="0.25">
      <c r="BN670" s="88" t="str">
        <f t="shared" si="124"/>
        <v>-</v>
      </c>
      <c r="BO670" s="95"/>
      <c r="BP670" s="88"/>
    </row>
    <row r="671" spans="66:68" x14ac:dyDescent="0.25">
      <c r="BN671" s="88" t="str">
        <f t="shared" si="124"/>
        <v>-</v>
      </c>
      <c r="BO671" s="95"/>
      <c r="BP671" s="88"/>
    </row>
    <row r="672" spans="66:68" x14ac:dyDescent="0.25">
      <c r="BN672" s="88" t="str">
        <f t="shared" si="124"/>
        <v>-</v>
      </c>
      <c r="BO672" s="95"/>
      <c r="BP672" s="88"/>
    </row>
    <row r="673" spans="66:68" x14ac:dyDescent="0.25">
      <c r="BN673" s="88" t="str">
        <f t="shared" si="124"/>
        <v>-</v>
      </c>
      <c r="BO673" s="95"/>
      <c r="BP673" s="88"/>
    </row>
    <row r="674" spans="66:68" x14ac:dyDescent="0.25">
      <c r="BN674" s="88" t="str">
        <f t="shared" si="124"/>
        <v>-</v>
      </c>
      <c r="BO674" s="95"/>
      <c r="BP674" s="88"/>
    </row>
    <row r="675" spans="66:68" x14ac:dyDescent="0.25">
      <c r="BN675" s="88" t="str">
        <f t="shared" si="124"/>
        <v>-</v>
      </c>
      <c r="BO675" s="95"/>
      <c r="BP675" s="88"/>
    </row>
    <row r="676" spans="66:68" x14ac:dyDescent="0.25">
      <c r="BN676" s="88" t="str">
        <f t="shared" si="124"/>
        <v>-</v>
      </c>
      <c r="BO676" s="95"/>
      <c r="BP676" s="88"/>
    </row>
    <row r="677" spans="66:68" x14ac:dyDescent="0.25">
      <c r="BN677" s="88" t="str">
        <f t="shared" si="124"/>
        <v>-</v>
      </c>
      <c r="BO677" s="95"/>
      <c r="BP677" s="88"/>
    </row>
    <row r="678" spans="66:68" x14ac:dyDescent="0.25">
      <c r="BN678" s="88" t="str">
        <f t="shared" si="124"/>
        <v>-</v>
      </c>
      <c r="BO678" s="95"/>
      <c r="BP678" s="88"/>
    </row>
    <row r="679" spans="66:68" x14ac:dyDescent="0.25">
      <c r="BN679" s="88" t="str">
        <f t="shared" si="124"/>
        <v>-</v>
      </c>
      <c r="BO679" s="95"/>
      <c r="BP679" s="88"/>
    </row>
    <row r="680" spans="66:68" x14ac:dyDescent="0.25">
      <c r="BN680" s="88" t="str">
        <f t="shared" si="124"/>
        <v>-</v>
      </c>
      <c r="BO680" s="95"/>
      <c r="BP680" s="88"/>
    </row>
    <row r="681" spans="66:68" x14ac:dyDescent="0.25">
      <c r="BN681" s="88" t="str">
        <f t="shared" si="124"/>
        <v>-</v>
      </c>
      <c r="BO681" s="95"/>
      <c r="BP681" s="88"/>
    </row>
    <row r="682" spans="66:68" x14ac:dyDescent="0.25">
      <c r="BN682" s="88" t="str">
        <f t="shared" si="124"/>
        <v>-</v>
      </c>
      <c r="BO682" s="95"/>
      <c r="BP682" s="88"/>
    </row>
    <row r="683" spans="66:68" x14ac:dyDescent="0.25">
      <c r="BN683" s="88" t="str">
        <f t="shared" si="124"/>
        <v>-</v>
      </c>
      <c r="BO683" s="95"/>
      <c r="BP683" s="88"/>
    </row>
    <row r="684" spans="66:68" x14ac:dyDescent="0.25">
      <c r="BN684" s="88" t="str">
        <f t="shared" si="124"/>
        <v>-</v>
      </c>
      <c r="BO684" s="95"/>
      <c r="BP684" s="88"/>
    </row>
    <row r="685" spans="66:68" x14ac:dyDescent="0.25">
      <c r="BN685" s="88" t="str">
        <f t="shared" si="124"/>
        <v>-</v>
      </c>
      <c r="BO685" s="95"/>
      <c r="BP685" s="88"/>
    </row>
    <row r="686" spans="66:68" x14ac:dyDescent="0.25">
      <c r="BN686" s="88" t="str">
        <f t="shared" si="124"/>
        <v>-</v>
      </c>
      <c r="BO686" s="95"/>
      <c r="BP686" s="88"/>
    </row>
    <row r="687" spans="66:68" x14ac:dyDescent="0.25">
      <c r="BN687" s="88" t="str">
        <f t="shared" si="124"/>
        <v>-</v>
      </c>
      <c r="BO687" s="95"/>
      <c r="BP687" s="88"/>
    </row>
    <row r="688" spans="66:68" x14ac:dyDescent="0.25">
      <c r="BN688" s="88" t="str">
        <f t="shared" si="124"/>
        <v>-</v>
      </c>
      <c r="BO688" s="95"/>
      <c r="BP688" s="88"/>
    </row>
    <row r="689" spans="66:68" x14ac:dyDescent="0.25">
      <c r="BN689" s="88" t="str">
        <f t="shared" si="124"/>
        <v>-</v>
      </c>
      <c r="BO689" s="95"/>
      <c r="BP689" s="88"/>
    </row>
    <row r="690" spans="66:68" x14ac:dyDescent="0.25">
      <c r="BN690" s="88" t="str">
        <f t="shared" si="124"/>
        <v>-</v>
      </c>
      <c r="BO690" s="95"/>
      <c r="BP690" s="88"/>
    </row>
    <row r="691" spans="66:68" x14ac:dyDescent="0.25">
      <c r="BN691" s="88" t="str">
        <f t="shared" si="124"/>
        <v>-</v>
      </c>
      <c r="BO691" s="95"/>
      <c r="BP691" s="88"/>
    </row>
    <row r="692" spans="66:68" x14ac:dyDescent="0.25">
      <c r="BN692" s="88" t="str">
        <f t="shared" si="124"/>
        <v>-</v>
      </c>
      <c r="BO692" s="95"/>
      <c r="BP692" s="88"/>
    </row>
    <row r="693" spans="66:68" x14ac:dyDescent="0.25">
      <c r="BN693" s="88" t="str">
        <f t="shared" si="124"/>
        <v>-</v>
      </c>
      <c r="BO693" s="95"/>
      <c r="BP693" s="88"/>
    </row>
    <row r="694" spans="66:68" x14ac:dyDescent="0.25">
      <c r="BN694" s="88" t="str">
        <f t="shared" si="124"/>
        <v>-</v>
      </c>
      <c r="BO694" s="95"/>
      <c r="BP694" s="88"/>
    </row>
    <row r="695" spans="66:68" x14ac:dyDescent="0.25">
      <c r="BN695" s="88" t="str">
        <f t="shared" si="124"/>
        <v>-</v>
      </c>
      <c r="BO695" s="95"/>
      <c r="BP695" s="88"/>
    </row>
    <row r="696" spans="66:68" x14ac:dyDescent="0.25">
      <c r="BN696" s="88" t="str">
        <f t="shared" si="124"/>
        <v>-</v>
      </c>
      <c r="BO696" s="95"/>
      <c r="BP696" s="88"/>
    </row>
    <row r="697" spans="66:68" x14ac:dyDescent="0.25">
      <c r="BN697" s="88" t="str">
        <f t="shared" si="124"/>
        <v>-</v>
      </c>
      <c r="BO697" s="95"/>
      <c r="BP697" s="88"/>
    </row>
    <row r="698" spans="66:68" x14ac:dyDescent="0.25">
      <c r="BN698" s="88" t="str">
        <f t="shared" si="124"/>
        <v>-</v>
      </c>
      <c r="BO698" s="95"/>
      <c r="BP698" s="88"/>
    </row>
    <row r="699" spans="66:68" x14ac:dyDescent="0.25">
      <c r="BN699" s="88" t="str">
        <f t="shared" si="124"/>
        <v>-</v>
      </c>
      <c r="BO699" s="95"/>
      <c r="BP699" s="88"/>
    </row>
    <row r="700" spans="66:68" x14ac:dyDescent="0.25">
      <c r="BN700" s="88" t="str">
        <f t="shared" si="124"/>
        <v>-</v>
      </c>
      <c r="BO700" s="95"/>
      <c r="BP700" s="88"/>
    </row>
    <row r="701" spans="66:68" x14ac:dyDescent="0.25">
      <c r="BN701" s="88" t="str">
        <f t="shared" si="124"/>
        <v>-</v>
      </c>
      <c r="BO701" s="95"/>
      <c r="BP701" s="88"/>
    </row>
    <row r="702" spans="66:68" x14ac:dyDescent="0.25">
      <c r="BN702" s="88" t="str">
        <f t="shared" si="124"/>
        <v>-</v>
      </c>
      <c r="BO702" s="95"/>
      <c r="BP702" s="88"/>
    </row>
    <row r="703" spans="66:68" x14ac:dyDescent="0.25">
      <c r="BN703" s="88" t="str">
        <f t="shared" si="124"/>
        <v>-</v>
      </c>
      <c r="BO703" s="95"/>
      <c r="BP703" s="88"/>
    </row>
    <row r="704" spans="66:68" x14ac:dyDescent="0.25">
      <c r="BN704" s="88" t="str">
        <f t="shared" si="124"/>
        <v>-</v>
      </c>
      <c r="BO704" s="95"/>
      <c r="BP704" s="88"/>
    </row>
    <row r="705" spans="66:68" x14ac:dyDescent="0.25">
      <c r="BN705" s="88" t="str">
        <f t="shared" si="124"/>
        <v>-</v>
      </c>
      <c r="BO705" s="95"/>
      <c r="BP705" s="88"/>
    </row>
    <row r="706" spans="66:68" x14ac:dyDescent="0.25">
      <c r="BN706" s="88" t="str">
        <f t="shared" si="124"/>
        <v>-</v>
      </c>
      <c r="BO706" s="95"/>
      <c r="BP706" s="88"/>
    </row>
    <row r="707" spans="66:68" x14ac:dyDescent="0.25">
      <c r="BN707" s="88" t="str">
        <f t="shared" si="124"/>
        <v>-</v>
      </c>
      <c r="BO707" s="95"/>
      <c r="BP707" s="88"/>
    </row>
    <row r="708" spans="66:68" x14ac:dyDescent="0.25">
      <c r="BN708" s="88" t="str">
        <f t="shared" si="124"/>
        <v>-</v>
      </c>
      <c r="BO708" s="95"/>
      <c r="BP708" s="88"/>
    </row>
    <row r="709" spans="66:68" x14ac:dyDescent="0.25">
      <c r="BN709" s="88" t="str">
        <f t="shared" si="124"/>
        <v>-</v>
      </c>
      <c r="BO709" s="95"/>
      <c r="BP709" s="88"/>
    </row>
    <row r="710" spans="66:68" x14ac:dyDescent="0.25">
      <c r="BN710" s="88" t="str">
        <f t="shared" si="124"/>
        <v>-</v>
      </c>
      <c r="BO710" s="95"/>
      <c r="BP710" s="88"/>
    </row>
    <row r="711" spans="66:68" x14ac:dyDescent="0.25">
      <c r="BN711" s="88" t="str">
        <f t="shared" si="124"/>
        <v>-</v>
      </c>
      <c r="BO711" s="95"/>
      <c r="BP711" s="88"/>
    </row>
    <row r="712" spans="66:68" x14ac:dyDescent="0.25">
      <c r="BN712" s="88" t="str">
        <f t="shared" si="124"/>
        <v>-</v>
      </c>
      <c r="BO712" s="95"/>
      <c r="BP712" s="88"/>
    </row>
    <row r="713" spans="66:68" x14ac:dyDescent="0.25">
      <c r="BN713" s="88" t="str">
        <f t="shared" si="124"/>
        <v>-</v>
      </c>
      <c r="BO713" s="95"/>
      <c r="BP713" s="88"/>
    </row>
    <row r="714" spans="66:68" x14ac:dyDescent="0.25">
      <c r="BN714" s="88" t="str">
        <f t="shared" si="124"/>
        <v>-</v>
      </c>
      <c r="BO714" s="95"/>
      <c r="BP714" s="88"/>
    </row>
    <row r="715" spans="66:68" x14ac:dyDescent="0.25">
      <c r="BN715" s="88" t="str">
        <f t="shared" si="124"/>
        <v>-</v>
      </c>
      <c r="BO715" s="95"/>
      <c r="BP715" s="88"/>
    </row>
    <row r="716" spans="66:68" x14ac:dyDescent="0.25">
      <c r="BN716" s="88" t="str">
        <f t="shared" si="124"/>
        <v>-</v>
      </c>
      <c r="BO716" s="95"/>
      <c r="BP716" s="88"/>
    </row>
    <row r="717" spans="66:68" x14ac:dyDescent="0.25">
      <c r="BN717" s="88" t="str">
        <f t="shared" si="124"/>
        <v>-</v>
      </c>
      <c r="BO717" s="95"/>
      <c r="BP717" s="88"/>
    </row>
    <row r="718" spans="66:68" x14ac:dyDescent="0.25">
      <c r="BN718" s="88" t="str">
        <f t="shared" si="124"/>
        <v>-</v>
      </c>
      <c r="BO718" s="95"/>
      <c r="BP718" s="88"/>
    </row>
    <row r="719" spans="66:68" x14ac:dyDescent="0.25">
      <c r="BN719" s="88" t="str">
        <f t="shared" si="124"/>
        <v>-</v>
      </c>
      <c r="BO719" s="95"/>
      <c r="BP719" s="88"/>
    </row>
  </sheetData>
  <sortState xmlns:xlrd2="http://schemas.microsoft.com/office/spreadsheetml/2017/richdata2" ref="BG1:BH719">
    <sortCondition ref="BH1:BH7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64D4-91C3-462B-9572-1ADE39B2BEC9}">
  <sheetPr>
    <tabColor rgb="FFFF0000"/>
  </sheetPr>
  <dimension ref="A1:AT488"/>
  <sheetViews>
    <sheetView workbookViewId="0">
      <pane xSplit="1" topLeftCell="B1" activePane="topRight" state="frozen"/>
      <selection activeCell="AG404" sqref="AG404"/>
      <selection pane="topRight" activeCell="L6" sqref="L6"/>
    </sheetView>
  </sheetViews>
  <sheetFormatPr defaultRowHeight="15" x14ac:dyDescent="0.25"/>
  <cols>
    <col min="1" max="1" width="4" bestFit="1" customWidth="1"/>
    <col min="2" max="2" width="19.5703125" style="3" bestFit="1" customWidth="1"/>
    <col min="3" max="3" width="4.42578125" bestFit="1" customWidth="1"/>
    <col min="4" max="4" width="5.28515625" bestFit="1" customWidth="1"/>
    <col min="5" max="6" width="3" bestFit="1" customWidth="1"/>
    <col min="7" max="7" width="6.140625" bestFit="1" customWidth="1"/>
    <col min="8" max="8" width="6" bestFit="1" customWidth="1"/>
    <col min="9" max="9" width="3" bestFit="1" customWidth="1"/>
    <col min="10" max="11" width="3.42578125" bestFit="1" customWidth="1"/>
    <col min="12" max="12" width="3.5703125" bestFit="1" customWidth="1"/>
    <col min="13" max="13" width="4.7109375" bestFit="1" customWidth="1"/>
    <col min="14" max="14" width="3.28515625" bestFit="1" customWidth="1"/>
    <col min="15" max="15" width="6" bestFit="1" customWidth="1"/>
    <col min="16" max="18" width="4" bestFit="1" customWidth="1"/>
    <col min="19" max="19" width="3.42578125" bestFit="1" customWidth="1"/>
    <col min="20" max="20" width="4" bestFit="1" customWidth="1"/>
    <col min="21" max="21" width="3.85546875" bestFit="1" customWidth="1"/>
    <col min="22" max="22" width="4" bestFit="1" customWidth="1"/>
    <col min="23" max="23" width="4.5703125" bestFit="1" customWidth="1"/>
    <col min="24" max="24" width="3.28515625" bestFit="1" customWidth="1"/>
    <col min="25" max="25" width="4.140625" bestFit="1" customWidth="1"/>
    <col min="26" max="26" width="5" bestFit="1" customWidth="1"/>
    <col min="27" max="27" width="5.42578125" bestFit="1" customWidth="1"/>
    <col min="28" max="29" width="6" bestFit="1" customWidth="1"/>
    <col min="30" max="30" width="5" bestFit="1" customWidth="1"/>
    <col min="31" max="31" width="4.42578125" bestFit="1" customWidth="1"/>
    <col min="32" max="32" width="5" bestFit="1" customWidth="1"/>
    <col min="33" max="33" width="4.42578125" style="151" bestFit="1" customWidth="1"/>
    <col min="34" max="34" width="6.28515625" bestFit="1" customWidth="1"/>
    <col min="35" max="35" width="5.28515625" bestFit="1" customWidth="1"/>
    <col min="36" max="36" width="5.7109375" bestFit="1" customWidth="1"/>
    <col min="37" max="37" width="6.28515625" bestFit="1" customWidth="1"/>
    <col min="38" max="38" width="19.5703125" bestFit="1" customWidth="1"/>
    <col min="39" max="39" width="4.7109375" bestFit="1" customWidth="1"/>
    <col min="40" max="40" width="19.5703125" bestFit="1" customWidth="1"/>
    <col min="41" max="41" width="10.85546875" bestFit="1" customWidth="1"/>
    <col min="42" max="42" width="15.7109375" bestFit="1" customWidth="1"/>
    <col min="43" max="43" width="8.42578125" style="2" bestFit="1" customWidth="1"/>
    <col min="44" max="44" width="7.140625" style="2" bestFit="1" customWidth="1"/>
    <col min="45" max="45" width="7.28515625" style="2" bestFit="1" customWidth="1"/>
    <col min="46" max="46" width="7.7109375" style="2" bestFit="1" customWidth="1"/>
  </cols>
  <sheetData>
    <row r="1" spans="1:46" s="6" customFormat="1" ht="15.75" thickBot="1" x14ac:dyDescent="0.3">
      <c r="A1" s="4" t="s">
        <v>212</v>
      </c>
      <c r="B1" s="5" t="s">
        <v>93</v>
      </c>
      <c r="C1" s="4" t="s">
        <v>94</v>
      </c>
      <c r="D1" s="4" t="s">
        <v>194</v>
      </c>
      <c r="E1" s="4" t="s">
        <v>223</v>
      </c>
      <c r="F1" s="4" t="s">
        <v>122</v>
      </c>
      <c r="G1" s="4" t="s">
        <v>224</v>
      </c>
      <c r="H1" s="4" t="s">
        <v>225</v>
      </c>
      <c r="I1" s="4" t="s">
        <v>101</v>
      </c>
      <c r="J1" s="4" t="s">
        <v>102</v>
      </c>
      <c r="K1" s="4" t="s">
        <v>226</v>
      </c>
      <c r="L1" s="4" t="s">
        <v>227</v>
      </c>
      <c r="M1" s="4" t="s">
        <v>228</v>
      </c>
      <c r="N1" s="4" t="s">
        <v>229</v>
      </c>
      <c r="O1" s="4" t="s">
        <v>230</v>
      </c>
      <c r="P1" s="4" t="s">
        <v>197</v>
      </c>
      <c r="Q1" s="4" t="s">
        <v>116</v>
      </c>
      <c r="R1" s="4" t="s">
        <v>231</v>
      </c>
      <c r="S1" s="4" t="s">
        <v>2</v>
      </c>
      <c r="T1" s="4" t="s">
        <v>201</v>
      </c>
      <c r="U1" s="4" t="s">
        <v>211</v>
      </c>
      <c r="V1" s="4" t="s">
        <v>202</v>
      </c>
      <c r="W1" s="4" t="s">
        <v>208</v>
      </c>
      <c r="X1" s="4" t="s">
        <v>232</v>
      </c>
      <c r="Y1" s="4" t="s">
        <v>233</v>
      </c>
      <c r="Z1" s="4" t="s">
        <v>7</v>
      </c>
      <c r="AA1" s="4" t="s">
        <v>234</v>
      </c>
      <c r="AB1" s="4" t="s">
        <v>235</v>
      </c>
      <c r="AC1" s="4" t="s">
        <v>236</v>
      </c>
      <c r="AD1" s="4" t="s">
        <v>237</v>
      </c>
      <c r="AE1" s="4" t="s">
        <v>238</v>
      </c>
      <c r="AF1" s="4" t="s">
        <v>239</v>
      </c>
      <c r="AG1" s="91" t="s">
        <v>240</v>
      </c>
      <c r="AH1" s="4" t="s">
        <v>241</v>
      </c>
      <c r="AI1" s="4"/>
      <c r="AJ1" s="4"/>
      <c r="AK1" s="39"/>
      <c r="AL1" s="39"/>
      <c r="AM1" s="39" t="s">
        <v>8</v>
      </c>
      <c r="AN1" s="39"/>
      <c r="AQ1" s="41" t="s">
        <v>70</v>
      </c>
      <c r="AR1" s="41" t="s">
        <v>71</v>
      </c>
      <c r="AS1" s="41" t="s">
        <v>72</v>
      </c>
      <c r="AT1" s="41" t="s">
        <v>73</v>
      </c>
    </row>
    <row r="2" spans="1:46" ht="15.75" thickTop="1" x14ac:dyDescent="0.25">
      <c r="A2" s="2">
        <v>1</v>
      </c>
      <c r="B2" s="3" t="s">
        <v>743</v>
      </c>
      <c r="C2" s="2">
        <v>19</v>
      </c>
      <c r="D2" s="2" t="s">
        <v>393</v>
      </c>
      <c r="E2" s="2">
        <v>0</v>
      </c>
      <c r="F2" s="2">
        <v>1</v>
      </c>
      <c r="G2" s="2">
        <v>0</v>
      </c>
      <c r="H2" s="2">
        <v>8.3800000000000008</v>
      </c>
      <c r="I2" s="2">
        <v>3</v>
      </c>
      <c r="J2" s="2">
        <v>2</v>
      </c>
      <c r="K2" s="2">
        <v>1</v>
      </c>
      <c r="L2" s="2">
        <v>0</v>
      </c>
      <c r="M2" s="2">
        <v>0</v>
      </c>
      <c r="N2" s="2">
        <v>0</v>
      </c>
      <c r="O2" s="2">
        <v>9.1999999999999993</v>
      </c>
      <c r="P2" s="2">
        <v>9</v>
      </c>
      <c r="Q2" s="2">
        <v>9</v>
      </c>
      <c r="R2" s="2">
        <v>9</v>
      </c>
      <c r="S2" s="2">
        <v>1</v>
      </c>
      <c r="T2">
        <v>12</v>
      </c>
      <c r="U2">
        <v>0</v>
      </c>
      <c r="V2">
        <v>8</v>
      </c>
      <c r="W2">
        <v>0</v>
      </c>
      <c r="X2">
        <v>0</v>
      </c>
      <c r="Y2">
        <v>1</v>
      </c>
      <c r="Z2">
        <v>48</v>
      </c>
      <c r="AA2">
        <v>40</v>
      </c>
      <c r="AB2">
        <v>5.95</v>
      </c>
      <c r="AC2">
        <v>2.1720000000000002</v>
      </c>
      <c r="AD2">
        <v>8.4</v>
      </c>
      <c r="AE2">
        <v>0.9</v>
      </c>
      <c r="AF2">
        <v>11.2</v>
      </c>
      <c r="AG2" s="151">
        <v>7.4</v>
      </c>
      <c r="AH2">
        <v>0.67</v>
      </c>
      <c r="AJ2" s="36" t="str">
        <f>IF(D2="TOT",D3,D2)</f>
        <v>BAL</v>
      </c>
      <c r="AK2" s="40" t="str">
        <f>IF(AL2=AL3,"Check","")</f>
        <v/>
      </c>
      <c r="AL2" s="40" t="str">
        <f t="shared" ref="AL2" si="0">IF(RIGHT(B2,1)="*",SUBSTITUTE(B2,"*",""),B2)</f>
        <v>Mike Adamson</v>
      </c>
      <c r="AM2" s="40" t="str">
        <f t="shared" ref="AM2" si="1">IF(RIGHT(B2,1)="*","L","R")</f>
        <v>R</v>
      </c>
      <c r="AN2" s="40" t="str">
        <f>IF(AK2="Check",AL2&amp;(LEFT(AL2,1)),AL2)</f>
        <v>Mike Adamson</v>
      </c>
      <c r="AO2" t="s">
        <v>314</v>
      </c>
      <c r="AP2" t="s">
        <v>1262</v>
      </c>
      <c r="AQ2" s="42">
        <f t="shared" ref="AQ2:AQ65" si="2">IF(AO2&lt;&gt;"Name",IF(I2&lt;10,13,IF(H2&lt;eralimit1,29,IF(H2&lt;eralimit2,25,IF(H2&lt;eralimit3,21,IF(H2&lt;eralimit4,17,13))))),"")</f>
        <v>13</v>
      </c>
      <c r="AR2" s="42">
        <f>IF(AP2&lt;&gt;"Name",IF(AG2&lt;kperinningLimit,AQ2-2, AQ2),"")</f>
        <v>13</v>
      </c>
      <c r="AS2" s="42">
        <f>IF(AO2&lt;&gt;"Name",IF(AM2="L",AR2-1,AR2),"")</f>
        <v>13</v>
      </c>
      <c r="AT2" s="42">
        <f t="shared" ref="AT2" si="3">IF(AO2&lt;&gt;"Name",ROUND(O2/I2,0)+1,"")</f>
        <v>4</v>
      </c>
    </row>
    <row r="3" spans="1:46" ht="15.75" thickBot="1" x14ac:dyDescent="0.3">
      <c r="A3" s="2">
        <v>2</v>
      </c>
      <c r="B3" s="3" t="s">
        <v>744</v>
      </c>
      <c r="C3" s="2">
        <v>36</v>
      </c>
      <c r="D3" s="2" t="s">
        <v>395</v>
      </c>
      <c r="E3" s="2">
        <v>0</v>
      </c>
      <c r="F3" s="2">
        <v>1</v>
      </c>
      <c r="G3" s="2">
        <v>0</v>
      </c>
      <c r="H3" s="2">
        <v>2.4</v>
      </c>
      <c r="I3" s="2">
        <v>31</v>
      </c>
      <c r="J3" s="2">
        <v>1</v>
      </c>
      <c r="K3" s="2">
        <v>11</v>
      </c>
      <c r="L3" s="2">
        <v>0</v>
      </c>
      <c r="M3" s="2">
        <v>0</v>
      </c>
      <c r="N3" s="2">
        <v>0</v>
      </c>
      <c r="O3" s="2">
        <v>41.1</v>
      </c>
      <c r="P3" s="2">
        <v>34</v>
      </c>
      <c r="Q3" s="2">
        <v>15</v>
      </c>
      <c r="R3" s="2">
        <v>11</v>
      </c>
      <c r="S3" s="2">
        <v>2</v>
      </c>
      <c r="T3">
        <v>17</v>
      </c>
      <c r="U3">
        <v>2</v>
      </c>
      <c r="V3">
        <v>33</v>
      </c>
      <c r="W3">
        <v>0</v>
      </c>
      <c r="X3">
        <v>0</v>
      </c>
      <c r="Y3">
        <v>1</v>
      </c>
      <c r="Z3">
        <v>174</v>
      </c>
      <c r="AA3">
        <v>138</v>
      </c>
      <c r="AB3">
        <v>2.81</v>
      </c>
      <c r="AC3">
        <v>1.234</v>
      </c>
      <c r="AD3">
        <v>7.4</v>
      </c>
      <c r="AE3">
        <v>0.4</v>
      </c>
      <c r="AF3">
        <v>3.7</v>
      </c>
      <c r="AG3" s="151">
        <v>7.2</v>
      </c>
      <c r="AH3">
        <v>1.94</v>
      </c>
      <c r="AJ3" s="37" t="str">
        <f>IF(D3="TOT",D4,IF(D2="TOT",D3&amp;"*",IF(D1="TOT",D3&amp;"#",D3)))</f>
        <v>DET</v>
      </c>
      <c r="AK3" s="40" t="str">
        <f t="shared" ref="AK3:AK66" si="4">IF(AL3=AL4,"Check","")</f>
        <v/>
      </c>
      <c r="AL3" s="40" t="str">
        <f>IF(RIGHT(B3,1)="*",SUBSTITUTE(B3,"*",""),B3)</f>
        <v>Hank Aguirre</v>
      </c>
      <c r="AM3" s="40" t="str">
        <f>IF(RIGHT(B3,1)="*","L","R")</f>
        <v>L</v>
      </c>
      <c r="AN3" s="40" t="str">
        <f t="shared" ref="AN3:AN66" si="5">IF(AK3="Check",AL3&amp;(LEFT(AL3,1)),AL3)</f>
        <v>Hank Aguirre</v>
      </c>
      <c r="AO3" t="s">
        <v>1158</v>
      </c>
      <c r="AP3" t="s">
        <v>1159</v>
      </c>
      <c r="AQ3" s="42">
        <f t="shared" si="2"/>
        <v>29</v>
      </c>
      <c r="AR3" s="42">
        <f>IF(AP3&lt;&gt;"Name",IF(AG3&lt;kperinningLimit,AQ3-2, AQ3),"")</f>
        <v>29</v>
      </c>
      <c r="AS3" s="42">
        <f t="shared" ref="AS3:AS66" si="6">IF(AO3&lt;&gt;"Name",IF(AM3="L",AR3-1,AR3),"")</f>
        <v>28</v>
      </c>
      <c r="AT3" s="42">
        <f t="shared" ref="AT3:AT66" si="7">IF(AO3&lt;&gt;"Name",ROUND(O3/I3,0)+1,"")</f>
        <v>2</v>
      </c>
    </row>
    <row r="4" spans="1:46" ht="16.5" thickTop="1" thickBot="1" x14ac:dyDescent="0.3">
      <c r="A4" s="2">
        <v>3</v>
      </c>
      <c r="B4" s="3" t="s">
        <v>745</v>
      </c>
      <c r="C4" s="2">
        <v>26</v>
      </c>
      <c r="D4" s="2" t="s">
        <v>422</v>
      </c>
      <c r="E4" s="2">
        <v>3</v>
      </c>
      <c r="F4" s="2">
        <v>8</v>
      </c>
      <c r="G4" s="2">
        <v>0.27300000000000002</v>
      </c>
      <c r="H4" s="2">
        <v>4.3</v>
      </c>
      <c r="I4" s="2">
        <v>57</v>
      </c>
      <c r="J4" s="2">
        <v>0</v>
      </c>
      <c r="K4" s="2">
        <v>40</v>
      </c>
      <c r="L4" s="2">
        <v>0</v>
      </c>
      <c r="M4" s="2">
        <v>0</v>
      </c>
      <c r="N4" s="2">
        <v>12</v>
      </c>
      <c r="O4" s="2">
        <v>88</v>
      </c>
      <c r="P4" s="2">
        <v>87</v>
      </c>
      <c r="Q4" s="2">
        <v>44</v>
      </c>
      <c r="R4" s="2">
        <v>42</v>
      </c>
      <c r="S4" s="2">
        <v>9</v>
      </c>
      <c r="T4">
        <v>32</v>
      </c>
      <c r="U4">
        <v>8</v>
      </c>
      <c r="V4">
        <v>65</v>
      </c>
      <c r="W4">
        <v>3</v>
      </c>
      <c r="X4">
        <v>0</v>
      </c>
      <c r="Y4">
        <v>1</v>
      </c>
      <c r="Z4">
        <v>373</v>
      </c>
      <c r="AA4">
        <v>75</v>
      </c>
      <c r="AB4">
        <v>3.58</v>
      </c>
      <c r="AC4">
        <v>1.3520000000000001</v>
      </c>
      <c r="AD4">
        <v>8.9</v>
      </c>
      <c r="AE4">
        <v>0.9</v>
      </c>
      <c r="AF4">
        <v>3.3</v>
      </c>
      <c r="AG4" s="151">
        <v>6.6</v>
      </c>
      <c r="AH4">
        <v>2.0299999999999998</v>
      </c>
      <c r="AJ4" s="37" t="str">
        <f t="shared" ref="AJ4:AJ67" si="8">IF(D4="TOT",D5,IF(D3="TOT",D4&amp;"*",IF(D2="TOT",D4&amp;"#",D4)))</f>
        <v>KCA</v>
      </c>
      <c r="AK4" s="40" t="str">
        <f t="shared" si="4"/>
        <v/>
      </c>
      <c r="AL4" s="40" t="str">
        <f t="shared" ref="AL4:AL67" si="9">IF(RIGHT(B4,1)="*",SUBSTITUTE(B4,"*",""),B4)</f>
        <v>Jack Aker</v>
      </c>
      <c r="AM4" s="40" t="str">
        <f t="shared" ref="AM4:AM67" si="10">IF(RIGHT(B4,1)="*","L","R")</f>
        <v>R</v>
      </c>
      <c r="AN4" s="40" t="str">
        <f t="shared" si="5"/>
        <v>Jack Aker</v>
      </c>
      <c r="AO4" t="s">
        <v>289</v>
      </c>
      <c r="AP4" t="s">
        <v>1170</v>
      </c>
      <c r="AQ4" s="42">
        <f t="shared" si="2"/>
        <v>17</v>
      </c>
      <c r="AR4" s="42">
        <f>IF(AP4&lt;&gt;"Name",IF(AG4&lt;kperinningLimit,AQ4-2, AQ4),"")</f>
        <v>17</v>
      </c>
      <c r="AS4" s="42">
        <f t="shared" si="6"/>
        <v>17</v>
      </c>
      <c r="AT4" s="42">
        <f t="shared" si="7"/>
        <v>3</v>
      </c>
    </row>
    <row r="5" spans="1:46" ht="16.5" thickTop="1" thickBot="1" x14ac:dyDescent="0.3">
      <c r="A5" s="2">
        <v>4</v>
      </c>
      <c r="B5" s="3" t="s">
        <v>1549</v>
      </c>
      <c r="C5" s="2">
        <v>29</v>
      </c>
      <c r="D5" s="2" t="s">
        <v>406</v>
      </c>
      <c r="E5" s="2">
        <v>0</v>
      </c>
      <c r="F5" s="2">
        <v>5</v>
      </c>
      <c r="G5" s="2">
        <v>0</v>
      </c>
      <c r="H5" s="2">
        <v>2.98</v>
      </c>
      <c r="I5" s="2">
        <v>47</v>
      </c>
      <c r="J5" s="2">
        <v>0</v>
      </c>
      <c r="K5" s="2">
        <v>23</v>
      </c>
      <c r="L5" s="2">
        <v>0</v>
      </c>
      <c r="M5" s="2">
        <v>0</v>
      </c>
      <c r="N5" s="2">
        <v>5</v>
      </c>
      <c r="O5" s="2">
        <v>54.1</v>
      </c>
      <c r="P5" s="2">
        <v>49</v>
      </c>
      <c r="Q5" s="2">
        <v>22</v>
      </c>
      <c r="R5" s="2">
        <v>18</v>
      </c>
      <c r="S5" s="2">
        <v>4</v>
      </c>
      <c r="T5">
        <v>25</v>
      </c>
      <c r="U5">
        <v>7</v>
      </c>
      <c r="V5">
        <v>50</v>
      </c>
      <c r="W5">
        <v>1</v>
      </c>
      <c r="X5">
        <v>1</v>
      </c>
      <c r="Y5">
        <v>4</v>
      </c>
      <c r="Z5">
        <v>232</v>
      </c>
      <c r="AA5">
        <v>111</v>
      </c>
      <c r="AB5">
        <v>3.09</v>
      </c>
      <c r="AC5">
        <v>1.3620000000000001</v>
      </c>
      <c r="AD5">
        <v>8.1</v>
      </c>
      <c r="AE5">
        <v>0.7</v>
      </c>
      <c r="AF5">
        <v>4.0999999999999996</v>
      </c>
      <c r="AG5" s="151">
        <v>8.3000000000000007</v>
      </c>
      <c r="AH5">
        <v>2</v>
      </c>
      <c r="AJ5" s="37" t="str">
        <f t="shared" si="8"/>
        <v>CLE</v>
      </c>
      <c r="AK5" s="40" t="str">
        <f t="shared" si="4"/>
        <v/>
      </c>
      <c r="AL5" s="40" t="str">
        <f t="shared" si="9"/>
        <v>Bob AllenBo</v>
      </c>
      <c r="AM5" s="40" t="str">
        <f t="shared" si="10"/>
        <v>L</v>
      </c>
      <c r="AN5" s="40" t="str">
        <f t="shared" si="5"/>
        <v>Bob AllenBo</v>
      </c>
      <c r="AO5" t="s">
        <v>145</v>
      </c>
      <c r="AP5" t="s">
        <v>1545</v>
      </c>
      <c r="AQ5" s="42">
        <f t="shared" ref="AQ5:AQ25" si="11">IF(AP5&lt;&gt;"Name",IF(I5&lt;10,13,IF(H5&lt;eralimit1,29,IF(H5&lt;eralimit2,25,IF(H5&lt;eralimit3,21,IF(H5&lt;eralimit4,17,13))))),"")</f>
        <v>25</v>
      </c>
      <c r="AR5" s="42">
        <f t="shared" ref="AR5:AR65" si="12">IF(AO5&lt;&gt;"Name",IF(AG5&lt;kperinningLimit,AQ5-2, AQ5),"")</f>
        <v>25</v>
      </c>
      <c r="AS5" s="42">
        <f t="shared" si="6"/>
        <v>24</v>
      </c>
      <c r="AT5" s="42">
        <f t="shared" si="7"/>
        <v>2</v>
      </c>
    </row>
    <row r="6" spans="1:46" ht="16.5" thickTop="1" thickBot="1" x14ac:dyDescent="0.3">
      <c r="A6" s="2">
        <v>5</v>
      </c>
      <c r="B6" s="3" t="s">
        <v>746</v>
      </c>
      <c r="C6" s="2">
        <v>25</v>
      </c>
      <c r="D6" s="2" t="s">
        <v>406</v>
      </c>
      <c r="E6" s="2">
        <v>2</v>
      </c>
      <c r="F6" s="2">
        <v>5</v>
      </c>
      <c r="G6" s="2">
        <v>0.28599999999999998</v>
      </c>
      <c r="H6" s="2">
        <v>3.9</v>
      </c>
      <c r="I6" s="2">
        <v>32</v>
      </c>
      <c r="J6" s="2">
        <v>1</v>
      </c>
      <c r="K6" s="2">
        <v>17</v>
      </c>
      <c r="L6" s="2">
        <v>0</v>
      </c>
      <c r="M6" s="2">
        <v>0</v>
      </c>
      <c r="N6" s="2">
        <v>2</v>
      </c>
      <c r="O6" s="2">
        <v>64.2</v>
      </c>
      <c r="P6" s="2">
        <v>62</v>
      </c>
      <c r="Q6" s="2">
        <v>31</v>
      </c>
      <c r="R6" s="2">
        <v>28</v>
      </c>
      <c r="S6" s="2">
        <v>5</v>
      </c>
      <c r="T6">
        <v>42</v>
      </c>
      <c r="U6">
        <v>4</v>
      </c>
      <c r="V6">
        <v>46</v>
      </c>
      <c r="W6">
        <v>3</v>
      </c>
      <c r="X6">
        <v>2</v>
      </c>
      <c r="Y6">
        <v>7</v>
      </c>
      <c r="Z6">
        <v>291</v>
      </c>
      <c r="AA6">
        <v>85</v>
      </c>
      <c r="AB6">
        <v>4.21</v>
      </c>
      <c r="AC6">
        <v>1.6080000000000001</v>
      </c>
      <c r="AD6">
        <v>8.6</v>
      </c>
      <c r="AE6">
        <v>0.7</v>
      </c>
      <c r="AF6">
        <v>5.8</v>
      </c>
      <c r="AG6" s="151">
        <v>6.4</v>
      </c>
      <c r="AH6">
        <v>1.1000000000000001</v>
      </c>
      <c r="AJ6" s="37" t="str">
        <f t="shared" si="8"/>
        <v>CLE</v>
      </c>
      <c r="AK6" s="40" t="str">
        <f t="shared" si="4"/>
        <v/>
      </c>
      <c r="AL6" s="40" t="str">
        <f t="shared" si="9"/>
        <v>Steve Bailey</v>
      </c>
      <c r="AM6" s="40" t="str">
        <f t="shared" si="10"/>
        <v>R</v>
      </c>
      <c r="AN6" s="40" t="str">
        <f t="shared" si="5"/>
        <v>Steve Bailey</v>
      </c>
      <c r="AO6" t="s">
        <v>139</v>
      </c>
      <c r="AP6" t="s">
        <v>1334</v>
      </c>
      <c r="AQ6" s="42">
        <f t="shared" si="11"/>
        <v>21</v>
      </c>
      <c r="AR6" s="42">
        <f t="shared" si="12"/>
        <v>21</v>
      </c>
      <c r="AS6" s="42">
        <f t="shared" si="6"/>
        <v>21</v>
      </c>
      <c r="AT6" s="42">
        <f t="shared" si="7"/>
        <v>3</v>
      </c>
    </row>
    <row r="7" spans="1:46" ht="16.5" thickTop="1" thickBot="1" x14ac:dyDescent="0.3">
      <c r="A7" s="2">
        <v>6</v>
      </c>
      <c r="B7" s="3" t="s">
        <v>747</v>
      </c>
      <c r="C7" s="2">
        <v>29</v>
      </c>
      <c r="D7" s="2" t="s">
        <v>391</v>
      </c>
      <c r="E7" s="2">
        <v>2</v>
      </c>
      <c r="F7" s="2">
        <v>4</v>
      </c>
      <c r="G7" s="2">
        <v>0.33300000000000002</v>
      </c>
      <c r="H7" s="2">
        <v>1.7</v>
      </c>
      <c r="I7" s="2">
        <v>58</v>
      </c>
      <c r="J7" s="2">
        <v>0</v>
      </c>
      <c r="K7" s="2">
        <v>26</v>
      </c>
      <c r="L7" s="2">
        <v>0</v>
      </c>
      <c r="M7" s="2">
        <v>0</v>
      </c>
      <c r="N7" s="2">
        <v>12</v>
      </c>
      <c r="O7" s="2">
        <v>68.2</v>
      </c>
      <c r="P7" s="2">
        <v>53</v>
      </c>
      <c r="Q7" s="2">
        <v>19</v>
      </c>
      <c r="R7" s="2">
        <v>13</v>
      </c>
      <c r="S7" s="2">
        <v>2</v>
      </c>
      <c r="T7">
        <v>20</v>
      </c>
      <c r="U7">
        <v>4</v>
      </c>
      <c r="V7">
        <v>52</v>
      </c>
      <c r="W7">
        <v>4</v>
      </c>
      <c r="X7">
        <v>0</v>
      </c>
      <c r="Y7">
        <v>5</v>
      </c>
      <c r="Z7">
        <v>279</v>
      </c>
      <c r="AA7">
        <v>187</v>
      </c>
      <c r="AB7">
        <v>2.4500000000000002</v>
      </c>
      <c r="AC7">
        <v>1.0629999999999999</v>
      </c>
      <c r="AD7">
        <v>6.9</v>
      </c>
      <c r="AE7">
        <v>0.3</v>
      </c>
      <c r="AF7">
        <v>2.6</v>
      </c>
      <c r="AG7" s="151">
        <v>6.8</v>
      </c>
      <c r="AH7">
        <v>2.6</v>
      </c>
      <c r="AJ7" s="37" t="str">
        <f t="shared" si="8"/>
        <v>WSA</v>
      </c>
      <c r="AK7" s="40" t="str">
        <f t="shared" si="4"/>
        <v/>
      </c>
      <c r="AL7" s="40" t="str">
        <f t="shared" si="9"/>
        <v>Dave Baldwin</v>
      </c>
      <c r="AM7" s="40" t="str">
        <f t="shared" si="10"/>
        <v>R</v>
      </c>
      <c r="AN7" s="40" t="str">
        <f t="shared" si="5"/>
        <v>Dave Baldwin</v>
      </c>
      <c r="AO7" t="s">
        <v>273</v>
      </c>
      <c r="AP7" t="s">
        <v>1081</v>
      </c>
      <c r="AQ7" s="42">
        <f t="shared" si="11"/>
        <v>29</v>
      </c>
      <c r="AR7" s="42">
        <f t="shared" si="12"/>
        <v>29</v>
      </c>
      <c r="AS7" s="42">
        <f t="shared" si="6"/>
        <v>29</v>
      </c>
      <c r="AT7" s="42">
        <f t="shared" si="7"/>
        <v>2</v>
      </c>
    </row>
    <row r="8" spans="1:46" ht="16.5" thickTop="1" thickBot="1" x14ac:dyDescent="0.3">
      <c r="A8" s="2">
        <v>7</v>
      </c>
      <c r="B8" s="3" t="s">
        <v>748</v>
      </c>
      <c r="C8" s="2">
        <v>29</v>
      </c>
      <c r="D8" s="2" t="s">
        <v>242</v>
      </c>
      <c r="E8" s="2">
        <v>10</v>
      </c>
      <c r="F8" s="2">
        <v>18</v>
      </c>
      <c r="G8" s="2">
        <v>0.35699999999999998</v>
      </c>
      <c r="H8" s="2">
        <v>4.07</v>
      </c>
      <c r="I8" s="2">
        <v>32</v>
      </c>
      <c r="J8" s="2">
        <v>32</v>
      </c>
      <c r="K8" s="2">
        <v>0</v>
      </c>
      <c r="L8" s="2">
        <v>4</v>
      </c>
      <c r="M8" s="2">
        <v>2</v>
      </c>
      <c r="N8" s="2">
        <v>0</v>
      </c>
      <c r="O8" s="2">
        <v>172.1</v>
      </c>
      <c r="P8" s="2">
        <v>150</v>
      </c>
      <c r="Q8" s="2">
        <v>86</v>
      </c>
      <c r="R8" s="2">
        <v>78</v>
      </c>
      <c r="S8" s="2">
        <v>9</v>
      </c>
      <c r="T8">
        <v>115</v>
      </c>
      <c r="U8">
        <v>5</v>
      </c>
      <c r="V8">
        <v>118</v>
      </c>
      <c r="W8">
        <v>8</v>
      </c>
      <c r="X8">
        <v>1</v>
      </c>
      <c r="Y8">
        <v>14</v>
      </c>
      <c r="Z8">
        <v>772</v>
      </c>
      <c r="AA8">
        <v>77</v>
      </c>
      <c r="AB8">
        <v>3.99</v>
      </c>
      <c r="AC8">
        <v>1.538</v>
      </c>
      <c r="AD8">
        <v>7.8</v>
      </c>
      <c r="AE8">
        <v>0.5</v>
      </c>
      <c r="AF8">
        <v>6</v>
      </c>
      <c r="AG8" s="151">
        <v>6.2</v>
      </c>
      <c r="AH8">
        <v>1.03</v>
      </c>
      <c r="AJ8" s="37" t="str">
        <f t="shared" si="8"/>
        <v>BAL</v>
      </c>
      <c r="AK8" s="40"/>
      <c r="AL8" s="40" t="str">
        <f t="shared" si="9"/>
        <v>Steve Barber</v>
      </c>
      <c r="AM8" s="40" t="str">
        <f t="shared" si="10"/>
        <v>L</v>
      </c>
      <c r="AN8" s="40" t="str">
        <f t="shared" si="5"/>
        <v>Steve Barber</v>
      </c>
      <c r="AO8" t="s">
        <v>139</v>
      </c>
      <c r="AP8" t="s">
        <v>1335</v>
      </c>
      <c r="AQ8" s="42">
        <f t="shared" si="11"/>
        <v>21</v>
      </c>
      <c r="AR8" s="42">
        <f t="shared" si="12"/>
        <v>21</v>
      </c>
      <c r="AS8" s="42">
        <f t="shared" si="6"/>
        <v>20</v>
      </c>
      <c r="AT8" s="42">
        <f t="shared" si="7"/>
        <v>6</v>
      </c>
    </row>
    <row r="9" spans="1:46" ht="16.5" thickTop="1" thickBot="1" x14ac:dyDescent="0.3">
      <c r="A9" s="2">
        <v>8</v>
      </c>
      <c r="B9" s="3" t="s">
        <v>748</v>
      </c>
      <c r="C9" s="2">
        <v>29</v>
      </c>
      <c r="D9" s="2" t="s">
        <v>393</v>
      </c>
      <c r="E9" s="2">
        <v>4</v>
      </c>
      <c r="F9" s="2">
        <v>9</v>
      </c>
      <c r="G9" s="2">
        <v>0.308</v>
      </c>
      <c r="H9" s="2">
        <v>4.0999999999999996</v>
      </c>
      <c r="I9" s="2">
        <v>15</v>
      </c>
      <c r="J9" s="2">
        <v>15</v>
      </c>
      <c r="K9" s="2">
        <v>0</v>
      </c>
      <c r="L9" s="2">
        <v>1</v>
      </c>
      <c r="M9" s="2">
        <v>1</v>
      </c>
      <c r="N9" s="2">
        <v>0</v>
      </c>
      <c r="O9" s="2">
        <v>74.2</v>
      </c>
      <c r="P9" s="2">
        <v>47</v>
      </c>
      <c r="Q9" s="2">
        <v>39</v>
      </c>
      <c r="R9" s="2">
        <v>34</v>
      </c>
      <c r="S9" s="2">
        <v>5</v>
      </c>
      <c r="T9">
        <v>61</v>
      </c>
      <c r="U9">
        <v>2</v>
      </c>
      <c r="V9">
        <v>48</v>
      </c>
      <c r="W9">
        <v>5</v>
      </c>
      <c r="X9">
        <v>1</v>
      </c>
      <c r="Y9">
        <v>5</v>
      </c>
      <c r="Z9">
        <v>331</v>
      </c>
      <c r="AA9">
        <v>78</v>
      </c>
      <c r="AB9">
        <v>4.78</v>
      </c>
      <c r="AC9">
        <v>1.446</v>
      </c>
      <c r="AD9">
        <v>5.7</v>
      </c>
      <c r="AE9">
        <v>0.6</v>
      </c>
      <c r="AF9">
        <v>7.4</v>
      </c>
      <c r="AG9" s="151">
        <v>5.8</v>
      </c>
      <c r="AH9">
        <v>0.79</v>
      </c>
      <c r="AJ9" s="37" t="str">
        <f t="shared" si="8"/>
        <v>BAL*</v>
      </c>
      <c r="AK9" s="40"/>
      <c r="AL9" s="40" t="str">
        <f t="shared" si="9"/>
        <v>Steve Barber</v>
      </c>
      <c r="AM9" s="40" t="str">
        <f t="shared" si="10"/>
        <v>L</v>
      </c>
      <c r="AN9" s="40" t="str">
        <f t="shared" si="5"/>
        <v>Steve Barber</v>
      </c>
      <c r="AO9" t="s">
        <v>139</v>
      </c>
      <c r="AP9" t="s">
        <v>1335</v>
      </c>
      <c r="AQ9" s="42">
        <f t="shared" si="11"/>
        <v>21</v>
      </c>
      <c r="AR9" s="42">
        <f t="shared" si="12"/>
        <v>19</v>
      </c>
      <c r="AS9" s="42">
        <f t="shared" si="6"/>
        <v>18</v>
      </c>
      <c r="AT9" s="42">
        <f t="shared" si="7"/>
        <v>6</v>
      </c>
    </row>
    <row r="10" spans="1:46" ht="16.5" thickTop="1" thickBot="1" x14ac:dyDescent="0.3">
      <c r="A10" s="2">
        <v>9</v>
      </c>
      <c r="B10" s="3" t="s">
        <v>748</v>
      </c>
      <c r="C10" s="2">
        <v>29</v>
      </c>
      <c r="D10" s="2" t="s">
        <v>402</v>
      </c>
      <c r="E10" s="2">
        <v>6</v>
      </c>
      <c r="F10" s="2">
        <v>9</v>
      </c>
      <c r="G10" s="2">
        <v>0.4</v>
      </c>
      <c r="H10" s="2">
        <v>4.05</v>
      </c>
      <c r="I10" s="2">
        <v>17</v>
      </c>
      <c r="J10" s="2">
        <v>17</v>
      </c>
      <c r="K10" s="2">
        <v>0</v>
      </c>
      <c r="L10" s="2">
        <v>3</v>
      </c>
      <c r="M10" s="2">
        <v>1</v>
      </c>
      <c r="N10" s="2">
        <v>0</v>
      </c>
      <c r="O10" s="2">
        <v>97.2</v>
      </c>
      <c r="P10" s="2">
        <v>103</v>
      </c>
      <c r="Q10" s="2">
        <v>47</v>
      </c>
      <c r="R10" s="2">
        <v>44</v>
      </c>
      <c r="S10" s="2">
        <v>4</v>
      </c>
      <c r="T10">
        <v>54</v>
      </c>
      <c r="U10">
        <v>3</v>
      </c>
      <c r="V10">
        <v>70</v>
      </c>
      <c r="W10">
        <v>3</v>
      </c>
      <c r="X10">
        <v>0</v>
      </c>
      <c r="Y10">
        <v>9</v>
      </c>
      <c r="Z10">
        <v>441</v>
      </c>
      <c r="AA10">
        <v>77</v>
      </c>
      <c r="AB10">
        <v>3.39</v>
      </c>
      <c r="AC10">
        <v>1.6080000000000001</v>
      </c>
      <c r="AD10">
        <v>9.5</v>
      </c>
      <c r="AE10">
        <v>0.4</v>
      </c>
      <c r="AF10">
        <v>5</v>
      </c>
      <c r="AG10" s="151">
        <v>6.5</v>
      </c>
      <c r="AH10">
        <v>1.3</v>
      </c>
      <c r="AJ10" s="37" t="str">
        <f t="shared" si="8"/>
        <v>NYY#</v>
      </c>
      <c r="AK10" s="40" t="str">
        <f t="shared" si="4"/>
        <v/>
      </c>
      <c r="AL10" s="40" t="str">
        <f t="shared" si="9"/>
        <v>Steve Barber</v>
      </c>
      <c r="AM10" s="40" t="str">
        <f t="shared" si="10"/>
        <v>L</v>
      </c>
      <c r="AN10" s="40" t="str">
        <f t="shared" si="5"/>
        <v>Steve Barber</v>
      </c>
      <c r="AO10" t="s">
        <v>139</v>
      </c>
      <c r="AP10" t="s">
        <v>1335</v>
      </c>
      <c r="AQ10" s="42">
        <f t="shared" si="11"/>
        <v>21</v>
      </c>
      <c r="AR10" s="42">
        <f t="shared" si="12"/>
        <v>21</v>
      </c>
      <c r="AS10" s="42">
        <f t="shared" si="6"/>
        <v>20</v>
      </c>
      <c r="AT10" s="42">
        <f t="shared" si="7"/>
        <v>7</v>
      </c>
    </row>
    <row r="11" spans="1:46" ht="16.5" thickTop="1" thickBot="1" x14ac:dyDescent="0.3">
      <c r="A11" s="2">
        <v>10</v>
      </c>
      <c r="B11" s="3" t="s">
        <v>749</v>
      </c>
      <c r="C11" s="2">
        <v>30</v>
      </c>
      <c r="D11" s="2" t="s">
        <v>242</v>
      </c>
      <c r="E11" s="2">
        <v>13</v>
      </c>
      <c r="F11" s="2">
        <v>13</v>
      </c>
      <c r="G11" s="2">
        <v>0.5</v>
      </c>
      <c r="H11" s="2">
        <v>3.31</v>
      </c>
      <c r="I11" s="2">
        <v>38</v>
      </c>
      <c r="J11" s="2">
        <v>33</v>
      </c>
      <c r="K11" s="2">
        <v>3</v>
      </c>
      <c r="L11" s="2">
        <v>9</v>
      </c>
      <c r="M11" s="2">
        <v>0</v>
      </c>
      <c r="N11" s="2">
        <v>3</v>
      </c>
      <c r="O11" s="2">
        <v>226</v>
      </c>
      <c r="P11" s="2">
        <v>193</v>
      </c>
      <c r="Q11" s="2">
        <v>98</v>
      </c>
      <c r="R11" s="2">
        <v>83</v>
      </c>
      <c r="S11" s="2">
        <v>23</v>
      </c>
      <c r="T11">
        <v>71</v>
      </c>
      <c r="U11">
        <v>4</v>
      </c>
      <c r="V11">
        <v>154</v>
      </c>
      <c r="W11">
        <v>5</v>
      </c>
      <c r="X11">
        <v>0</v>
      </c>
      <c r="Y11">
        <v>5</v>
      </c>
      <c r="Z11">
        <v>932</v>
      </c>
      <c r="AA11">
        <v>105</v>
      </c>
      <c r="AB11">
        <v>3.51</v>
      </c>
      <c r="AC11">
        <v>1.1679999999999999</v>
      </c>
      <c r="AD11">
        <v>7.7</v>
      </c>
      <c r="AE11">
        <v>0.9</v>
      </c>
      <c r="AF11">
        <v>2.8</v>
      </c>
      <c r="AG11" s="151">
        <v>6.1</v>
      </c>
      <c r="AH11">
        <v>2.17</v>
      </c>
      <c r="AJ11" s="37" t="str">
        <f t="shared" si="8"/>
        <v>CLE</v>
      </c>
      <c r="AK11" s="40"/>
      <c r="AL11" s="40" t="str">
        <f t="shared" si="9"/>
        <v>Gary Bell</v>
      </c>
      <c r="AM11" s="40" t="str">
        <f t="shared" si="10"/>
        <v>R</v>
      </c>
      <c r="AN11" s="40" t="str">
        <f t="shared" si="5"/>
        <v>Gary Bell</v>
      </c>
      <c r="AO11" t="s">
        <v>153</v>
      </c>
      <c r="AP11" t="s">
        <v>1142</v>
      </c>
      <c r="AQ11" s="42">
        <f t="shared" si="11"/>
        <v>21</v>
      </c>
      <c r="AR11" s="42">
        <f t="shared" si="12"/>
        <v>21</v>
      </c>
      <c r="AS11" s="42">
        <f t="shared" si="6"/>
        <v>21</v>
      </c>
      <c r="AT11" s="42">
        <f t="shared" si="7"/>
        <v>7</v>
      </c>
    </row>
    <row r="12" spans="1:46" ht="16.5" thickTop="1" thickBot="1" x14ac:dyDescent="0.3">
      <c r="A12" s="2">
        <v>11</v>
      </c>
      <c r="B12" s="3" t="s">
        <v>749</v>
      </c>
      <c r="C12" s="2">
        <v>30</v>
      </c>
      <c r="D12" s="2" t="s">
        <v>406</v>
      </c>
      <c r="E12" s="2">
        <v>1</v>
      </c>
      <c r="F12" s="2">
        <v>5</v>
      </c>
      <c r="G12" s="2">
        <v>0.16700000000000001</v>
      </c>
      <c r="H12" s="2">
        <v>3.71</v>
      </c>
      <c r="I12" s="2">
        <v>9</v>
      </c>
      <c r="J12" s="2">
        <v>9</v>
      </c>
      <c r="K12" s="2">
        <v>0</v>
      </c>
      <c r="L12" s="2">
        <v>1</v>
      </c>
      <c r="M12" s="2">
        <v>0</v>
      </c>
      <c r="N12" s="2">
        <v>0</v>
      </c>
      <c r="O12" s="2">
        <v>60.2</v>
      </c>
      <c r="P12" s="2">
        <v>50</v>
      </c>
      <c r="Q12" s="2">
        <v>28</v>
      </c>
      <c r="R12" s="2">
        <v>25</v>
      </c>
      <c r="S12" s="2">
        <v>7</v>
      </c>
      <c r="T12">
        <v>24</v>
      </c>
      <c r="U12">
        <v>1</v>
      </c>
      <c r="V12">
        <v>39</v>
      </c>
      <c r="W12">
        <v>1</v>
      </c>
      <c r="X12">
        <v>0</v>
      </c>
      <c r="Y12">
        <v>1</v>
      </c>
      <c r="Z12">
        <v>249</v>
      </c>
      <c r="AA12">
        <v>90</v>
      </c>
      <c r="AB12">
        <v>3.99</v>
      </c>
      <c r="AC12">
        <v>1.22</v>
      </c>
      <c r="AD12">
        <v>7.4</v>
      </c>
      <c r="AE12">
        <v>1</v>
      </c>
      <c r="AF12">
        <v>3.6</v>
      </c>
      <c r="AG12" s="151">
        <v>5.8</v>
      </c>
      <c r="AH12">
        <v>1.63</v>
      </c>
      <c r="AJ12" s="37" t="str">
        <f t="shared" si="8"/>
        <v>CLE*</v>
      </c>
      <c r="AK12" s="40"/>
      <c r="AL12" s="40" t="str">
        <f t="shared" si="9"/>
        <v>Gary Bell</v>
      </c>
      <c r="AM12" s="40" t="str">
        <f t="shared" si="10"/>
        <v>R</v>
      </c>
      <c r="AN12" s="40" t="str">
        <f t="shared" si="5"/>
        <v>Gary Bell</v>
      </c>
      <c r="AO12" t="s">
        <v>153</v>
      </c>
      <c r="AP12" t="s">
        <v>1142</v>
      </c>
      <c r="AQ12" s="42">
        <f t="shared" si="11"/>
        <v>13</v>
      </c>
      <c r="AR12" s="42">
        <f t="shared" si="12"/>
        <v>11</v>
      </c>
      <c r="AS12" s="42">
        <f t="shared" si="6"/>
        <v>11</v>
      </c>
      <c r="AT12" s="42">
        <f t="shared" si="7"/>
        <v>8</v>
      </c>
    </row>
    <row r="13" spans="1:46" ht="16.5" thickTop="1" thickBot="1" x14ac:dyDescent="0.3">
      <c r="A13" s="2">
        <v>12</v>
      </c>
      <c r="B13" s="3" t="s">
        <v>749</v>
      </c>
      <c r="C13" s="2">
        <v>30</v>
      </c>
      <c r="D13" s="2" t="s">
        <v>390</v>
      </c>
      <c r="E13" s="2">
        <v>12</v>
      </c>
      <c r="F13" s="2">
        <v>8</v>
      </c>
      <c r="G13" s="2">
        <v>0.6</v>
      </c>
      <c r="H13" s="2">
        <v>3.16</v>
      </c>
      <c r="I13" s="2">
        <v>29</v>
      </c>
      <c r="J13" s="2">
        <v>24</v>
      </c>
      <c r="K13" s="2">
        <v>3</v>
      </c>
      <c r="L13" s="2">
        <v>8</v>
      </c>
      <c r="M13" s="2">
        <v>0</v>
      </c>
      <c r="N13" s="2">
        <v>3</v>
      </c>
      <c r="O13" s="2">
        <v>165.1</v>
      </c>
      <c r="P13" s="2">
        <v>143</v>
      </c>
      <c r="Q13" s="2">
        <v>70</v>
      </c>
      <c r="R13" s="2">
        <v>58</v>
      </c>
      <c r="S13" s="2">
        <v>16</v>
      </c>
      <c r="T13">
        <v>47</v>
      </c>
      <c r="U13">
        <v>3</v>
      </c>
      <c r="V13">
        <v>115</v>
      </c>
      <c r="W13">
        <v>4</v>
      </c>
      <c r="X13">
        <v>0</v>
      </c>
      <c r="Y13">
        <v>4</v>
      </c>
      <c r="Z13">
        <v>683</v>
      </c>
      <c r="AA13">
        <v>112</v>
      </c>
      <c r="AB13">
        <v>3.33</v>
      </c>
      <c r="AC13">
        <v>1.149</v>
      </c>
      <c r="AD13">
        <v>7.8</v>
      </c>
      <c r="AE13">
        <v>0.9</v>
      </c>
      <c r="AF13">
        <v>2.6</v>
      </c>
      <c r="AG13" s="151">
        <v>6.3</v>
      </c>
      <c r="AH13">
        <v>2.4500000000000002</v>
      </c>
      <c r="AJ13" s="37" t="str">
        <f t="shared" si="8"/>
        <v>BOS#</v>
      </c>
      <c r="AK13" s="40" t="str">
        <f t="shared" si="4"/>
        <v/>
      </c>
      <c r="AL13" s="40" t="str">
        <f t="shared" si="9"/>
        <v>Gary Bell</v>
      </c>
      <c r="AM13" s="40" t="str">
        <f t="shared" si="10"/>
        <v>R</v>
      </c>
      <c r="AN13" s="40" t="str">
        <f t="shared" si="5"/>
        <v>Gary Bell</v>
      </c>
      <c r="AO13" t="s">
        <v>153</v>
      </c>
      <c r="AP13" t="s">
        <v>1142</v>
      </c>
      <c r="AQ13" s="42">
        <f t="shared" si="11"/>
        <v>25</v>
      </c>
      <c r="AR13" s="42">
        <f t="shared" si="12"/>
        <v>25</v>
      </c>
      <c r="AS13" s="42">
        <f t="shared" si="6"/>
        <v>25</v>
      </c>
      <c r="AT13" s="42">
        <f t="shared" si="7"/>
        <v>7</v>
      </c>
    </row>
    <row r="14" spans="1:46" ht="16.5" thickTop="1" thickBot="1" x14ac:dyDescent="0.3">
      <c r="A14" s="2">
        <v>13</v>
      </c>
      <c r="B14" s="3" t="s">
        <v>750</v>
      </c>
      <c r="C14" s="2">
        <v>27</v>
      </c>
      <c r="D14" s="2" t="s">
        <v>390</v>
      </c>
      <c r="E14" s="2">
        <v>4</v>
      </c>
      <c r="F14" s="2">
        <v>3</v>
      </c>
      <c r="G14" s="2">
        <v>0.57099999999999995</v>
      </c>
      <c r="H14" s="2">
        <v>3.88</v>
      </c>
      <c r="I14" s="2">
        <v>13</v>
      </c>
      <c r="J14" s="2">
        <v>11</v>
      </c>
      <c r="K14" s="2">
        <v>1</v>
      </c>
      <c r="L14" s="2">
        <v>4</v>
      </c>
      <c r="M14" s="2">
        <v>1</v>
      </c>
      <c r="N14" s="2">
        <v>0</v>
      </c>
      <c r="O14" s="2">
        <v>69.2</v>
      </c>
      <c r="P14" s="2">
        <v>72</v>
      </c>
      <c r="Q14" s="2">
        <v>32</v>
      </c>
      <c r="R14" s="2">
        <v>30</v>
      </c>
      <c r="S14" s="2">
        <v>12</v>
      </c>
      <c r="T14">
        <v>22</v>
      </c>
      <c r="U14">
        <v>2</v>
      </c>
      <c r="V14">
        <v>34</v>
      </c>
      <c r="W14">
        <v>2</v>
      </c>
      <c r="X14">
        <v>0</v>
      </c>
      <c r="Y14">
        <v>3</v>
      </c>
      <c r="Z14">
        <v>300</v>
      </c>
      <c r="AA14">
        <v>91</v>
      </c>
      <c r="AB14">
        <v>4.84</v>
      </c>
      <c r="AC14">
        <v>1.349</v>
      </c>
      <c r="AD14">
        <v>9.3000000000000007</v>
      </c>
      <c r="AE14">
        <v>1.6</v>
      </c>
      <c r="AF14">
        <v>2.8</v>
      </c>
      <c r="AG14" s="151">
        <v>4.4000000000000004</v>
      </c>
      <c r="AH14">
        <v>1.55</v>
      </c>
      <c r="AJ14" s="37" t="str">
        <f t="shared" si="8"/>
        <v>BOS</v>
      </c>
      <c r="AK14" s="40" t="str">
        <f t="shared" si="4"/>
        <v/>
      </c>
      <c r="AL14" s="40" t="str">
        <f t="shared" si="9"/>
        <v>Dennis Bennett</v>
      </c>
      <c r="AM14" s="40" t="str">
        <f t="shared" si="10"/>
        <v>L</v>
      </c>
      <c r="AN14" s="40" t="str">
        <f t="shared" si="5"/>
        <v>Dennis Bennett</v>
      </c>
      <c r="AO14" t="s">
        <v>276</v>
      </c>
      <c r="AP14" t="s">
        <v>1090</v>
      </c>
      <c r="AQ14" s="42">
        <f t="shared" si="11"/>
        <v>21</v>
      </c>
      <c r="AR14" s="42">
        <f t="shared" si="12"/>
        <v>19</v>
      </c>
      <c r="AS14" s="42">
        <f t="shared" si="6"/>
        <v>18</v>
      </c>
      <c r="AT14" s="42">
        <f t="shared" si="7"/>
        <v>6</v>
      </c>
    </row>
    <row r="15" spans="1:46" ht="16.5" thickTop="1" thickBot="1" x14ac:dyDescent="0.3">
      <c r="A15" s="2">
        <v>14</v>
      </c>
      <c r="B15" s="3" t="s">
        <v>751</v>
      </c>
      <c r="C15" s="2">
        <v>23</v>
      </c>
      <c r="D15" s="2" t="s">
        <v>242</v>
      </c>
      <c r="E15" s="2">
        <v>7</v>
      </c>
      <c r="F15" s="2">
        <v>6</v>
      </c>
      <c r="G15" s="2">
        <v>0.53800000000000003</v>
      </c>
      <c r="H15" s="2">
        <v>2.99</v>
      </c>
      <c r="I15" s="2">
        <v>23</v>
      </c>
      <c r="J15" s="2">
        <v>19</v>
      </c>
      <c r="K15" s="2">
        <v>2</v>
      </c>
      <c r="L15" s="2">
        <v>4</v>
      </c>
      <c r="M15" s="2">
        <v>4</v>
      </c>
      <c r="N15" s="2">
        <v>0</v>
      </c>
      <c r="O15" s="2">
        <v>117.1</v>
      </c>
      <c r="P15" s="2">
        <v>107</v>
      </c>
      <c r="Q15" s="2">
        <v>45</v>
      </c>
      <c r="R15" s="2">
        <v>39</v>
      </c>
      <c r="S15" s="2">
        <v>12</v>
      </c>
      <c r="T15">
        <v>51</v>
      </c>
      <c r="U15">
        <v>1</v>
      </c>
      <c r="V15">
        <v>86</v>
      </c>
      <c r="W15">
        <v>0</v>
      </c>
      <c r="X15">
        <v>0</v>
      </c>
      <c r="Y15">
        <v>7</v>
      </c>
      <c r="Z15">
        <v>494</v>
      </c>
      <c r="AA15">
        <v>107</v>
      </c>
      <c r="AB15">
        <v>3.71</v>
      </c>
      <c r="AC15">
        <v>1.347</v>
      </c>
      <c r="AD15">
        <v>8.1999999999999993</v>
      </c>
      <c r="AE15">
        <v>0.9</v>
      </c>
      <c r="AF15">
        <v>3.9</v>
      </c>
      <c r="AG15" s="151">
        <v>6.6</v>
      </c>
      <c r="AH15">
        <v>1.69</v>
      </c>
      <c r="AJ15" s="37" t="str">
        <f t="shared" si="8"/>
        <v>BAL</v>
      </c>
      <c r="AK15" s="40"/>
      <c r="AL15" s="40" t="str">
        <f t="shared" si="9"/>
        <v>Frank Bertaina</v>
      </c>
      <c r="AM15" s="40" t="str">
        <f t="shared" si="10"/>
        <v>L</v>
      </c>
      <c r="AN15" s="40" t="str">
        <f t="shared" si="5"/>
        <v>Frank Bertaina</v>
      </c>
      <c r="AO15" t="s">
        <v>281</v>
      </c>
      <c r="AP15" t="s">
        <v>1127</v>
      </c>
      <c r="AQ15" s="42">
        <f t="shared" si="11"/>
        <v>25</v>
      </c>
      <c r="AR15" s="42">
        <f t="shared" si="12"/>
        <v>25</v>
      </c>
      <c r="AS15" s="42">
        <f t="shared" si="6"/>
        <v>24</v>
      </c>
      <c r="AT15" s="42">
        <f t="shared" si="7"/>
        <v>6</v>
      </c>
    </row>
    <row r="16" spans="1:46" ht="16.5" thickTop="1" thickBot="1" x14ac:dyDescent="0.3">
      <c r="A16" s="2">
        <v>15</v>
      </c>
      <c r="B16" s="3" t="s">
        <v>751</v>
      </c>
      <c r="C16" s="2">
        <v>23</v>
      </c>
      <c r="D16" s="2" t="s">
        <v>393</v>
      </c>
      <c r="E16" s="2">
        <v>1</v>
      </c>
      <c r="F16" s="2">
        <v>1</v>
      </c>
      <c r="G16" s="2">
        <v>0.5</v>
      </c>
      <c r="H16" s="2">
        <v>3.32</v>
      </c>
      <c r="I16" s="2">
        <v>5</v>
      </c>
      <c r="J16" s="2">
        <v>2</v>
      </c>
      <c r="K16" s="2">
        <v>1</v>
      </c>
      <c r="L16" s="2">
        <v>0</v>
      </c>
      <c r="M16" s="2">
        <v>0</v>
      </c>
      <c r="N16" s="2">
        <v>0</v>
      </c>
      <c r="O16" s="2">
        <v>21.2</v>
      </c>
      <c r="P16" s="2">
        <v>17</v>
      </c>
      <c r="Q16" s="2">
        <v>9</v>
      </c>
      <c r="R16" s="2">
        <v>8</v>
      </c>
      <c r="S16" s="2">
        <v>4</v>
      </c>
      <c r="T16">
        <v>14</v>
      </c>
      <c r="U16">
        <v>0</v>
      </c>
      <c r="V16">
        <v>19</v>
      </c>
      <c r="W16">
        <v>0</v>
      </c>
      <c r="X16">
        <v>0</v>
      </c>
      <c r="Y16">
        <v>4</v>
      </c>
      <c r="Z16">
        <v>93</v>
      </c>
      <c r="AA16">
        <v>97</v>
      </c>
      <c r="AB16">
        <v>5.12</v>
      </c>
      <c r="AC16">
        <v>1.431</v>
      </c>
      <c r="AD16">
        <v>7.1</v>
      </c>
      <c r="AE16">
        <v>1.7</v>
      </c>
      <c r="AF16">
        <v>5.8</v>
      </c>
      <c r="AG16" s="151">
        <v>7.9</v>
      </c>
      <c r="AH16">
        <v>1.36</v>
      </c>
      <c r="AJ16" s="37" t="str">
        <f t="shared" si="8"/>
        <v>BAL*</v>
      </c>
      <c r="AK16" s="40"/>
      <c r="AL16" s="40" t="str">
        <f t="shared" si="9"/>
        <v>Frank Bertaina</v>
      </c>
      <c r="AM16" s="40" t="str">
        <f t="shared" si="10"/>
        <v>L</v>
      </c>
      <c r="AN16" s="40" t="str">
        <f t="shared" si="5"/>
        <v>Frank Bertaina</v>
      </c>
      <c r="AO16" t="s">
        <v>281</v>
      </c>
      <c r="AP16" t="s">
        <v>1127</v>
      </c>
      <c r="AQ16" s="42">
        <f t="shared" si="11"/>
        <v>13</v>
      </c>
      <c r="AR16" s="42">
        <f t="shared" si="12"/>
        <v>13</v>
      </c>
      <c r="AS16" s="42">
        <f t="shared" si="6"/>
        <v>12</v>
      </c>
      <c r="AT16" s="42">
        <f t="shared" si="7"/>
        <v>5</v>
      </c>
    </row>
    <row r="17" spans="1:46" ht="16.5" thickTop="1" thickBot="1" x14ac:dyDescent="0.3">
      <c r="A17" s="2">
        <v>16</v>
      </c>
      <c r="B17" s="3" t="s">
        <v>751</v>
      </c>
      <c r="C17" s="2">
        <v>23</v>
      </c>
      <c r="D17" s="2" t="s">
        <v>391</v>
      </c>
      <c r="E17" s="2">
        <v>6</v>
      </c>
      <c r="F17" s="2">
        <v>5</v>
      </c>
      <c r="G17" s="2">
        <v>0.54500000000000004</v>
      </c>
      <c r="H17" s="2">
        <v>2.92</v>
      </c>
      <c r="I17" s="2">
        <v>18</v>
      </c>
      <c r="J17" s="2">
        <v>17</v>
      </c>
      <c r="K17" s="2">
        <v>1</v>
      </c>
      <c r="L17" s="2">
        <v>4</v>
      </c>
      <c r="M17" s="2">
        <v>4</v>
      </c>
      <c r="N17" s="2">
        <v>0</v>
      </c>
      <c r="O17" s="2">
        <v>95.2</v>
      </c>
      <c r="P17" s="2">
        <v>90</v>
      </c>
      <c r="Q17" s="2">
        <v>36</v>
      </c>
      <c r="R17" s="2">
        <v>31</v>
      </c>
      <c r="S17" s="2">
        <v>8</v>
      </c>
      <c r="T17">
        <v>37</v>
      </c>
      <c r="U17">
        <v>1</v>
      </c>
      <c r="V17">
        <v>67</v>
      </c>
      <c r="W17">
        <v>0</v>
      </c>
      <c r="X17">
        <v>0</v>
      </c>
      <c r="Y17">
        <v>3</v>
      </c>
      <c r="Z17">
        <v>401</v>
      </c>
      <c r="AA17">
        <v>109</v>
      </c>
      <c r="AB17">
        <v>3.39</v>
      </c>
      <c r="AC17">
        <v>1.3280000000000001</v>
      </c>
      <c r="AD17">
        <v>8.5</v>
      </c>
      <c r="AE17">
        <v>0.8</v>
      </c>
      <c r="AF17">
        <v>3.5</v>
      </c>
      <c r="AG17" s="151">
        <v>6.3</v>
      </c>
      <c r="AH17">
        <v>1.81</v>
      </c>
      <c r="AJ17" s="37" t="str">
        <f t="shared" si="8"/>
        <v>WSA#</v>
      </c>
      <c r="AK17" s="40" t="str">
        <f t="shared" si="4"/>
        <v/>
      </c>
      <c r="AL17" s="40" t="str">
        <f t="shared" si="9"/>
        <v>Frank Bertaina</v>
      </c>
      <c r="AM17" s="40" t="str">
        <f t="shared" si="10"/>
        <v>L</v>
      </c>
      <c r="AN17" s="40" t="str">
        <f t="shared" si="5"/>
        <v>Frank Bertaina</v>
      </c>
      <c r="AO17" t="s">
        <v>281</v>
      </c>
      <c r="AP17" t="s">
        <v>1127</v>
      </c>
      <c r="AQ17" s="42">
        <f t="shared" si="11"/>
        <v>25</v>
      </c>
      <c r="AR17" s="42">
        <f t="shared" si="12"/>
        <v>25</v>
      </c>
      <c r="AS17" s="42">
        <f t="shared" si="6"/>
        <v>24</v>
      </c>
      <c r="AT17" s="42">
        <f t="shared" si="7"/>
        <v>6</v>
      </c>
    </row>
    <row r="18" spans="1:46" ht="16.5" thickTop="1" thickBot="1" x14ac:dyDescent="0.3">
      <c r="A18" s="2">
        <v>17</v>
      </c>
      <c r="B18" s="3" t="s">
        <v>752</v>
      </c>
      <c r="C18" s="2">
        <v>23</v>
      </c>
      <c r="D18" s="2" t="s">
        <v>391</v>
      </c>
      <c r="E18" s="2">
        <v>3</v>
      </c>
      <c r="F18" s="2">
        <v>1</v>
      </c>
      <c r="G18" s="2">
        <v>0.75</v>
      </c>
      <c r="H18" s="2">
        <v>1.75</v>
      </c>
      <c r="I18" s="2">
        <v>7</v>
      </c>
      <c r="J18" s="2">
        <v>7</v>
      </c>
      <c r="K18" s="2">
        <v>0</v>
      </c>
      <c r="L18" s="2">
        <v>2</v>
      </c>
      <c r="M18" s="2">
        <v>1</v>
      </c>
      <c r="N18" s="2">
        <v>0</v>
      </c>
      <c r="O18" s="2">
        <v>51.1</v>
      </c>
      <c r="P18" s="2">
        <v>38</v>
      </c>
      <c r="Q18" s="2">
        <v>12</v>
      </c>
      <c r="R18" s="2">
        <v>10</v>
      </c>
      <c r="S18" s="2">
        <v>3</v>
      </c>
      <c r="T18">
        <v>10</v>
      </c>
      <c r="U18">
        <v>2</v>
      </c>
      <c r="V18">
        <v>25</v>
      </c>
      <c r="W18">
        <v>0</v>
      </c>
      <c r="X18">
        <v>0</v>
      </c>
      <c r="Y18">
        <v>0</v>
      </c>
      <c r="Z18">
        <v>198</v>
      </c>
      <c r="AA18">
        <v>182</v>
      </c>
      <c r="AB18">
        <v>2.91</v>
      </c>
      <c r="AC18">
        <v>0.93500000000000005</v>
      </c>
      <c r="AD18">
        <v>6.7</v>
      </c>
      <c r="AE18">
        <v>0.5</v>
      </c>
      <c r="AF18">
        <v>1.8</v>
      </c>
      <c r="AG18" s="151">
        <v>4.4000000000000004</v>
      </c>
      <c r="AH18">
        <v>2.5</v>
      </c>
      <c r="AJ18" s="37" t="str">
        <f t="shared" si="8"/>
        <v>WSA</v>
      </c>
      <c r="AK18" s="40" t="str">
        <f t="shared" si="4"/>
        <v/>
      </c>
      <c r="AL18" s="40" t="str">
        <f t="shared" si="9"/>
        <v>Dick Bosman</v>
      </c>
      <c r="AM18" s="40" t="str">
        <f t="shared" si="10"/>
        <v>R</v>
      </c>
      <c r="AN18" s="40" t="str">
        <f t="shared" si="5"/>
        <v>Dick Bosman</v>
      </c>
      <c r="AO18" t="s">
        <v>160</v>
      </c>
      <c r="AP18" t="s">
        <v>1093</v>
      </c>
      <c r="AQ18" s="42">
        <f t="shared" si="11"/>
        <v>13</v>
      </c>
      <c r="AR18" s="42">
        <f t="shared" si="12"/>
        <v>11</v>
      </c>
      <c r="AS18" s="42">
        <f t="shared" si="6"/>
        <v>11</v>
      </c>
      <c r="AT18" s="42">
        <f t="shared" si="7"/>
        <v>8</v>
      </c>
    </row>
    <row r="19" spans="1:46" ht="16.5" thickTop="1" thickBot="1" x14ac:dyDescent="0.3">
      <c r="A19" s="2">
        <v>18</v>
      </c>
      <c r="B19" s="3" t="s">
        <v>753</v>
      </c>
      <c r="C19" s="2">
        <v>22</v>
      </c>
      <c r="D19" s="2" t="s">
        <v>388</v>
      </c>
      <c r="E19" s="2">
        <v>14</v>
      </c>
      <c r="F19" s="2">
        <v>12</v>
      </c>
      <c r="G19" s="2">
        <v>0.53800000000000003</v>
      </c>
      <c r="H19" s="2">
        <v>3.27</v>
      </c>
      <c r="I19" s="2">
        <v>37</v>
      </c>
      <c r="J19" s="2">
        <v>32</v>
      </c>
      <c r="K19" s="2">
        <v>1</v>
      </c>
      <c r="L19" s="2">
        <v>11</v>
      </c>
      <c r="M19" s="2">
        <v>3</v>
      </c>
      <c r="N19" s="2">
        <v>0</v>
      </c>
      <c r="O19" s="2">
        <v>222.2</v>
      </c>
      <c r="P19" s="2">
        <v>162</v>
      </c>
      <c r="Q19" s="2">
        <v>84</v>
      </c>
      <c r="R19" s="2">
        <v>81</v>
      </c>
      <c r="S19" s="2">
        <v>14</v>
      </c>
      <c r="T19">
        <v>107</v>
      </c>
      <c r="U19">
        <v>5</v>
      </c>
      <c r="V19">
        <v>204</v>
      </c>
      <c r="W19">
        <v>7</v>
      </c>
      <c r="X19">
        <v>0</v>
      </c>
      <c r="Y19">
        <v>7</v>
      </c>
      <c r="Z19">
        <v>923</v>
      </c>
      <c r="AA19">
        <v>107</v>
      </c>
      <c r="AB19">
        <v>3.06</v>
      </c>
      <c r="AC19">
        <v>1.208</v>
      </c>
      <c r="AD19">
        <v>6.5</v>
      </c>
      <c r="AE19">
        <v>0.6</v>
      </c>
      <c r="AF19">
        <v>4.3</v>
      </c>
      <c r="AG19" s="151">
        <v>8.1999999999999993</v>
      </c>
      <c r="AH19">
        <v>1.91</v>
      </c>
      <c r="AJ19" s="37" t="str">
        <f t="shared" si="8"/>
        <v>MIN</v>
      </c>
      <c r="AK19" s="40" t="str">
        <f t="shared" si="4"/>
        <v/>
      </c>
      <c r="AL19" s="40" t="str">
        <f t="shared" si="9"/>
        <v>Dave Boswell</v>
      </c>
      <c r="AM19" s="40" t="str">
        <f t="shared" si="10"/>
        <v>R</v>
      </c>
      <c r="AN19" s="40" t="str">
        <f t="shared" si="5"/>
        <v>Dave Boswell</v>
      </c>
      <c r="AO19" t="s">
        <v>273</v>
      </c>
      <c r="AP19" t="s">
        <v>1082</v>
      </c>
      <c r="AQ19" s="42">
        <f t="shared" si="11"/>
        <v>25</v>
      </c>
      <c r="AR19" s="42">
        <f t="shared" si="12"/>
        <v>25</v>
      </c>
      <c r="AS19" s="42">
        <f t="shared" si="6"/>
        <v>25</v>
      </c>
      <c r="AT19" s="42">
        <f t="shared" si="7"/>
        <v>7</v>
      </c>
    </row>
    <row r="20" spans="1:46" ht="16.5" thickTop="1" thickBot="1" x14ac:dyDescent="0.3">
      <c r="A20" s="2">
        <v>19</v>
      </c>
      <c r="B20" s="3" t="s">
        <v>754</v>
      </c>
      <c r="C20" s="2">
        <v>28</v>
      </c>
      <c r="D20" s="2" t="s">
        <v>402</v>
      </c>
      <c r="E20" s="2">
        <v>1</v>
      </c>
      <c r="F20" s="2">
        <v>0</v>
      </c>
      <c r="G20" s="2">
        <v>1</v>
      </c>
      <c r="H20" s="2">
        <v>4.67</v>
      </c>
      <c r="I20" s="2">
        <v>17</v>
      </c>
      <c r="J20" s="2">
        <v>1</v>
      </c>
      <c r="K20" s="2">
        <v>4</v>
      </c>
      <c r="L20" s="2">
        <v>0</v>
      </c>
      <c r="M20" s="2">
        <v>0</v>
      </c>
      <c r="N20" s="2">
        <v>0</v>
      </c>
      <c r="O20" s="2">
        <v>44.1</v>
      </c>
      <c r="P20" s="2">
        <v>47</v>
      </c>
      <c r="Q20" s="2">
        <v>31</v>
      </c>
      <c r="R20" s="2">
        <v>23</v>
      </c>
      <c r="S20" s="2">
        <v>5</v>
      </c>
      <c r="T20">
        <v>18</v>
      </c>
      <c r="U20">
        <v>5</v>
      </c>
      <c r="V20">
        <v>31</v>
      </c>
      <c r="W20">
        <v>1</v>
      </c>
      <c r="X20">
        <v>0</v>
      </c>
      <c r="Y20">
        <v>0</v>
      </c>
      <c r="Z20">
        <v>195</v>
      </c>
      <c r="AA20">
        <v>67</v>
      </c>
      <c r="AB20">
        <v>3.89</v>
      </c>
      <c r="AC20">
        <v>1.466</v>
      </c>
      <c r="AD20">
        <v>9.5</v>
      </c>
      <c r="AE20">
        <v>1</v>
      </c>
      <c r="AF20">
        <v>3.7</v>
      </c>
      <c r="AG20" s="151">
        <v>6.3</v>
      </c>
      <c r="AH20">
        <v>1.72</v>
      </c>
      <c r="AJ20" s="37" t="str">
        <f t="shared" si="8"/>
        <v>NYY</v>
      </c>
      <c r="AK20" s="40" t="str">
        <f t="shared" si="4"/>
        <v/>
      </c>
      <c r="AL20" s="40" t="str">
        <f t="shared" si="9"/>
        <v>Jim Bouton</v>
      </c>
      <c r="AM20" s="40" t="str">
        <f t="shared" si="10"/>
        <v>R</v>
      </c>
      <c r="AN20" s="40" t="str">
        <f t="shared" si="5"/>
        <v>Jim Bouton</v>
      </c>
      <c r="AO20" t="s">
        <v>296</v>
      </c>
      <c r="AP20" t="s">
        <v>1185</v>
      </c>
      <c r="AQ20" s="42">
        <f t="shared" si="11"/>
        <v>17</v>
      </c>
      <c r="AR20" s="42">
        <f t="shared" si="12"/>
        <v>17</v>
      </c>
      <c r="AS20" s="42">
        <f t="shared" si="6"/>
        <v>17</v>
      </c>
      <c r="AT20" s="42">
        <f t="shared" si="7"/>
        <v>4</v>
      </c>
    </row>
    <row r="21" spans="1:46" ht="16.5" thickTop="1" thickBot="1" x14ac:dyDescent="0.3">
      <c r="A21" s="25">
        <v>20</v>
      </c>
      <c r="B21" s="26" t="s">
        <v>755</v>
      </c>
      <c r="C21" s="25">
        <v>25</v>
      </c>
      <c r="D21" s="25" t="s">
        <v>393</v>
      </c>
      <c r="E21" s="25">
        <v>6</v>
      </c>
      <c r="F21" s="25">
        <v>4</v>
      </c>
      <c r="G21" s="25">
        <v>0.6</v>
      </c>
      <c r="H21" s="25">
        <v>3.35</v>
      </c>
      <c r="I21" s="25">
        <v>14</v>
      </c>
      <c r="J21" s="25">
        <v>14</v>
      </c>
      <c r="K21" s="25">
        <v>0</v>
      </c>
      <c r="L21" s="25">
        <v>3</v>
      </c>
      <c r="M21" s="25">
        <v>1</v>
      </c>
      <c r="N21" s="25">
        <v>0</v>
      </c>
      <c r="O21" s="25">
        <v>94</v>
      </c>
      <c r="P21" s="25">
        <v>77</v>
      </c>
      <c r="Q21" s="25">
        <v>38</v>
      </c>
      <c r="R21" s="25">
        <v>35</v>
      </c>
      <c r="S21" s="25">
        <v>6</v>
      </c>
      <c r="T21" s="27">
        <v>23</v>
      </c>
      <c r="U21" s="27">
        <v>1</v>
      </c>
      <c r="V21" s="27">
        <v>71</v>
      </c>
      <c r="W21" s="27">
        <v>1</v>
      </c>
      <c r="X21" s="27">
        <v>1</v>
      </c>
      <c r="Y21" s="27">
        <v>5</v>
      </c>
      <c r="Z21" s="27">
        <v>378</v>
      </c>
      <c r="AA21" s="27">
        <v>95</v>
      </c>
      <c r="AB21" s="27">
        <v>2.62</v>
      </c>
      <c r="AC21" s="27">
        <v>1.0640000000000001</v>
      </c>
      <c r="AD21" s="27">
        <v>7.4</v>
      </c>
      <c r="AE21" s="27">
        <v>0.6</v>
      </c>
      <c r="AF21" s="27">
        <v>2.2000000000000002</v>
      </c>
      <c r="AG21" s="162">
        <v>6.8</v>
      </c>
      <c r="AH21" s="27">
        <v>3.09</v>
      </c>
      <c r="AJ21" s="37" t="str">
        <f t="shared" si="8"/>
        <v>BAL</v>
      </c>
      <c r="AK21" s="40" t="str">
        <f t="shared" si="4"/>
        <v/>
      </c>
      <c r="AL21" s="40" t="str">
        <f t="shared" si="9"/>
        <v>Gene Brabender</v>
      </c>
      <c r="AM21" s="40" t="str">
        <f t="shared" si="10"/>
        <v>R</v>
      </c>
      <c r="AN21" s="40" t="str">
        <f t="shared" si="5"/>
        <v>Gene Brabender</v>
      </c>
      <c r="AO21" t="s">
        <v>283</v>
      </c>
      <c r="AP21" t="s">
        <v>1146</v>
      </c>
      <c r="AQ21" s="42">
        <f t="shared" si="11"/>
        <v>21</v>
      </c>
      <c r="AR21" s="42">
        <f t="shared" si="12"/>
        <v>21</v>
      </c>
      <c r="AS21" s="42">
        <f t="shared" si="6"/>
        <v>21</v>
      </c>
      <c r="AT21" s="42">
        <f t="shared" si="7"/>
        <v>8</v>
      </c>
    </row>
    <row r="22" spans="1:46" s="27" customFormat="1" ht="16.5" thickTop="1" thickBot="1" x14ac:dyDescent="0.3">
      <c r="A22" s="2">
        <v>21</v>
      </c>
      <c r="B22" s="3" t="s">
        <v>756</v>
      </c>
      <c r="C22" s="2">
        <v>26</v>
      </c>
      <c r="D22" s="2" t="s">
        <v>390</v>
      </c>
      <c r="E22" s="2">
        <v>5</v>
      </c>
      <c r="F22" s="2">
        <v>11</v>
      </c>
      <c r="G22" s="2">
        <v>0.313</v>
      </c>
      <c r="H22" s="2">
        <v>4.17</v>
      </c>
      <c r="I22" s="2">
        <v>39</v>
      </c>
      <c r="J22" s="2">
        <v>19</v>
      </c>
      <c r="K22" s="2">
        <v>11</v>
      </c>
      <c r="L22" s="2">
        <v>2</v>
      </c>
      <c r="M22" s="2">
        <v>0</v>
      </c>
      <c r="N22" s="2">
        <v>3</v>
      </c>
      <c r="O22" s="2">
        <v>157.19999999999999</v>
      </c>
      <c r="P22" s="2">
        <v>147</v>
      </c>
      <c r="Q22" s="2">
        <v>86</v>
      </c>
      <c r="R22" s="2">
        <v>73</v>
      </c>
      <c r="S22" s="2">
        <v>21</v>
      </c>
      <c r="T22">
        <v>59</v>
      </c>
      <c r="U22">
        <v>7</v>
      </c>
      <c r="V22">
        <v>96</v>
      </c>
      <c r="W22">
        <v>7</v>
      </c>
      <c r="X22">
        <v>0</v>
      </c>
      <c r="Y22">
        <v>9</v>
      </c>
      <c r="Z22">
        <v>683</v>
      </c>
      <c r="AA22">
        <v>85</v>
      </c>
      <c r="AB22">
        <v>4.3099999999999996</v>
      </c>
      <c r="AC22">
        <v>1.3069999999999999</v>
      </c>
      <c r="AD22">
        <v>8.4</v>
      </c>
      <c r="AE22">
        <v>1.2</v>
      </c>
      <c r="AF22">
        <v>3.4</v>
      </c>
      <c r="AG22" s="151">
        <v>5.5</v>
      </c>
      <c r="AH22">
        <v>1.63</v>
      </c>
      <c r="AJ22" s="38" t="str">
        <f t="shared" si="8"/>
        <v>BOS</v>
      </c>
      <c r="AK22" s="40" t="str">
        <f t="shared" si="4"/>
        <v/>
      </c>
      <c r="AL22" s="40" t="str">
        <f t="shared" si="9"/>
        <v>Darrell Brandon</v>
      </c>
      <c r="AM22" s="40" t="str">
        <f t="shared" si="10"/>
        <v>R</v>
      </c>
      <c r="AN22" s="40" t="str">
        <f t="shared" si="5"/>
        <v>Darrell Brandon</v>
      </c>
      <c r="AO22" s="27" t="s">
        <v>272</v>
      </c>
      <c r="AP22" s="27" t="s">
        <v>1080</v>
      </c>
      <c r="AQ22" s="42">
        <f t="shared" si="11"/>
        <v>21</v>
      </c>
      <c r="AR22" s="42">
        <f t="shared" si="12"/>
        <v>19</v>
      </c>
      <c r="AS22" s="42">
        <f t="shared" si="6"/>
        <v>19</v>
      </c>
      <c r="AT22" s="42">
        <f t="shared" si="7"/>
        <v>5</v>
      </c>
    </row>
    <row r="23" spans="1:46" ht="16.5" thickTop="1" thickBot="1" x14ac:dyDescent="0.3">
      <c r="A23" s="2">
        <v>22</v>
      </c>
      <c r="B23" s="3" t="s">
        <v>757</v>
      </c>
      <c r="C23" s="2">
        <v>18</v>
      </c>
      <c r="D23" s="2" t="s">
        <v>390</v>
      </c>
      <c r="E23" s="2">
        <v>0</v>
      </c>
      <c r="F23" s="2">
        <v>0</v>
      </c>
      <c r="G23" s="2"/>
      <c r="H23" s="2">
        <v>4.5</v>
      </c>
      <c r="I23" s="2">
        <v>1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2</v>
      </c>
      <c r="P23" s="2">
        <v>3</v>
      </c>
      <c r="Q23" s="2">
        <v>1</v>
      </c>
      <c r="R23" s="2">
        <v>1</v>
      </c>
      <c r="S23" s="2">
        <v>0</v>
      </c>
      <c r="T23">
        <v>0</v>
      </c>
      <c r="U23">
        <v>0</v>
      </c>
      <c r="V23">
        <v>2</v>
      </c>
      <c r="W23">
        <v>0</v>
      </c>
      <c r="X23">
        <v>0</v>
      </c>
      <c r="Y23">
        <v>0</v>
      </c>
      <c r="Z23">
        <v>8</v>
      </c>
      <c r="AA23">
        <v>95</v>
      </c>
      <c r="AB23">
        <v>0.54</v>
      </c>
      <c r="AC23">
        <v>1.5</v>
      </c>
      <c r="AD23">
        <v>13.5</v>
      </c>
      <c r="AE23">
        <v>0</v>
      </c>
      <c r="AF23">
        <v>0</v>
      </c>
      <c r="AG23" s="151">
        <v>9</v>
      </c>
      <c r="AJ23" s="37" t="str">
        <f t="shared" si="8"/>
        <v>BOS</v>
      </c>
      <c r="AK23" s="40" t="str">
        <f t="shared" si="4"/>
        <v/>
      </c>
      <c r="AL23" s="40" t="str">
        <f t="shared" si="9"/>
        <v>Ken Brett</v>
      </c>
      <c r="AM23" s="40" t="str">
        <f t="shared" si="10"/>
        <v>L</v>
      </c>
      <c r="AN23" s="40" t="str">
        <f t="shared" si="5"/>
        <v>Ken Brett</v>
      </c>
      <c r="AO23" t="s">
        <v>303</v>
      </c>
      <c r="AP23" t="s">
        <v>254</v>
      </c>
      <c r="AQ23" s="42">
        <f t="shared" si="11"/>
        <v>13</v>
      </c>
      <c r="AR23" s="42">
        <f t="shared" si="12"/>
        <v>13</v>
      </c>
      <c r="AS23" s="42">
        <f t="shared" si="6"/>
        <v>12</v>
      </c>
      <c r="AT23" s="42">
        <f t="shared" si="7"/>
        <v>3</v>
      </c>
    </row>
    <row r="24" spans="1:46" ht="16.5" thickTop="1" thickBot="1" x14ac:dyDescent="0.3">
      <c r="A24" s="2">
        <v>23</v>
      </c>
      <c r="B24" s="3" t="s">
        <v>758</v>
      </c>
      <c r="C24" s="2">
        <v>32</v>
      </c>
      <c r="D24" s="2" t="s">
        <v>397</v>
      </c>
      <c r="E24" s="2">
        <v>11</v>
      </c>
      <c r="F24" s="2">
        <v>19</v>
      </c>
      <c r="G24" s="2">
        <v>0.36699999999999999</v>
      </c>
      <c r="H24" s="2">
        <v>3.31</v>
      </c>
      <c r="I24" s="2">
        <v>40</v>
      </c>
      <c r="J24" s="2">
        <v>37</v>
      </c>
      <c r="K24" s="2">
        <v>2</v>
      </c>
      <c r="L24" s="2">
        <v>7</v>
      </c>
      <c r="M24" s="2">
        <v>2</v>
      </c>
      <c r="N24" s="2">
        <v>1</v>
      </c>
      <c r="O24" s="2">
        <v>250</v>
      </c>
      <c r="P24" s="2">
        <v>203</v>
      </c>
      <c r="Q24" s="2">
        <v>99</v>
      </c>
      <c r="R24" s="2">
        <v>92</v>
      </c>
      <c r="S24" s="2">
        <v>19</v>
      </c>
      <c r="T24">
        <v>90</v>
      </c>
      <c r="U24">
        <v>9</v>
      </c>
      <c r="V24">
        <v>165</v>
      </c>
      <c r="W24">
        <v>4</v>
      </c>
      <c r="X24">
        <v>0</v>
      </c>
      <c r="Y24">
        <v>5</v>
      </c>
      <c r="Z24">
        <v>1027</v>
      </c>
      <c r="AA24">
        <v>94</v>
      </c>
      <c r="AB24">
        <v>3.34</v>
      </c>
      <c r="AC24">
        <v>1.1719999999999999</v>
      </c>
      <c r="AD24">
        <v>7.3</v>
      </c>
      <c r="AE24">
        <v>0.7</v>
      </c>
      <c r="AF24">
        <v>3.2</v>
      </c>
      <c r="AG24" s="151">
        <v>5.9</v>
      </c>
      <c r="AH24">
        <v>1.83</v>
      </c>
      <c r="AJ24" s="37" t="str">
        <f t="shared" si="8"/>
        <v>CAL</v>
      </c>
      <c r="AK24" s="40" t="str">
        <f t="shared" si="4"/>
        <v/>
      </c>
      <c r="AL24" s="40" t="str">
        <f t="shared" si="9"/>
        <v>George Brunet</v>
      </c>
      <c r="AM24" s="40" t="str">
        <f t="shared" si="10"/>
        <v>L</v>
      </c>
      <c r="AN24" s="40" t="str">
        <f t="shared" si="5"/>
        <v>George Brunet</v>
      </c>
      <c r="AO24" t="s">
        <v>285</v>
      </c>
      <c r="AP24" t="s">
        <v>1147</v>
      </c>
      <c r="AQ24" s="42">
        <f t="shared" si="11"/>
        <v>21</v>
      </c>
      <c r="AR24" s="42">
        <f t="shared" si="12"/>
        <v>19</v>
      </c>
      <c r="AS24" s="42">
        <f t="shared" si="6"/>
        <v>18</v>
      </c>
      <c r="AT24" s="42">
        <f t="shared" si="7"/>
        <v>7</v>
      </c>
    </row>
    <row r="25" spans="1:46" ht="16.5" thickTop="1" thickBot="1" x14ac:dyDescent="0.3">
      <c r="A25" s="2">
        <v>24</v>
      </c>
      <c r="B25" s="3" t="s">
        <v>759</v>
      </c>
      <c r="C25" s="2">
        <v>22</v>
      </c>
      <c r="D25" s="2" t="s">
        <v>393</v>
      </c>
      <c r="E25" s="2">
        <v>3</v>
      </c>
      <c r="F25" s="2">
        <v>7</v>
      </c>
      <c r="G25" s="2">
        <v>0.3</v>
      </c>
      <c r="H25" s="2">
        <v>4.09</v>
      </c>
      <c r="I25" s="2">
        <v>29</v>
      </c>
      <c r="J25" s="2">
        <v>9</v>
      </c>
      <c r="K25" s="2">
        <v>7</v>
      </c>
      <c r="L25" s="2">
        <v>1</v>
      </c>
      <c r="M25" s="2">
        <v>0</v>
      </c>
      <c r="N25" s="2">
        <v>1</v>
      </c>
      <c r="O25" s="2">
        <v>88</v>
      </c>
      <c r="P25" s="2">
        <v>83</v>
      </c>
      <c r="Q25" s="2">
        <v>46</v>
      </c>
      <c r="R25" s="2">
        <v>40</v>
      </c>
      <c r="S25" s="2">
        <v>7</v>
      </c>
      <c r="T25">
        <v>31</v>
      </c>
      <c r="U25">
        <v>1</v>
      </c>
      <c r="V25">
        <v>51</v>
      </c>
      <c r="W25">
        <v>2</v>
      </c>
      <c r="X25">
        <v>0</v>
      </c>
      <c r="Y25">
        <v>5</v>
      </c>
      <c r="Z25">
        <v>365</v>
      </c>
      <c r="AA25">
        <v>78</v>
      </c>
      <c r="AB25">
        <v>3.54</v>
      </c>
      <c r="AC25">
        <v>1.2949999999999999</v>
      </c>
      <c r="AD25">
        <v>8.5</v>
      </c>
      <c r="AE25">
        <v>0.7</v>
      </c>
      <c r="AF25">
        <v>3.2</v>
      </c>
      <c r="AG25" s="151">
        <v>5.2</v>
      </c>
      <c r="AH25">
        <v>1.65</v>
      </c>
      <c r="AJ25" s="37" t="str">
        <f t="shared" si="8"/>
        <v>BAL</v>
      </c>
      <c r="AK25" s="40" t="str">
        <f t="shared" si="4"/>
        <v/>
      </c>
      <c r="AL25" s="40" t="str">
        <f t="shared" si="9"/>
        <v>Wally Bunker</v>
      </c>
      <c r="AM25" s="40" t="str">
        <f t="shared" si="10"/>
        <v>R</v>
      </c>
      <c r="AN25" s="40" t="str">
        <f t="shared" si="5"/>
        <v>Wally Bunker</v>
      </c>
      <c r="AO25" t="s">
        <v>347</v>
      </c>
      <c r="AP25" t="s">
        <v>1361</v>
      </c>
      <c r="AQ25" s="42">
        <f t="shared" si="11"/>
        <v>21</v>
      </c>
      <c r="AR25" s="42">
        <f t="shared" si="12"/>
        <v>19</v>
      </c>
      <c r="AS25" s="42">
        <f t="shared" si="6"/>
        <v>19</v>
      </c>
      <c r="AT25" s="42">
        <f t="shared" si="7"/>
        <v>4</v>
      </c>
    </row>
    <row r="26" spans="1:46" ht="16.5" thickTop="1" thickBot="1" x14ac:dyDescent="0.3">
      <c r="A26" s="2">
        <v>25</v>
      </c>
      <c r="B26" s="3" t="s">
        <v>760</v>
      </c>
      <c r="C26" s="2">
        <v>40</v>
      </c>
      <c r="D26" s="2" t="s">
        <v>397</v>
      </c>
      <c r="E26" s="2">
        <v>1</v>
      </c>
      <c r="F26" s="2">
        <v>0</v>
      </c>
      <c r="G26" s="2">
        <v>1</v>
      </c>
      <c r="H26" s="2">
        <v>4.91</v>
      </c>
      <c r="I26" s="2">
        <v>19</v>
      </c>
      <c r="J26" s="2">
        <v>0</v>
      </c>
      <c r="K26" s="2">
        <v>8</v>
      </c>
      <c r="L26" s="2">
        <v>0</v>
      </c>
      <c r="M26" s="2">
        <v>0</v>
      </c>
      <c r="N26" s="2">
        <v>1</v>
      </c>
      <c r="O26" s="2">
        <v>18.100000000000001</v>
      </c>
      <c r="P26" s="2">
        <v>16</v>
      </c>
      <c r="Q26" s="2">
        <v>10</v>
      </c>
      <c r="R26" s="2">
        <v>10</v>
      </c>
      <c r="S26" s="2">
        <v>4</v>
      </c>
      <c r="T26">
        <v>0</v>
      </c>
      <c r="U26">
        <v>0</v>
      </c>
      <c r="V26">
        <v>8</v>
      </c>
      <c r="W26">
        <v>1</v>
      </c>
      <c r="X26">
        <v>0</v>
      </c>
      <c r="Y26">
        <v>0</v>
      </c>
      <c r="Z26">
        <v>71</v>
      </c>
      <c r="AA26">
        <v>65</v>
      </c>
      <c r="AB26">
        <v>4.67</v>
      </c>
      <c r="AC26">
        <v>0.873</v>
      </c>
      <c r="AD26">
        <v>7.9</v>
      </c>
      <c r="AE26">
        <v>2</v>
      </c>
      <c r="AF26">
        <v>0</v>
      </c>
      <c r="AG26" s="151">
        <v>3.9</v>
      </c>
      <c r="AJ26" s="37" t="str">
        <f t="shared" si="8"/>
        <v>CAL</v>
      </c>
      <c r="AK26" s="40" t="str">
        <f t="shared" si="4"/>
        <v/>
      </c>
      <c r="AL26" s="40" t="str">
        <f t="shared" si="9"/>
        <v>Lew Burdette</v>
      </c>
      <c r="AM26" s="40" t="str">
        <f t="shared" si="10"/>
        <v>R</v>
      </c>
      <c r="AN26" s="40" t="str">
        <f t="shared" si="5"/>
        <v>Lew Burdette</v>
      </c>
      <c r="AO26" t="s">
        <v>1242</v>
      </c>
      <c r="AP26" t="s">
        <v>1243</v>
      </c>
      <c r="AQ26" s="42">
        <f t="shared" si="2"/>
        <v>17</v>
      </c>
      <c r="AR26" s="42">
        <f t="shared" si="12"/>
        <v>15</v>
      </c>
      <c r="AS26" s="42">
        <f t="shared" si="6"/>
        <v>15</v>
      </c>
      <c r="AT26" s="42">
        <f t="shared" si="7"/>
        <v>2</v>
      </c>
    </row>
    <row r="27" spans="1:46" ht="16.5" thickTop="1" thickBot="1" x14ac:dyDescent="0.3">
      <c r="A27" s="2" t="s">
        <v>212</v>
      </c>
      <c r="B27" s="3" t="s">
        <v>93</v>
      </c>
      <c r="C27" s="2" t="s">
        <v>94</v>
      </c>
      <c r="D27" s="2" t="s">
        <v>194</v>
      </c>
      <c r="E27" s="2" t="s">
        <v>223</v>
      </c>
      <c r="F27" s="2" t="s">
        <v>122</v>
      </c>
      <c r="G27" s="2" t="s">
        <v>224</v>
      </c>
      <c r="H27" s="2" t="s">
        <v>225</v>
      </c>
      <c r="I27" s="2" t="s">
        <v>101</v>
      </c>
      <c r="J27" s="2" t="s">
        <v>102</v>
      </c>
      <c r="K27" s="2" t="s">
        <v>226</v>
      </c>
      <c r="L27" s="2" t="s">
        <v>227</v>
      </c>
      <c r="M27" s="2" t="s">
        <v>228</v>
      </c>
      <c r="N27" s="2" t="s">
        <v>229</v>
      </c>
      <c r="O27" s="2" t="s">
        <v>230</v>
      </c>
      <c r="P27" s="2" t="s">
        <v>197</v>
      </c>
      <c r="Q27" s="2" t="s">
        <v>116</v>
      </c>
      <c r="R27" s="2" t="s">
        <v>231</v>
      </c>
      <c r="S27" s="2" t="s">
        <v>2</v>
      </c>
      <c r="T27" t="s">
        <v>201</v>
      </c>
      <c r="U27" t="s">
        <v>211</v>
      </c>
      <c r="V27" t="s">
        <v>202</v>
      </c>
      <c r="W27" t="s">
        <v>208</v>
      </c>
      <c r="X27" t="s">
        <v>232</v>
      </c>
      <c r="Y27" t="s">
        <v>233</v>
      </c>
      <c r="Z27" t="s">
        <v>7</v>
      </c>
      <c r="AA27" t="s">
        <v>234</v>
      </c>
      <c r="AB27" t="s">
        <v>235</v>
      </c>
      <c r="AC27" t="s">
        <v>236</v>
      </c>
      <c r="AD27" t="s">
        <v>237</v>
      </c>
      <c r="AE27" t="s">
        <v>238</v>
      </c>
      <c r="AF27" t="s">
        <v>239</v>
      </c>
      <c r="AG27" s="151" t="s">
        <v>240</v>
      </c>
      <c r="AH27" t="s">
        <v>241</v>
      </c>
      <c r="AJ27" s="37" t="str">
        <f t="shared" si="8"/>
        <v>Tm</v>
      </c>
      <c r="AK27" s="40" t="str">
        <f t="shared" si="4"/>
        <v/>
      </c>
      <c r="AL27" s="40" t="str">
        <f t="shared" si="9"/>
        <v>Name</v>
      </c>
      <c r="AM27" s="40" t="str">
        <f t="shared" si="10"/>
        <v>R</v>
      </c>
      <c r="AN27" s="40" t="str">
        <f t="shared" si="5"/>
        <v>Name</v>
      </c>
      <c r="AO27" t="s">
        <v>93</v>
      </c>
      <c r="AQ27" s="42" t="str">
        <f t="shared" si="2"/>
        <v/>
      </c>
      <c r="AR27" s="42" t="str">
        <f t="shared" si="12"/>
        <v/>
      </c>
      <c r="AS27" s="42" t="str">
        <f t="shared" si="6"/>
        <v/>
      </c>
      <c r="AT27" s="42" t="str">
        <f t="shared" si="7"/>
        <v/>
      </c>
    </row>
    <row r="28" spans="1:46" ht="16.5" thickTop="1" thickBot="1" x14ac:dyDescent="0.3">
      <c r="A28" s="2">
        <v>26</v>
      </c>
      <c r="B28" s="3" t="s">
        <v>761</v>
      </c>
      <c r="C28" s="2">
        <v>30</v>
      </c>
      <c r="D28" s="2" t="s">
        <v>242</v>
      </c>
      <c r="E28" s="2">
        <v>3</v>
      </c>
      <c r="F28" s="2">
        <v>10</v>
      </c>
      <c r="G28" s="2">
        <v>0.23100000000000001</v>
      </c>
      <c r="H28" s="2">
        <v>4.04</v>
      </c>
      <c r="I28" s="2">
        <v>35</v>
      </c>
      <c r="J28" s="2">
        <v>8</v>
      </c>
      <c r="K28" s="2">
        <v>8</v>
      </c>
      <c r="L28" s="2">
        <v>0</v>
      </c>
      <c r="M28" s="2">
        <v>0</v>
      </c>
      <c r="N28" s="2">
        <v>0</v>
      </c>
      <c r="O28" s="2">
        <v>100.1</v>
      </c>
      <c r="P28" s="2">
        <v>114</v>
      </c>
      <c r="Q28" s="2">
        <v>50</v>
      </c>
      <c r="R28" s="2">
        <v>45</v>
      </c>
      <c r="S28" s="2">
        <v>12</v>
      </c>
      <c r="T28">
        <v>42</v>
      </c>
      <c r="U28">
        <v>6</v>
      </c>
      <c r="V28">
        <v>40</v>
      </c>
      <c r="W28">
        <v>6</v>
      </c>
      <c r="X28">
        <v>0</v>
      </c>
      <c r="Y28">
        <v>6</v>
      </c>
      <c r="Z28">
        <v>444</v>
      </c>
      <c r="AA28">
        <v>76</v>
      </c>
      <c r="AB28">
        <v>4.7300000000000004</v>
      </c>
      <c r="AC28">
        <v>1.5549999999999999</v>
      </c>
      <c r="AD28">
        <v>10.199999999999999</v>
      </c>
      <c r="AE28">
        <v>1.1000000000000001</v>
      </c>
      <c r="AF28">
        <v>3.8</v>
      </c>
      <c r="AG28" s="151">
        <v>3.6</v>
      </c>
      <c r="AH28">
        <v>0.95</v>
      </c>
      <c r="AJ28" s="37" t="str">
        <f t="shared" si="8"/>
        <v>CHW</v>
      </c>
      <c r="AK28" s="40"/>
      <c r="AL28" s="40" t="str">
        <f t="shared" si="9"/>
        <v>John Buzhardt</v>
      </c>
      <c r="AM28" s="40" t="str">
        <f t="shared" si="10"/>
        <v>R</v>
      </c>
      <c r="AN28" s="40" t="str">
        <f t="shared" si="5"/>
        <v>John Buzhardt</v>
      </c>
      <c r="AO28" t="s">
        <v>143</v>
      </c>
      <c r="AP28" t="s">
        <v>1214</v>
      </c>
      <c r="AQ28" s="42">
        <f t="shared" si="2"/>
        <v>21</v>
      </c>
      <c r="AR28" s="42">
        <f t="shared" si="12"/>
        <v>19</v>
      </c>
      <c r="AS28" s="42">
        <f t="shared" si="6"/>
        <v>19</v>
      </c>
      <c r="AT28" s="42">
        <f t="shared" si="7"/>
        <v>4</v>
      </c>
    </row>
    <row r="29" spans="1:46" ht="16.5" thickTop="1" thickBot="1" x14ac:dyDescent="0.3">
      <c r="A29" s="2">
        <v>27</v>
      </c>
      <c r="B29" s="3" t="s">
        <v>761</v>
      </c>
      <c r="C29" s="2">
        <v>30</v>
      </c>
      <c r="D29" s="2" t="s">
        <v>412</v>
      </c>
      <c r="E29" s="2">
        <v>3</v>
      </c>
      <c r="F29" s="2">
        <v>9</v>
      </c>
      <c r="G29" s="2">
        <v>0.25</v>
      </c>
      <c r="H29" s="2">
        <v>3.96</v>
      </c>
      <c r="I29" s="2">
        <v>28</v>
      </c>
      <c r="J29" s="2">
        <v>7</v>
      </c>
      <c r="K29" s="2">
        <v>6</v>
      </c>
      <c r="L29" s="2">
        <v>0</v>
      </c>
      <c r="M29" s="2">
        <v>0</v>
      </c>
      <c r="N29" s="2">
        <v>0</v>
      </c>
      <c r="O29" s="2">
        <v>88.2</v>
      </c>
      <c r="P29" s="2">
        <v>100</v>
      </c>
      <c r="Q29" s="2">
        <v>44</v>
      </c>
      <c r="R29" s="2">
        <v>39</v>
      </c>
      <c r="S29" s="2">
        <v>11</v>
      </c>
      <c r="T29">
        <v>37</v>
      </c>
      <c r="U29">
        <v>5</v>
      </c>
      <c r="V29">
        <v>33</v>
      </c>
      <c r="W29">
        <v>6</v>
      </c>
      <c r="X29">
        <v>0</v>
      </c>
      <c r="Y29">
        <v>5</v>
      </c>
      <c r="Z29">
        <v>391</v>
      </c>
      <c r="AA29">
        <v>76</v>
      </c>
      <c r="AB29">
        <v>4.8600000000000003</v>
      </c>
      <c r="AC29">
        <v>1.5449999999999999</v>
      </c>
      <c r="AD29">
        <v>10.199999999999999</v>
      </c>
      <c r="AE29">
        <v>1.1000000000000001</v>
      </c>
      <c r="AF29">
        <v>3.8</v>
      </c>
      <c r="AG29" s="151">
        <v>3.3</v>
      </c>
      <c r="AH29">
        <v>0.89</v>
      </c>
      <c r="AJ29" s="37" t="str">
        <f t="shared" si="8"/>
        <v>CHW*</v>
      </c>
      <c r="AK29" s="40"/>
      <c r="AL29" s="40" t="str">
        <f t="shared" si="9"/>
        <v>John Buzhardt</v>
      </c>
      <c r="AM29" s="40" t="str">
        <f t="shared" si="10"/>
        <v>R</v>
      </c>
      <c r="AN29" s="40" t="str">
        <f t="shared" si="5"/>
        <v>John Buzhardt</v>
      </c>
      <c r="AO29" t="s">
        <v>143</v>
      </c>
      <c r="AP29" t="s">
        <v>1214</v>
      </c>
      <c r="AQ29" s="42">
        <f t="shared" si="2"/>
        <v>21</v>
      </c>
      <c r="AR29" s="42">
        <f t="shared" si="12"/>
        <v>19</v>
      </c>
      <c r="AS29" s="42">
        <f t="shared" si="6"/>
        <v>19</v>
      </c>
      <c r="AT29" s="42">
        <f t="shared" si="7"/>
        <v>4</v>
      </c>
    </row>
    <row r="30" spans="1:46" ht="16.5" thickTop="1" thickBot="1" x14ac:dyDescent="0.3">
      <c r="A30" s="2">
        <v>28</v>
      </c>
      <c r="B30" s="3" t="s">
        <v>761</v>
      </c>
      <c r="C30" s="2">
        <v>30</v>
      </c>
      <c r="D30" s="2" t="s">
        <v>393</v>
      </c>
      <c r="E30" s="2">
        <v>0</v>
      </c>
      <c r="F30" s="2">
        <v>1</v>
      </c>
      <c r="G30" s="2">
        <v>0</v>
      </c>
      <c r="H30" s="2">
        <v>4.63</v>
      </c>
      <c r="I30" s="2">
        <v>7</v>
      </c>
      <c r="J30" s="2">
        <v>1</v>
      </c>
      <c r="K30" s="2">
        <v>2</v>
      </c>
      <c r="L30" s="2">
        <v>0</v>
      </c>
      <c r="M30" s="2">
        <v>0</v>
      </c>
      <c r="N30" s="2">
        <v>0</v>
      </c>
      <c r="O30" s="2">
        <v>11.2</v>
      </c>
      <c r="P30" s="2">
        <v>14</v>
      </c>
      <c r="Q30" s="2">
        <v>6</v>
      </c>
      <c r="R30" s="2">
        <v>6</v>
      </c>
      <c r="S30" s="2">
        <v>1</v>
      </c>
      <c r="T30">
        <v>5</v>
      </c>
      <c r="U30">
        <v>1</v>
      </c>
      <c r="V30">
        <v>7</v>
      </c>
      <c r="W30">
        <v>0</v>
      </c>
      <c r="X30">
        <v>0</v>
      </c>
      <c r="Y30">
        <v>1</v>
      </c>
      <c r="Z30">
        <v>53</v>
      </c>
      <c r="AA30">
        <v>71</v>
      </c>
      <c r="AB30">
        <v>3.74</v>
      </c>
      <c r="AC30">
        <v>1.629</v>
      </c>
      <c r="AD30">
        <v>10.8</v>
      </c>
      <c r="AE30">
        <v>0.8</v>
      </c>
      <c r="AF30">
        <v>3.9</v>
      </c>
      <c r="AG30" s="151">
        <v>5.4</v>
      </c>
      <c r="AH30">
        <v>1.4</v>
      </c>
      <c r="AJ30" s="37" t="str">
        <f t="shared" si="8"/>
        <v>BAL#</v>
      </c>
      <c r="AK30" s="40" t="str">
        <f t="shared" si="4"/>
        <v/>
      </c>
      <c r="AL30" s="40" t="str">
        <f t="shared" si="9"/>
        <v>John Buzhardt</v>
      </c>
      <c r="AM30" s="40" t="str">
        <f t="shared" si="10"/>
        <v>R</v>
      </c>
      <c r="AN30" s="40" t="str">
        <f t="shared" si="5"/>
        <v>John Buzhardt</v>
      </c>
      <c r="AO30" t="s">
        <v>143</v>
      </c>
      <c r="AP30" t="s">
        <v>1214</v>
      </c>
      <c r="AQ30" s="42">
        <f t="shared" si="2"/>
        <v>13</v>
      </c>
      <c r="AR30" s="42">
        <f t="shared" si="12"/>
        <v>11</v>
      </c>
      <c r="AS30" s="42">
        <f t="shared" si="6"/>
        <v>11</v>
      </c>
      <c r="AT30" s="42">
        <f t="shared" si="7"/>
        <v>3</v>
      </c>
    </row>
    <row r="31" spans="1:46" ht="16.5" thickTop="1" thickBot="1" x14ac:dyDescent="0.3">
      <c r="A31" s="2">
        <v>29</v>
      </c>
      <c r="B31" s="3" t="s">
        <v>762</v>
      </c>
      <c r="C31" s="2">
        <v>26</v>
      </c>
      <c r="D31" s="2" t="s">
        <v>412</v>
      </c>
      <c r="E31" s="2">
        <v>2</v>
      </c>
      <c r="F31" s="2">
        <v>0</v>
      </c>
      <c r="G31" s="2">
        <v>1</v>
      </c>
      <c r="H31" s="2">
        <v>0.86</v>
      </c>
      <c r="I31" s="2">
        <v>8</v>
      </c>
      <c r="J31" s="2">
        <v>7</v>
      </c>
      <c r="K31" s="2">
        <v>1</v>
      </c>
      <c r="L31" s="2">
        <v>1</v>
      </c>
      <c r="M31" s="2">
        <v>1</v>
      </c>
      <c r="N31" s="2">
        <v>0</v>
      </c>
      <c r="O31" s="2">
        <v>41.2</v>
      </c>
      <c r="P31" s="2">
        <v>23</v>
      </c>
      <c r="Q31" s="2">
        <v>5</v>
      </c>
      <c r="R31" s="2">
        <v>4</v>
      </c>
      <c r="S31" s="2">
        <v>0</v>
      </c>
      <c r="T31">
        <v>9</v>
      </c>
      <c r="U31">
        <v>0</v>
      </c>
      <c r="V31">
        <v>27</v>
      </c>
      <c r="W31">
        <v>1</v>
      </c>
      <c r="X31">
        <v>0</v>
      </c>
      <c r="Y31">
        <v>1</v>
      </c>
      <c r="Z31">
        <v>158</v>
      </c>
      <c r="AA31">
        <v>352</v>
      </c>
      <c r="AB31">
        <v>1.96</v>
      </c>
      <c r="AC31">
        <v>0.76800000000000002</v>
      </c>
      <c r="AD31">
        <v>5</v>
      </c>
      <c r="AE31">
        <v>0</v>
      </c>
      <c r="AF31">
        <v>1.9</v>
      </c>
      <c r="AG31" s="151">
        <v>5.8</v>
      </c>
      <c r="AH31">
        <v>3</v>
      </c>
      <c r="AJ31" s="37" t="str">
        <f t="shared" si="8"/>
        <v>CHW</v>
      </c>
      <c r="AK31" s="40" t="str">
        <f t="shared" si="4"/>
        <v/>
      </c>
      <c r="AL31" s="40" t="str">
        <f t="shared" si="9"/>
        <v>Cisco Carlos</v>
      </c>
      <c r="AM31" s="40" t="str">
        <f t="shared" si="10"/>
        <v>R</v>
      </c>
      <c r="AN31" s="40" t="str">
        <f t="shared" si="5"/>
        <v>Cisco Carlos</v>
      </c>
      <c r="AO31" t="s">
        <v>1067</v>
      </c>
      <c r="AP31" t="s">
        <v>261</v>
      </c>
      <c r="AQ31" s="42">
        <f t="shared" si="2"/>
        <v>13</v>
      </c>
      <c r="AR31" s="42">
        <f t="shared" si="12"/>
        <v>11</v>
      </c>
      <c r="AS31" s="42">
        <f t="shared" si="6"/>
        <v>11</v>
      </c>
      <c r="AT31" s="42">
        <f t="shared" si="7"/>
        <v>6</v>
      </c>
    </row>
    <row r="32" spans="1:46" ht="16.5" thickTop="1" thickBot="1" x14ac:dyDescent="0.3">
      <c r="A32" s="2">
        <v>30</v>
      </c>
      <c r="B32" s="3" t="s">
        <v>763</v>
      </c>
      <c r="C32" s="2">
        <v>26</v>
      </c>
      <c r="D32" s="2" t="s">
        <v>388</v>
      </c>
      <c r="E32" s="2">
        <v>20</v>
      </c>
      <c r="F32" s="2">
        <v>14</v>
      </c>
      <c r="G32" s="2">
        <v>0.58799999999999997</v>
      </c>
      <c r="H32" s="2">
        <v>2.73</v>
      </c>
      <c r="I32" s="2">
        <v>41</v>
      </c>
      <c r="J32" s="2">
        <v>39</v>
      </c>
      <c r="K32" s="2">
        <v>2</v>
      </c>
      <c r="L32" s="2">
        <v>18</v>
      </c>
      <c r="M32" s="2">
        <v>5</v>
      </c>
      <c r="N32" s="2">
        <v>1</v>
      </c>
      <c r="O32" s="2">
        <v>283.2</v>
      </c>
      <c r="P32" s="2">
        <v>244</v>
      </c>
      <c r="Q32" s="2">
        <v>109</v>
      </c>
      <c r="R32" s="2">
        <v>86</v>
      </c>
      <c r="S32" s="2">
        <v>17</v>
      </c>
      <c r="T32">
        <v>68</v>
      </c>
      <c r="U32">
        <v>7</v>
      </c>
      <c r="V32">
        <v>220</v>
      </c>
      <c r="W32">
        <v>7</v>
      </c>
      <c r="X32">
        <v>2</v>
      </c>
      <c r="Y32">
        <v>9</v>
      </c>
      <c r="Z32">
        <v>1161</v>
      </c>
      <c r="AA32">
        <v>128</v>
      </c>
      <c r="AB32">
        <v>2.56</v>
      </c>
      <c r="AC32">
        <v>1.1000000000000001</v>
      </c>
      <c r="AD32">
        <v>7.7</v>
      </c>
      <c r="AE32">
        <v>0.5</v>
      </c>
      <c r="AF32">
        <v>2.2000000000000002</v>
      </c>
      <c r="AG32" s="151">
        <v>7</v>
      </c>
      <c r="AH32">
        <v>3.24</v>
      </c>
      <c r="AJ32" s="37" t="str">
        <f t="shared" si="8"/>
        <v>MIN</v>
      </c>
      <c r="AK32" s="40" t="str">
        <f t="shared" si="4"/>
        <v/>
      </c>
      <c r="AL32" s="40" t="str">
        <f t="shared" si="9"/>
        <v>Dean Chance</v>
      </c>
      <c r="AM32" s="40" t="str">
        <f t="shared" si="10"/>
        <v>R</v>
      </c>
      <c r="AN32" s="40" t="str">
        <f t="shared" si="5"/>
        <v>Dean Chance</v>
      </c>
      <c r="AO32" t="s">
        <v>1089</v>
      </c>
      <c r="AP32" t="s">
        <v>1030</v>
      </c>
      <c r="AQ32" s="42">
        <f t="shared" si="2"/>
        <v>25</v>
      </c>
      <c r="AR32" s="42">
        <f t="shared" si="12"/>
        <v>25</v>
      </c>
      <c r="AS32" s="42">
        <f t="shared" si="6"/>
        <v>25</v>
      </c>
      <c r="AT32" s="42">
        <f t="shared" si="7"/>
        <v>8</v>
      </c>
    </row>
    <row r="33" spans="1:46" ht="16.5" thickTop="1" thickBot="1" x14ac:dyDescent="0.3">
      <c r="A33" s="2">
        <v>31</v>
      </c>
      <c r="B33" s="3" t="s">
        <v>764</v>
      </c>
      <c r="C33" s="2">
        <v>24</v>
      </c>
      <c r="D33" s="2" t="s">
        <v>397</v>
      </c>
      <c r="E33" s="2">
        <v>3</v>
      </c>
      <c r="F33" s="2">
        <v>3</v>
      </c>
      <c r="G33" s="2">
        <v>0.5</v>
      </c>
      <c r="H33" s="2">
        <v>3.26</v>
      </c>
      <c r="I33" s="2">
        <v>46</v>
      </c>
      <c r="J33" s="2">
        <v>1</v>
      </c>
      <c r="K33" s="2">
        <v>19</v>
      </c>
      <c r="L33" s="2">
        <v>0</v>
      </c>
      <c r="M33" s="2">
        <v>0</v>
      </c>
      <c r="N33" s="2">
        <v>1</v>
      </c>
      <c r="O33" s="2">
        <v>88.1</v>
      </c>
      <c r="P33" s="2">
        <v>73</v>
      </c>
      <c r="Q33" s="2">
        <v>38</v>
      </c>
      <c r="R33" s="2">
        <v>32</v>
      </c>
      <c r="S33" s="2">
        <v>12</v>
      </c>
      <c r="T33">
        <v>31</v>
      </c>
      <c r="U33">
        <v>4</v>
      </c>
      <c r="V33">
        <v>80</v>
      </c>
      <c r="W33">
        <v>2</v>
      </c>
      <c r="X33">
        <v>0</v>
      </c>
      <c r="Y33">
        <v>2</v>
      </c>
      <c r="Z33">
        <v>363</v>
      </c>
      <c r="AA33">
        <v>96</v>
      </c>
      <c r="AB33">
        <v>3.61</v>
      </c>
      <c r="AC33">
        <v>1.177</v>
      </c>
      <c r="AD33">
        <v>7.4</v>
      </c>
      <c r="AE33">
        <v>1.2</v>
      </c>
      <c r="AF33">
        <v>3.2</v>
      </c>
      <c r="AG33" s="151">
        <v>8.1999999999999993</v>
      </c>
      <c r="AH33">
        <v>2.58</v>
      </c>
      <c r="AJ33" s="37" t="str">
        <f t="shared" si="8"/>
        <v>CAL</v>
      </c>
      <c r="AK33" s="40" t="str">
        <f t="shared" si="4"/>
        <v/>
      </c>
      <c r="AL33" s="40" t="str">
        <f t="shared" si="9"/>
        <v>Pete Cimino</v>
      </c>
      <c r="AM33" s="40" t="str">
        <f t="shared" si="10"/>
        <v>R</v>
      </c>
      <c r="AN33" s="40" t="str">
        <f t="shared" si="5"/>
        <v>Pete Cimino</v>
      </c>
      <c r="AO33" t="s">
        <v>159</v>
      </c>
      <c r="AP33" t="s">
        <v>1287</v>
      </c>
      <c r="AQ33" s="42">
        <f t="shared" si="2"/>
        <v>25</v>
      </c>
      <c r="AR33" s="42">
        <f t="shared" si="12"/>
        <v>25</v>
      </c>
      <c r="AS33" s="42">
        <f t="shared" si="6"/>
        <v>25</v>
      </c>
      <c r="AT33" s="42">
        <f t="shared" si="7"/>
        <v>3</v>
      </c>
    </row>
    <row r="34" spans="1:46" ht="16.5" thickTop="1" thickBot="1" x14ac:dyDescent="0.3">
      <c r="A34" s="2">
        <v>32</v>
      </c>
      <c r="B34" s="3" t="s">
        <v>765</v>
      </c>
      <c r="C34" s="2">
        <v>31</v>
      </c>
      <c r="D34" s="2" t="s">
        <v>390</v>
      </c>
      <c r="E34" s="2">
        <v>0</v>
      </c>
      <c r="F34" s="2">
        <v>1</v>
      </c>
      <c r="G34" s="2">
        <v>0</v>
      </c>
      <c r="H34" s="2">
        <v>3.63</v>
      </c>
      <c r="I34" s="2">
        <v>11</v>
      </c>
      <c r="J34" s="2">
        <v>0</v>
      </c>
      <c r="K34" s="2">
        <v>6</v>
      </c>
      <c r="L34" s="2">
        <v>0</v>
      </c>
      <c r="M34" s="2">
        <v>0</v>
      </c>
      <c r="N34" s="2">
        <v>1</v>
      </c>
      <c r="O34" s="2">
        <v>22.1</v>
      </c>
      <c r="P34" s="2">
        <v>21</v>
      </c>
      <c r="Q34" s="2">
        <v>10</v>
      </c>
      <c r="R34" s="2">
        <v>9</v>
      </c>
      <c r="S34" s="2">
        <v>4</v>
      </c>
      <c r="T34">
        <v>8</v>
      </c>
      <c r="U34">
        <v>0</v>
      </c>
      <c r="V34">
        <v>8</v>
      </c>
      <c r="W34">
        <v>0</v>
      </c>
      <c r="X34">
        <v>0</v>
      </c>
      <c r="Y34">
        <v>0</v>
      </c>
      <c r="Z34">
        <v>90</v>
      </c>
      <c r="AA34">
        <v>99</v>
      </c>
      <c r="AB34">
        <v>5.23</v>
      </c>
      <c r="AC34">
        <v>1.2989999999999999</v>
      </c>
      <c r="AD34">
        <v>8.5</v>
      </c>
      <c r="AE34">
        <v>1.6</v>
      </c>
      <c r="AF34">
        <v>3.2</v>
      </c>
      <c r="AG34" s="151">
        <v>3.2</v>
      </c>
      <c r="AH34">
        <v>1</v>
      </c>
      <c r="AJ34" s="37" t="str">
        <f t="shared" si="8"/>
        <v>BOS</v>
      </c>
      <c r="AK34" s="40" t="str">
        <f t="shared" si="4"/>
        <v/>
      </c>
      <c r="AL34" s="40" t="str">
        <f t="shared" si="9"/>
        <v>Galen Cisco</v>
      </c>
      <c r="AM34" s="40" t="str">
        <f t="shared" si="10"/>
        <v>R</v>
      </c>
      <c r="AN34" s="40" t="str">
        <f t="shared" si="5"/>
        <v>Galen Cisco</v>
      </c>
      <c r="AO34" t="s">
        <v>1141</v>
      </c>
      <c r="AP34" t="s">
        <v>1067</v>
      </c>
      <c r="AQ34" s="42">
        <f t="shared" si="2"/>
        <v>21</v>
      </c>
      <c r="AR34" s="42">
        <f t="shared" si="12"/>
        <v>19</v>
      </c>
      <c r="AS34" s="42">
        <f t="shared" si="6"/>
        <v>19</v>
      </c>
      <c r="AT34" s="42">
        <f t="shared" si="7"/>
        <v>3</v>
      </c>
    </row>
    <row r="35" spans="1:46" ht="16.5" thickTop="1" thickBot="1" x14ac:dyDescent="0.3">
      <c r="A35" s="2">
        <v>33</v>
      </c>
      <c r="B35" s="3" t="s">
        <v>766</v>
      </c>
      <c r="C35" s="2">
        <v>21</v>
      </c>
      <c r="D35" s="2" t="s">
        <v>397</v>
      </c>
      <c r="E35" s="2">
        <v>12</v>
      </c>
      <c r="F35" s="2">
        <v>11</v>
      </c>
      <c r="G35" s="2">
        <v>0.52200000000000002</v>
      </c>
      <c r="H35" s="2">
        <v>2.59</v>
      </c>
      <c r="I35" s="2">
        <v>32</v>
      </c>
      <c r="J35" s="2">
        <v>30</v>
      </c>
      <c r="K35" s="2">
        <v>0</v>
      </c>
      <c r="L35" s="2">
        <v>1</v>
      </c>
      <c r="M35" s="2">
        <v>1</v>
      </c>
      <c r="N35" s="2">
        <v>0</v>
      </c>
      <c r="O35" s="2">
        <v>174</v>
      </c>
      <c r="P35" s="2">
        <v>144</v>
      </c>
      <c r="Q35" s="2">
        <v>69</v>
      </c>
      <c r="R35" s="2">
        <v>50</v>
      </c>
      <c r="S35" s="2">
        <v>15</v>
      </c>
      <c r="T35">
        <v>69</v>
      </c>
      <c r="U35">
        <v>0</v>
      </c>
      <c r="V35">
        <v>81</v>
      </c>
      <c r="W35">
        <v>6</v>
      </c>
      <c r="X35">
        <v>1</v>
      </c>
      <c r="Y35">
        <v>12</v>
      </c>
      <c r="Z35">
        <v>729</v>
      </c>
      <c r="AA35">
        <v>120</v>
      </c>
      <c r="AB35">
        <v>4.0199999999999996</v>
      </c>
      <c r="AC35">
        <v>1.224</v>
      </c>
      <c r="AD35">
        <v>7.4</v>
      </c>
      <c r="AE35">
        <v>0.8</v>
      </c>
      <c r="AF35">
        <v>3.6</v>
      </c>
      <c r="AG35" s="151">
        <v>4.2</v>
      </c>
      <c r="AH35">
        <v>1.17</v>
      </c>
      <c r="AJ35" s="37" t="str">
        <f t="shared" si="8"/>
        <v>CAL</v>
      </c>
      <c r="AK35" s="40" t="str">
        <f t="shared" si="4"/>
        <v/>
      </c>
      <c r="AL35" s="40" t="str">
        <f t="shared" si="9"/>
        <v>Rickey Clark</v>
      </c>
      <c r="AM35" s="40" t="str">
        <f t="shared" si="10"/>
        <v>R</v>
      </c>
      <c r="AN35" s="40" t="str">
        <f t="shared" si="5"/>
        <v>Rickey Clark</v>
      </c>
      <c r="AO35" t="s">
        <v>1300</v>
      </c>
      <c r="AP35" t="s">
        <v>290</v>
      </c>
      <c r="AQ35" s="42">
        <f t="shared" si="2"/>
        <v>25</v>
      </c>
      <c r="AR35" s="42">
        <f t="shared" si="12"/>
        <v>23</v>
      </c>
      <c r="AS35" s="42">
        <f t="shared" si="6"/>
        <v>23</v>
      </c>
      <c r="AT35" s="42">
        <f t="shared" si="7"/>
        <v>6</v>
      </c>
    </row>
    <row r="36" spans="1:46" ht="16.5" thickTop="1" thickBot="1" x14ac:dyDescent="0.3">
      <c r="A36" s="2">
        <v>34</v>
      </c>
      <c r="B36" s="3" t="s">
        <v>767</v>
      </c>
      <c r="C36" s="2">
        <v>34</v>
      </c>
      <c r="D36" s="2" t="s">
        <v>397</v>
      </c>
      <c r="E36" s="2">
        <v>1</v>
      </c>
      <c r="F36" s="2">
        <v>2</v>
      </c>
      <c r="G36" s="2">
        <v>0.33300000000000002</v>
      </c>
      <c r="H36" s="2">
        <v>4.3</v>
      </c>
      <c r="I36" s="2">
        <v>25</v>
      </c>
      <c r="J36" s="2">
        <v>1</v>
      </c>
      <c r="K36" s="2">
        <v>5</v>
      </c>
      <c r="L36" s="2">
        <v>0</v>
      </c>
      <c r="M36" s="2">
        <v>0</v>
      </c>
      <c r="N36" s="2">
        <v>0</v>
      </c>
      <c r="O36" s="2">
        <v>52.1</v>
      </c>
      <c r="P36" s="2">
        <v>47</v>
      </c>
      <c r="Q36" s="2">
        <v>26</v>
      </c>
      <c r="R36" s="2">
        <v>25</v>
      </c>
      <c r="S36" s="2">
        <v>5</v>
      </c>
      <c r="T36">
        <v>23</v>
      </c>
      <c r="U36">
        <v>5</v>
      </c>
      <c r="V36">
        <v>39</v>
      </c>
      <c r="W36">
        <v>4</v>
      </c>
      <c r="X36">
        <v>0</v>
      </c>
      <c r="Y36">
        <v>2</v>
      </c>
      <c r="Z36">
        <v>222</v>
      </c>
      <c r="AA36">
        <v>73</v>
      </c>
      <c r="AB36">
        <v>3.84</v>
      </c>
      <c r="AC36">
        <v>1.3380000000000001</v>
      </c>
      <c r="AD36">
        <v>8.1</v>
      </c>
      <c r="AE36">
        <v>0.9</v>
      </c>
      <c r="AF36">
        <v>4</v>
      </c>
      <c r="AG36" s="151">
        <v>6.7</v>
      </c>
      <c r="AH36">
        <v>1.7</v>
      </c>
      <c r="AJ36" s="37" t="str">
        <f t="shared" si="8"/>
        <v>CAL</v>
      </c>
      <c r="AK36" s="40" t="str">
        <f t="shared" si="4"/>
        <v/>
      </c>
      <c r="AL36" s="40" t="str">
        <f t="shared" si="9"/>
        <v>Jim Coates</v>
      </c>
      <c r="AM36" s="40" t="str">
        <f t="shared" si="10"/>
        <v>R</v>
      </c>
      <c r="AN36" s="40" t="str">
        <f t="shared" si="5"/>
        <v>Jim Coates</v>
      </c>
      <c r="AO36" t="s">
        <v>296</v>
      </c>
      <c r="AP36" t="s">
        <v>1186</v>
      </c>
      <c r="AQ36" s="42">
        <f t="shared" si="2"/>
        <v>17</v>
      </c>
      <c r="AR36" s="42">
        <f t="shared" si="12"/>
        <v>17</v>
      </c>
      <c r="AS36" s="42">
        <f t="shared" si="6"/>
        <v>17</v>
      </c>
      <c r="AT36" s="42">
        <f t="shared" si="7"/>
        <v>3</v>
      </c>
    </row>
    <row r="37" spans="1:46" ht="16.5" thickTop="1" thickBot="1" x14ac:dyDescent="0.3">
      <c r="A37" s="25">
        <v>35</v>
      </c>
      <c r="B37" s="26" t="s">
        <v>768</v>
      </c>
      <c r="C37" s="25">
        <v>20</v>
      </c>
      <c r="D37" s="25" t="s">
        <v>391</v>
      </c>
      <c r="E37" s="25">
        <v>8</v>
      </c>
      <c r="F37" s="25">
        <v>9</v>
      </c>
      <c r="G37" s="25">
        <v>0.47099999999999997</v>
      </c>
      <c r="H37" s="25">
        <v>4.63</v>
      </c>
      <c r="I37" s="25">
        <v>28</v>
      </c>
      <c r="J37" s="25">
        <v>22</v>
      </c>
      <c r="K37" s="25">
        <v>0</v>
      </c>
      <c r="L37" s="25">
        <v>3</v>
      </c>
      <c r="M37" s="25">
        <v>0</v>
      </c>
      <c r="N37" s="25">
        <v>0</v>
      </c>
      <c r="O37" s="25">
        <v>134</v>
      </c>
      <c r="P37" s="25">
        <v>154</v>
      </c>
      <c r="Q37" s="25">
        <v>78</v>
      </c>
      <c r="R37" s="25">
        <v>69</v>
      </c>
      <c r="S37" s="25">
        <v>6</v>
      </c>
      <c r="T37" s="27">
        <v>47</v>
      </c>
      <c r="U37" s="27">
        <v>4</v>
      </c>
      <c r="V37" s="27">
        <v>77</v>
      </c>
      <c r="W37" s="27">
        <v>9</v>
      </c>
      <c r="X37" s="27">
        <v>1</v>
      </c>
      <c r="Y37" s="27">
        <v>8</v>
      </c>
      <c r="Z37" s="27">
        <v>597</v>
      </c>
      <c r="AA37" s="27">
        <v>69</v>
      </c>
      <c r="AB37" s="27">
        <v>3.23</v>
      </c>
      <c r="AC37" s="27">
        <v>1.5</v>
      </c>
      <c r="AD37" s="27">
        <v>10.3</v>
      </c>
      <c r="AE37" s="27">
        <v>0.4</v>
      </c>
      <c r="AF37" s="27">
        <v>3.2</v>
      </c>
      <c r="AG37" s="162">
        <v>5.2</v>
      </c>
      <c r="AH37" s="27">
        <v>1.64</v>
      </c>
      <c r="AJ37" s="37" t="str">
        <f t="shared" si="8"/>
        <v>WSA</v>
      </c>
      <c r="AK37" s="40" t="str">
        <f t="shared" si="4"/>
        <v/>
      </c>
      <c r="AL37" s="40" t="str">
        <f t="shared" si="9"/>
        <v>Joe Coleman</v>
      </c>
      <c r="AM37" s="40" t="str">
        <f t="shared" si="10"/>
        <v>R</v>
      </c>
      <c r="AN37" s="40" t="str">
        <f t="shared" si="5"/>
        <v>Joe Coleman</v>
      </c>
      <c r="AO37" t="s">
        <v>152</v>
      </c>
      <c r="AP37" t="s">
        <v>1206</v>
      </c>
      <c r="AQ37" s="42">
        <f t="shared" si="2"/>
        <v>17</v>
      </c>
      <c r="AR37" s="42">
        <f t="shared" si="12"/>
        <v>15</v>
      </c>
      <c r="AS37" s="42">
        <f t="shared" si="6"/>
        <v>15</v>
      </c>
      <c r="AT37" s="42">
        <f t="shared" si="7"/>
        <v>6</v>
      </c>
    </row>
    <row r="38" spans="1:46" s="27" customFormat="1" ht="16.5" thickTop="1" thickBot="1" x14ac:dyDescent="0.3">
      <c r="A38" s="2">
        <v>36</v>
      </c>
      <c r="B38" s="3" t="s">
        <v>769</v>
      </c>
      <c r="C38" s="2">
        <v>27</v>
      </c>
      <c r="D38" s="2" t="s">
        <v>406</v>
      </c>
      <c r="E38" s="2">
        <v>2</v>
      </c>
      <c r="F38" s="2">
        <v>1</v>
      </c>
      <c r="G38" s="2">
        <v>0.66700000000000004</v>
      </c>
      <c r="H38" s="2">
        <v>7.48</v>
      </c>
      <c r="I38" s="2">
        <v>15</v>
      </c>
      <c r="J38" s="2">
        <v>4</v>
      </c>
      <c r="K38" s="2">
        <v>3</v>
      </c>
      <c r="L38" s="2">
        <v>0</v>
      </c>
      <c r="M38" s="2">
        <v>0</v>
      </c>
      <c r="N38" s="2">
        <v>0</v>
      </c>
      <c r="O38" s="2">
        <v>49.1</v>
      </c>
      <c r="P38" s="2">
        <v>63</v>
      </c>
      <c r="Q38" s="2">
        <v>46</v>
      </c>
      <c r="R38" s="2">
        <v>41</v>
      </c>
      <c r="S38" s="2">
        <v>6</v>
      </c>
      <c r="T38">
        <v>34</v>
      </c>
      <c r="U38">
        <v>2</v>
      </c>
      <c r="V38">
        <v>45</v>
      </c>
      <c r="W38">
        <v>1</v>
      </c>
      <c r="X38">
        <v>0</v>
      </c>
      <c r="Y38">
        <v>5</v>
      </c>
      <c r="Z38">
        <v>241</v>
      </c>
      <c r="AA38">
        <v>44</v>
      </c>
      <c r="AB38">
        <v>4.42</v>
      </c>
      <c r="AC38">
        <v>1.966</v>
      </c>
      <c r="AD38">
        <v>11.5</v>
      </c>
      <c r="AE38">
        <v>1.1000000000000001</v>
      </c>
      <c r="AF38">
        <v>6.2</v>
      </c>
      <c r="AG38" s="151">
        <v>8.1999999999999993</v>
      </c>
      <c r="AH38">
        <v>1.32</v>
      </c>
      <c r="AJ38" s="38" t="str">
        <f t="shared" si="8"/>
        <v>CLE</v>
      </c>
      <c r="AK38" s="40" t="str">
        <f t="shared" si="4"/>
        <v/>
      </c>
      <c r="AL38" s="40" t="str">
        <f t="shared" si="9"/>
        <v>Ed Connolly</v>
      </c>
      <c r="AM38" s="40" t="str">
        <f t="shared" si="10"/>
        <v>L</v>
      </c>
      <c r="AN38" s="40" t="str">
        <f t="shared" si="5"/>
        <v>Ed Connolly</v>
      </c>
      <c r="AO38" s="27" t="s">
        <v>146</v>
      </c>
      <c r="AP38" s="27" t="s">
        <v>1120</v>
      </c>
      <c r="AQ38" s="42">
        <f t="shared" si="2"/>
        <v>13</v>
      </c>
      <c r="AR38" s="42">
        <f t="shared" si="12"/>
        <v>13</v>
      </c>
      <c r="AS38" s="42">
        <f t="shared" si="6"/>
        <v>12</v>
      </c>
      <c r="AT38" s="42">
        <f t="shared" si="7"/>
        <v>4</v>
      </c>
    </row>
    <row r="39" spans="1:46" ht="16.5" thickTop="1" thickBot="1" x14ac:dyDescent="0.3">
      <c r="A39" s="2">
        <v>37</v>
      </c>
      <c r="B39" s="3" t="s">
        <v>770</v>
      </c>
      <c r="C39" s="2">
        <v>25</v>
      </c>
      <c r="D39" s="2" t="s">
        <v>391</v>
      </c>
      <c r="E39" s="2">
        <v>7</v>
      </c>
      <c r="F39" s="2">
        <v>4</v>
      </c>
      <c r="G39" s="2">
        <v>0.63600000000000001</v>
      </c>
      <c r="H39" s="2">
        <v>2.96</v>
      </c>
      <c r="I39" s="2">
        <v>54</v>
      </c>
      <c r="J39" s="2">
        <v>0</v>
      </c>
      <c r="K39" s="2">
        <v>21</v>
      </c>
      <c r="L39" s="2">
        <v>0</v>
      </c>
      <c r="M39" s="2">
        <v>0</v>
      </c>
      <c r="N39" s="2">
        <v>1</v>
      </c>
      <c r="O39" s="2">
        <v>73</v>
      </c>
      <c r="P39" s="2">
        <v>67</v>
      </c>
      <c r="Q39" s="2">
        <v>33</v>
      </c>
      <c r="R39" s="2">
        <v>24</v>
      </c>
      <c r="S39" s="2">
        <v>2</v>
      </c>
      <c r="T39">
        <v>21</v>
      </c>
      <c r="U39">
        <v>7</v>
      </c>
      <c r="V39">
        <v>32</v>
      </c>
      <c r="W39">
        <v>4</v>
      </c>
      <c r="X39">
        <v>1</v>
      </c>
      <c r="Y39">
        <v>0</v>
      </c>
      <c r="Z39">
        <v>301</v>
      </c>
      <c r="AA39">
        <v>108</v>
      </c>
      <c r="AB39">
        <v>3.05</v>
      </c>
      <c r="AC39">
        <v>1.2050000000000001</v>
      </c>
      <c r="AD39">
        <v>8.3000000000000007</v>
      </c>
      <c r="AE39">
        <v>0.2</v>
      </c>
      <c r="AF39">
        <v>2.6</v>
      </c>
      <c r="AG39" s="151">
        <v>3.9</v>
      </c>
      <c r="AH39">
        <v>1.52</v>
      </c>
      <c r="AJ39" s="37" t="str">
        <f t="shared" si="8"/>
        <v>WSA</v>
      </c>
      <c r="AK39" s="40" t="str">
        <f t="shared" si="4"/>
        <v/>
      </c>
      <c r="AL39" s="40" t="str">
        <f t="shared" si="9"/>
        <v>Casey Cox</v>
      </c>
      <c r="AM39" s="40" t="str">
        <f t="shared" si="10"/>
        <v>R</v>
      </c>
      <c r="AN39" s="40" t="str">
        <f t="shared" si="5"/>
        <v>Casey Cox</v>
      </c>
      <c r="AO39" t="s">
        <v>1055</v>
      </c>
      <c r="AP39" t="s">
        <v>271</v>
      </c>
      <c r="AQ39" s="42">
        <f t="shared" si="2"/>
        <v>25</v>
      </c>
      <c r="AR39" s="42">
        <f t="shared" si="12"/>
        <v>23</v>
      </c>
      <c r="AS39" s="42">
        <f t="shared" si="6"/>
        <v>23</v>
      </c>
      <c r="AT39" s="42">
        <f t="shared" si="7"/>
        <v>2</v>
      </c>
    </row>
    <row r="40" spans="1:46" ht="16.5" thickTop="1" thickBot="1" x14ac:dyDescent="0.3">
      <c r="A40" s="2">
        <v>38</v>
      </c>
      <c r="B40" s="3" t="s">
        <v>771</v>
      </c>
      <c r="C40" s="2">
        <v>23</v>
      </c>
      <c r="D40" s="2" t="s">
        <v>406</v>
      </c>
      <c r="E40" s="2">
        <v>7</v>
      </c>
      <c r="F40" s="2">
        <v>3</v>
      </c>
      <c r="G40" s="2">
        <v>0.7</v>
      </c>
      <c r="H40" s="2">
        <v>3.96</v>
      </c>
      <c r="I40" s="2">
        <v>53</v>
      </c>
      <c r="J40" s="2">
        <v>1</v>
      </c>
      <c r="K40" s="2">
        <v>21</v>
      </c>
      <c r="L40" s="2">
        <v>0</v>
      </c>
      <c r="M40" s="2">
        <v>0</v>
      </c>
      <c r="N40" s="2">
        <v>3</v>
      </c>
      <c r="O40" s="2">
        <v>75</v>
      </c>
      <c r="P40" s="2">
        <v>71</v>
      </c>
      <c r="Q40" s="2">
        <v>40</v>
      </c>
      <c r="R40" s="2">
        <v>33</v>
      </c>
      <c r="S40" s="2">
        <v>2</v>
      </c>
      <c r="T40">
        <v>31</v>
      </c>
      <c r="U40">
        <v>9</v>
      </c>
      <c r="V40">
        <v>41</v>
      </c>
      <c r="W40">
        <v>6</v>
      </c>
      <c r="X40">
        <v>1</v>
      </c>
      <c r="Y40">
        <v>8</v>
      </c>
      <c r="Z40">
        <v>322</v>
      </c>
      <c r="AA40">
        <v>84</v>
      </c>
      <c r="AB40">
        <v>3.27</v>
      </c>
      <c r="AC40">
        <v>1.36</v>
      </c>
      <c r="AD40">
        <v>8.5</v>
      </c>
      <c r="AE40">
        <v>0.2</v>
      </c>
      <c r="AF40">
        <v>3.7</v>
      </c>
      <c r="AG40" s="151">
        <v>4.9000000000000004</v>
      </c>
      <c r="AH40">
        <v>1.32</v>
      </c>
      <c r="AJ40" s="37" t="str">
        <f t="shared" si="8"/>
        <v>CLE</v>
      </c>
      <c r="AK40" s="40" t="str">
        <f t="shared" si="4"/>
        <v/>
      </c>
      <c r="AL40" s="40" t="str">
        <f t="shared" si="9"/>
        <v>George Culver</v>
      </c>
      <c r="AM40" s="40" t="str">
        <f t="shared" si="10"/>
        <v>R</v>
      </c>
      <c r="AN40" s="40" t="str">
        <f t="shared" si="5"/>
        <v>George Culver</v>
      </c>
      <c r="AO40" t="s">
        <v>285</v>
      </c>
      <c r="AP40" t="s">
        <v>1148</v>
      </c>
      <c r="AQ40" s="42">
        <f t="shared" si="2"/>
        <v>21</v>
      </c>
      <c r="AR40" s="42">
        <f t="shared" si="12"/>
        <v>19</v>
      </c>
      <c r="AS40" s="42">
        <f t="shared" si="6"/>
        <v>19</v>
      </c>
      <c r="AT40" s="42">
        <f t="shared" si="7"/>
        <v>2</v>
      </c>
    </row>
    <row r="41" spans="1:46" ht="16.5" thickTop="1" thickBot="1" x14ac:dyDescent="0.3">
      <c r="A41" s="2">
        <v>39</v>
      </c>
      <c r="B41" s="3" t="s">
        <v>772</v>
      </c>
      <c r="C41" s="2">
        <v>22</v>
      </c>
      <c r="D41" s="2" t="s">
        <v>393</v>
      </c>
      <c r="E41" s="2">
        <v>5</v>
      </c>
      <c r="F41" s="2">
        <v>9</v>
      </c>
      <c r="G41" s="2">
        <v>0.35699999999999998</v>
      </c>
      <c r="H41" s="2">
        <v>4.3499999999999996</v>
      </c>
      <c r="I41" s="2">
        <v>32</v>
      </c>
      <c r="J41" s="2">
        <v>15</v>
      </c>
      <c r="K41" s="2">
        <v>6</v>
      </c>
      <c r="L41" s="2">
        <v>2</v>
      </c>
      <c r="M41" s="2">
        <v>1</v>
      </c>
      <c r="N41" s="2">
        <v>3</v>
      </c>
      <c r="O41" s="2">
        <v>124</v>
      </c>
      <c r="P41" s="2">
        <v>115</v>
      </c>
      <c r="Q41" s="2">
        <v>61</v>
      </c>
      <c r="R41" s="2">
        <v>60</v>
      </c>
      <c r="S41" s="2">
        <v>13</v>
      </c>
      <c r="T41">
        <v>33</v>
      </c>
      <c r="U41">
        <v>2</v>
      </c>
      <c r="V41">
        <v>69</v>
      </c>
      <c r="W41">
        <v>3</v>
      </c>
      <c r="X41">
        <v>1</v>
      </c>
      <c r="Y41">
        <v>7</v>
      </c>
      <c r="Z41">
        <v>503</v>
      </c>
      <c r="AA41">
        <v>73</v>
      </c>
      <c r="AB41">
        <v>3.66</v>
      </c>
      <c r="AC41">
        <v>1.194</v>
      </c>
      <c r="AD41">
        <v>8.3000000000000007</v>
      </c>
      <c r="AE41">
        <v>0.9</v>
      </c>
      <c r="AF41">
        <v>2.4</v>
      </c>
      <c r="AG41" s="151">
        <v>5</v>
      </c>
      <c r="AH41">
        <v>2.09</v>
      </c>
      <c r="AJ41" s="37" t="str">
        <f t="shared" si="8"/>
        <v>BAL</v>
      </c>
      <c r="AK41" s="40" t="str">
        <f t="shared" si="4"/>
        <v/>
      </c>
      <c r="AL41" s="40" t="str">
        <f t="shared" si="9"/>
        <v>Bill Dillman</v>
      </c>
      <c r="AM41" s="40" t="str">
        <f t="shared" si="10"/>
        <v>R</v>
      </c>
      <c r="AN41" s="40" t="str">
        <f t="shared" si="5"/>
        <v>Bill Dillman</v>
      </c>
      <c r="AO41" t="s">
        <v>157</v>
      </c>
      <c r="AP41" t="s">
        <v>1016</v>
      </c>
      <c r="AQ41" s="42">
        <f t="shared" si="2"/>
        <v>17</v>
      </c>
      <c r="AR41" s="42">
        <f t="shared" si="12"/>
        <v>15</v>
      </c>
      <c r="AS41" s="42">
        <f t="shared" si="6"/>
        <v>15</v>
      </c>
      <c r="AT41" s="42">
        <f t="shared" si="7"/>
        <v>5</v>
      </c>
    </row>
    <row r="42" spans="1:46" ht="16.5" thickTop="1" thickBot="1" x14ac:dyDescent="0.3">
      <c r="A42" s="2">
        <v>40</v>
      </c>
      <c r="B42" s="3" t="s">
        <v>1494</v>
      </c>
      <c r="C42" s="2">
        <v>23</v>
      </c>
      <c r="D42" s="2" t="s">
        <v>422</v>
      </c>
      <c r="E42" s="2">
        <v>10</v>
      </c>
      <c r="F42" s="2">
        <v>10</v>
      </c>
      <c r="G42" s="2">
        <v>0.5</v>
      </c>
      <c r="H42" s="2">
        <v>3.69</v>
      </c>
      <c r="I42" s="2">
        <v>32</v>
      </c>
      <c r="J42" s="2">
        <v>29</v>
      </c>
      <c r="K42" s="2">
        <v>2</v>
      </c>
      <c r="L42" s="2">
        <v>4</v>
      </c>
      <c r="M42" s="2">
        <v>1</v>
      </c>
      <c r="N42" s="2">
        <v>0</v>
      </c>
      <c r="O42" s="2">
        <v>197.2</v>
      </c>
      <c r="P42" s="2">
        <v>172</v>
      </c>
      <c r="Q42" s="2">
        <v>83</v>
      </c>
      <c r="R42" s="2">
        <v>81</v>
      </c>
      <c r="S42" s="2">
        <v>17</v>
      </c>
      <c r="T42">
        <v>75</v>
      </c>
      <c r="U42">
        <v>6</v>
      </c>
      <c r="V42">
        <v>110</v>
      </c>
      <c r="W42">
        <v>3</v>
      </c>
      <c r="X42">
        <v>0</v>
      </c>
      <c r="Y42">
        <v>10</v>
      </c>
      <c r="Z42">
        <v>826</v>
      </c>
      <c r="AA42">
        <v>87</v>
      </c>
      <c r="AB42">
        <v>3.73</v>
      </c>
      <c r="AC42">
        <v>1.25</v>
      </c>
      <c r="AD42">
        <v>7.8</v>
      </c>
      <c r="AE42">
        <v>0.8</v>
      </c>
      <c r="AF42">
        <v>3.4</v>
      </c>
      <c r="AG42" s="151">
        <v>5</v>
      </c>
      <c r="AH42">
        <v>1.47</v>
      </c>
      <c r="AJ42" s="37" t="str">
        <f t="shared" si="8"/>
        <v>KCA</v>
      </c>
      <c r="AK42" s="40" t="str">
        <f t="shared" si="4"/>
        <v/>
      </c>
      <c r="AL42" s="40" t="str">
        <f t="shared" si="9"/>
        <v>Chuck DobsonC</v>
      </c>
      <c r="AM42" s="40" t="str">
        <f t="shared" si="10"/>
        <v>R</v>
      </c>
      <c r="AN42" s="40" t="str">
        <f t="shared" si="5"/>
        <v>Chuck DobsonC</v>
      </c>
      <c r="AO42" t="s">
        <v>265</v>
      </c>
      <c r="AP42" t="s">
        <v>1407</v>
      </c>
      <c r="AQ42" s="42">
        <f t="shared" si="2"/>
        <v>21</v>
      </c>
      <c r="AR42" s="42">
        <f t="shared" si="12"/>
        <v>19</v>
      </c>
      <c r="AS42" s="42">
        <f t="shared" si="6"/>
        <v>19</v>
      </c>
      <c r="AT42" s="42">
        <f t="shared" si="7"/>
        <v>7</v>
      </c>
    </row>
    <row r="43" spans="1:46" ht="16.5" thickTop="1" thickBot="1" x14ac:dyDescent="0.3">
      <c r="A43" s="2">
        <v>41</v>
      </c>
      <c r="B43" s="3" t="s">
        <v>1495</v>
      </c>
      <c r="C43" s="2">
        <v>25</v>
      </c>
      <c r="D43" s="2" t="s">
        <v>395</v>
      </c>
      <c r="E43" s="2">
        <v>1</v>
      </c>
      <c r="F43" s="2">
        <v>2</v>
      </c>
      <c r="G43" s="2">
        <v>0.33300000000000002</v>
      </c>
      <c r="H43" s="2">
        <v>2.92</v>
      </c>
      <c r="I43" s="2">
        <v>28</v>
      </c>
      <c r="J43" s="2">
        <v>1</v>
      </c>
      <c r="K43" s="2">
        <v>3</v>
      </c>
      <c r="L43" s="2">
        <v>0</v>
      </c>
      <c r="M43" s="2">
        <v>0</v>
      </c>
      <c r="N43" s="2">
        <v>0</v>
      </c>
      <c r="O43" s="2">
        <v>49.1</v>
      </c>
      <c r="P43" s="2">
        <v>38</v>
      </c>
      <c r="Q43" s="2">
        <v>20</v>
      </c>
      <c r="R43" s="2">
        <v>16</v>
      </c>
      <c r="S43" s="2">
        <v>6</v>
      </c>
      <c r="T43">
        <v>27</v>
      </c>
      <c r="U43">
        <v>1</v>
      </c>
      <c r="V43">
        <v>34</v>
      </c>
      <c r="W43">
        <v>2</v>
      </c>
      <c r="X43">
        <v>0</v>
      </c>
      <c r="Y43">
        <v>3</v>
      </c>
      <c r="Z43">
        <v>210</v>
      </c>
      <c r="AA43">
        <v>113</v>
      </c>
      <c r="AB43">
        <v>4.51</v>
      </c>
      <c r="AC43">
        <v>1.3180000000000001</v>
      </c>
      <c r="AD43">
        <v>6.9</v>
      </c>
      <c r="AE43">
        <v>1.1000000000000001</v>
      </c>
      <c r="AF43">
        <v>4.9000000000000004</v>
      </c>
      <c r="AG43" s="151">
        <v>6.2</v>
      </c>
      <c r="AH43">
        <v>1.26</v>
      </c>
      <c r="AJ43" s="37" t="str">
        <f t="shared" si="8"/>
        <v>DET</v>
      </c>
      <c r="AK43" s="40" t="str">
        <f t="shared" si="4"/>
        <v/>
      </c>
      <c r="AL43" s="40" t="str">
        <f t="shared" si="9"/>
        <v>Pat DobsonP</v>
      </c>
      <c r="AM43" s="40" t="str">
        <f t="shared" si="10"/>
        <v>R</v>
      </c>
      <c r="AN43" s="40" t="str">
        <f t="shared" si="5"/>
        <v>Pat DobsonP</v>
      </c>
      <c r="AO43" t="s">
        <v>322</v>
      </c>
      <c r="AP43" t="s">
        <v>1408</v>
      </c>
      <c r="AQ43" s="42">
        <f t="shared" si="2"/>
        <v>25</v>
      </c>
      <c r="AR43" s="42">
        <f t="shared" si="12"/>
        <v>25</v>
      </c>
      <c r="AS43" s="42">
        <f t="shared" si="6"/>
        <v>25</v>
      </c>
      <c r="AT43" s="42">
        <f t="shared" si="7"/>
        <v>3</v>
      </c>
    </row>
    <row r="44" spans="1:46" ht="16.5" thickTop="1" thickBot="1" x14ac:dyDescent="0.3">
      <c r="A44" s="2">
        <v>42</v>
      </c>
      <c r="B44" s="3" t="s">
        <v>773</v>
      </c>
      <c r="C44" s="2">
        <v>26</v>
      </c>
      <c r="D44" s="2" t="s">
        <v>402</v>
      </c>
      <c r="E44" s="2">
        <v>14</v>
      </c>
      <c r="F44" s="2">
        <v>10</v>
      </c>
      <c r="G44" s="2">
        <v>0.58299999999999996</v>
      </c>
      <c r="H44" s="2">
        <v>2.63</v>
      </c>
      <c r="I44" s="2">
        <v>31</v>
      </c>
      <c r="J44" s="2">
        <v>28</v>
      </c>
      <c r="K44" s="2">
        <v>2</v>
      </c>
      <c r="L44" s="2">
        <v>10</v>
      </c>
      <c r="M44" s="2">
        <v>4</v>
      </c>
      <c r="N44" s="2">
        <v>0</v>
      </c>
      <c r="O44" s="2">
        <v>201.2</v>
      </c>
      <c r="P44" s="2">
        <v>158</v>
      </c>
      <c r="Q44" s="2">
        <v>65</v>
      </c>
      <c r="R44" s="2">
        <v>59</v>
      </c>
      <c r="S44" s="2">
        <v>13</v>
      </c>
      <c r="T44">
        <v>61</v>
      </c>
      <c r="U44">
        <v>1</v>
      </c>
      <c r="V44">
        <v>171</v>
      </c>
      <c r="W44">
        <v>6</v>
      </c>
      <c r="X44">
        <v>0</v>
      </c>
      <c r="Y44">
        <v>5</v>
      </c>
      <c r="Z44">
        <v>807</v>
      </c>
      <c r="AA44">
        <v>118</v>
      </c>
      <c r="AB44">
        <v>2.68</v>
      </c>
      <c r="AC44">
        <v>1.0860000000000001</v>
      </c>
      <c r="AD44">
        <v>7.1</v>
      </c>
      <c r="AE44">
        <v>0.6</v>
      </c>
      <c r="AF44">
        <v>2.7</v>
      </c>
      <c r="AG44" s="151">
        <v>7.6</v>
      </c>
      <c r="AH44">
        <v>2.8</v>
      </c>
      <c r="AJ44" s="37" t="str">
        <f t="shared" si="8"/>
        <v>NYY</v>
      </c>
      <c r="AK44" s="40" t="str">
        <f t="shared" si="4"/>
        <v/>
      </c>
      <c r="AL44" s="40" t="str">
        <f t="shared" si="9"/>
        <v>Al Downing</v>
      </c>
      <c r="AM44" s="40" t="str">
        <f t="shared" si="10"/>
        <v>L</v>
      </c>
      <c r="AN44" s="40" t="str">
        <f t="shared" si="5"/>
        <v>Al Downing</v>
      </c>
      <c r="AO44" t="s">
        <v>150</v>
      </c>
      <c r="AP44" t="s">
        <v>1003</v>
      </c>
      <c r="AQ44" s="42">
        <f t="shared" si="2"/>
        <v>25</v>
      </c>
      <c r="AR44" s="42">
        <f t="shared" si="12"/>
        <v>25</v>
      </c>
      <c r="AS44" s="42">
        <f t="shared" si="6"/>
        <v>24</v>
      </c>
      <c r="AT44" s="42">
        <f t="shared" si="7"/>
        <v>7</v>
      </c>
    </row>
    <row r="45" spans="1:46" ht="16.5" thickTop="1" thickBot="1" x14ac:dyDescent="0.3">
      <c r="A45" s="2">
        <v>43</v>
      </c>
      <c r="B45" s="3" t="s">
        <v>774</v>
      </c>
      <c r="C45" s="2">
        <v>31</v>
      </c>
      <c r="D45" s="2" t="s">
        <v>393</v>
      </c>
      <c r="E45" s="2">
        <v>7</v>
      </c>
      <c r="F45" s="2">
        <v>5</v>
      </c>
      <c r="G45" s="2">
        <v>0.58299999999999996</v>
      </c>
      <c r="H45" s="2">
        <v>1.6</v>
      </c>
      <c r="I45" s="2">
        <v>43</v>
      </c>
      <c r="J45" s="2">
        <v>0</v>
      </c>
      <c r="K45" s="2">
        <v>26</v>
      </c>
      <c r="L45" s="2">
        <v>0</v>
      </c>
      <c r="M45" s="2">
        <v>0</v>
      </c>
      <c r="N45" s="2">
        <v>12</v>
      </c>
      <c r="O45" s="2">
        <v>95.1</v>
      </c>
      <c r="P45" s="2">
        <v>66</v>
      </c>
      <c r="Q45" s="2">
        <v>21</v>
      </c>
      <c r="R45" s="2">
        <v>17</v>
      </c>
      <c r="S45" s="2">
        <v>7</v>
      </c>
      <c r="T45">
        <v>25</v>
      </c>
      <c r="U45">
        <v>3</v>
      </c>
      <c r="V45">
        <v>96</v>
      </c>
      <c r="W45">
        <v>2</v>
      </c>
      <c r="X45">
        <v>0</v>
      </c>
      <c r="Y45">
        <v>2</v>
      </c>
      <c r="Z45">
        <v>372</v>
      </c>
      <c r="AA45">
        <v>198</v>
      </c>
      <c r="AB45">
        <v>2.33</v>
      </c>
      <c r="AC45">
        <v>0.95499999999999996</v>
      </c>
      <c r="AD45">
        <v>6.2</v>
      </c>
      <c r="AE45">
        <v>0.7</v>
      </c>
      <c r="AF45">
        <v>2.4</v>
      </c>
      <c r="AG45" s="151">
        <v>9.1</v>
      </c>
      <c r="AH45">
        <v>3.84</v>
      </c>
      <c r="AJ45" s="37" t="str">
        <f t="shared" si="8"/>
        <v>BAL</v>
      </c>
      <c r="AK45" s="40" t="str">
        <f t="shared" si="4"/>
        <v/>
      </c>
      <c r="AL45" s="40" t="str">
        <f t="shared" si="9"/>
        <v>Moe Drabowsky</v>
      </c>
      <c r="AM45" s="40" t="str">
        <f t="shared" si="10"/>
        <v>R</v>
      </c>
      <c r="AN45" s="40" t="str">
        <f t="shared" si="5"/>
        <v>Moe Drabowsky</v>
      </c>
      <c r="AO45" t="s">
        <v>1269</v>
      </c>
      <c r="AP45" t="s">
        <v>1270</v>
      </c>
      <c r="AQ45" s="42">
        <f t="shared" si="2"/>
        <v>29</v>
      </c>
      <c r="AR45" s="42">
        <f t="shared" si="12"/>
        <v>29</v>
      </c>
      <c r="AS45" s="42">
        <f t="shared" si="6"/>
        <v>29</v>
      </c>
      <c r="AT45" s="42">
        <f t="shared" si="7"/>
        <v>3</v>
      </c>
    </row>
    <row r="46" spans="1:46" ht="16.5" thickTop="1" thickBot="1" x14ac:dyDescent="0.3">
      <c r="A46" s="2">
        <v>44</v>
      </c>
      <c r="B46" s="3" t="s">
        <v>775</v>
      </c>
      <c r="C46" s="2">
        <v>32</v>
      </c>
      <c r="D46" s="2" t="s">
        <v>422</v>
      </c>
      <c r="E46" s="2">
        <v>0</v>
      </c>
      <c r="F46" s="2">
        <v>0</v>
      </c>
      <c r="G46" s="2"/>
      <c r="H46" s="2">
        <v>6.52</v>
      </c>
      <c r="I46" s="2">
        <v>7</v>
      </c>
      <c r="J46" s="2">
        <v>0</v>
      </c>
      <c r="K46" s="2">
        <v>5</v>
      </c>
      <c r="L46" s="2">
        <v>0</v>
      </c>
      <c r="M46" s="2">
        <v>0</v>
      </c>
      <c r="N46" s="2">
        <v>0</v>
      </c>
      <c r="O46" s="2">
        <v>9.1999999999999993</v>
      </c>
      <c r="P46" s="2">
        <v>13</v>
      </c>
      <c r="Q46" s="2">
        <v>7</v>
      </c>
      <c r="R46" s="2">
        <v>7</v>
      </c>
      <c r="S46" s="2">
        <v>3</v>
      </c>
      <c r="T46">
        <v>1</v>
      </c>
      <c r="U46">
        <v>0</v>
      </c>
      <c r="V46">
        <v>6</v>
      </c>
      <c r="W46">
        <v>0</v>
      </c>
      <c r="X46">
        <v>0</v>
      </c>
      <c r="Y46">
        <v>1</v>
      </c>
      <c r="Z46">
        <v>40</v>
      </c>
      <c r="AA46">
        <v>52</v>
      </c>
      <c r="AB46">
        <v>5.64</v>
      </c>
      <c r="AC46">
        <v>1.448</v>
      </c>
      <c r="AD46">
        <v>12.1</v>
      </c>
      <c r="AE46">
        <v>2.8</v>
      </c>
      <c r="AF46">
        <v>0.9</v>
      </c>
      <c r="AG46" s="151">
        <v>5.6</v>
      </c>
      <c r="AH46">
        <v>6</v>
      </c>
      <c r="AJ46" s="37" t="str">
        <f t="shared" si="8"/>
        <v>KCA</v>
      </c>
      <c r="AK46" s="40" t="str">
        <f t="shared" si="4"/>
        <v/>
      </c>
      <c r="AL46" s="40" t="str">
        <f t="shared" si="9"/>
        <v>Bob Duliba</v>
      </c>
      <c r="AM46" s="40" t="str">
        <f t="shared" si="10"/>
        <v>R</v>
      </c>
      <c r="AN46" s="40" t="str">
        <f t="shared" si="5"/>
        <v>Bob Duliba</v>
      </c>
      <c r="AO46" t="s">
        <v>145</v>
      </c>
      <c r="AP46" t="s">
        <v>1031</v>
      </c>
      <c r="AQ46" s="42">
        <f t="shared" si="2"/>
        <v>13</v>
      </c>
      <c r="AR46" s="42">
        <f t="shared" si="12"/>
        <v>11</v>
      </c>
      <c r="AS46" s="42">
        <f t="shared" si="6"/>
        <v>11</v>
      </c>
      <c r="AT46" s="42">
        <f t="shared" si="7"/>
        <v>2</v>
      </c>
    </row>
    <row r="47" spans="1:46" ht="16.5" thickTop="1" thickBot="1" x14ac:dyDescent="0.3">
      <c r="A47" s="2">
        <v>45</v>
      </c>
      <c r="B47" s="3" t="s">
        <v>776</v>
      </c>
      <c r="C47" s="2">
        <v>25</v>
      </c>
      <c r="D47" s="2" t="s">
        <v>422</v>
      </c>
      <c r="E47" s="2">
        <v>1</v>
      </c>
      <c r="F47" s="2">
        <v>0</v>
      </c>
      <c r="G47" s="2">
        <v>1</v>
      </c>
      <c r="H47" s="2">
        <v>2.16</v>
      </c>
      <c r="I47" s="2">
        <v>7</v>
      </c>
      <c r="J47" s="2">
        <v>0</v>
      </c>
      <c r="K47" s="2">
        <v>3</v>
      </c>
      <c r="L47" s="2">
        <v>0</v>
      </c>
      <c r="M47" s="2">
        <v>0</v>
      </c>
      <c r="N47" s="2">
        <v>0</v>
      </c>
      <c r="O47" s="2">
        <v>8.1</v>
      </c>
      <c r="P47" s="2">
        <v>11</v>
      </c>
      <c r="Q47" s="2">
        <v>4</v>
      </c>
      <c r="R47" s="2">
        <v>2</v>
      </c>
      <c r="S47" s="2">
        <v>1</v>
      </c>
      <c r="T47">
        <v>3</v>
      </c>
      <c r="U47">
        <v>0</v>
      </c>
      <c r="V47">
        <v>6</v>
      </c>
      <c r="W47">
        <v>1</v>
      </c>
      <c r="X47">
        <v>0</v>
      </c>
      <c r="Y47">
        <v>1</v>
      </c>
      <c r="Z47">
        <v>39</v>
      </c>
      <c r="AA47">
        <v>157</v>
      </c>
      <c r="AB47">
        <v>4.0999999999999996</v>
      </c>
      <c r="AC47">
        <v>1.68</v>
      </c>
      <c r="AD47">
        <v>11.9</v>
      </c>
      <c r="AE47">
        <v>1.1000000000000001</v>
      </c>
      <c r="AF47">
        <v>3.2</v>
      </c>
      <c r="AG47" s="151">
        <v>6.5</v>
      </c>
      <c r="AH47">
        <v>2</v>
      </c>
      <c r="AJ47" s="37" t="str">
        <f t="shared" si="8"/>
        <v>KCA</v>
      </c>
      <c r="AK47" s="40" t="str">
        <f t="shared" si="4"/>
        <v/>
      </c>
      <c r="AL47" s="40" t="str">
        <f t="shared" si="9"/>
        <v>Bill Edgerton</v>
      </c>
      <c r="AM47" s="40" t="str">
        <f t="shared" si="10"/>
        <v>L</v>
      </c>
      <c r="AN47" s="40" t="str">
        <f t="shared" si="5"/>
        <v>Bill Edgerton</v>
      </c>
      <c r="AO47" t="s">
        <v>157</v>
      </c>
      <c r="AP47" t="s">
        <v>1017</v>
      </c>
      <c r="AQ47" s="42">
        <f t="shared" si="2"/>
        <v>13</v>
      </c>
      <c r="AR47" s="42">
        <f t="shared" si="12"/>
        <v>13</v>
      </c>
      <c r="AS47" s="42">
        <f t="shared" si="6"/>
        <v>12</v>
      </c>
      <c r="AT47" s="42">
        <f t="shared" si="7"/>
        <v>2</v>
      </c>
    </row>
    <row r="48" spans="1:46" ht="16.5" thickTop="1" thickBot="1" x14ac:dyDescent="0.3">
      <c r="A48" s="2">
        <v>46</v>
      </c>
      <c r="B48" s="3" t="s">
        <v>777</v>
      </c>
      <c r="C48" s="2">
        <v>27</v>
      </c>
      <c r="D48" s="2" t="s">
        <v>390</v>
      </c>
      <c r="E48" s="2">
        <v>1</v>
      </c>
      <c r="F48" s="2">
        <v>2</v>
      </c>
      <c r="G48" s="2">
        <v>0.33300000000000002</v>
      </c>
      <c r="H48" s="2">
        <v>2.36</v>
      </c>
      <c r="I48" s="2">
        <v>9</v>
      </c>
      <c r="J48" s="2">
        <v>2</v>
      </c>
      <c r="K48" s="2">
        <v>2</v>
      </c>
      <c r="L48" s="2">
        <v>1</v>
      </c>
      <c r="M48" s="2">
        <v>0</v>
      </c>
      <c r="N48" s="2">
        <v>1</v>
      </c>
      <c r="O48" s="2">
        <v>26.2</v>
      </c>
      <c r="P48" s="2">
        <v>24</v>
      </c>
      <c r="Q48" s="2">
        <v>15</v>
      </c>
      <c r="R48" s="2">
        <v>7</v>
      </c>
      <c r="S48" s="2">
        <v>3</v>
      </c>
      <c r="T48">
        <v>8</v>
      </c>
      <c r="U48">
        <v>0</v>
      </c>
      <c r="V48">
        <v>18</v>
      </c>
      <c r="W48">
        <v>1</v>
      </c>
      <c r="X48">
        <v>0</v>
      </c>
      <c r="Y48">
        <v>1</v>
      </c>
      <c r="Z48">
        <v>114</v>
      </c>
      <c r="AA48">
        <v>151</v>
      </c>
      <c r="AB48">
        <v>3.66</v>
      </c>
      <c r="AC48">
        <v>1.2</v>
      </c>
      <c r="AD48">
        <v>8.1</v>
      </c>
      <c r="AE48">
        <v>1</v>
      </c>
      <c r="AF48">
        <v>2.7</v>
      </c>
      <c r="AG48" s="151">
        <v>6.1</v>
      </c>
      <c r="AH48">
        <v>2.25</v>
      </c>
      <c r="AJ48" s="37" t="str">
        <f t="shared" si="8"/>
        <v>BOS</v>
      </c>
      <c r="AK48" s="40" t="str">
        <f t="shared" si="4"/>
        <v/>
      </c>
      <c r="AL48" s="40" t="str">
        <f t="shared" si="9"/>
        <v>Hank Fischer</v>
      </c>
      <c r="AM48" s="40" t="str">
        <f t="shared" si="10"/>
        <v>R</v>
      </c>
      <c r="AN48" s="40" t="str">
        <f t="shared" si="5"/>
        <v>Hank Fischer</v>
      </c>
      <c r="AO48" t="s">
        <v>1158</v>
      </c>
      <c r="AP48" t="s">
        <v>188</v>
      </c>
      <c r="AQ48" s="42">
        <f t="shared" si="2"/>
        <v>13</v>
      </c>
      <c r="AR48" s="42">
        <f t="shared" si="12"/>
        <v>13</v>
      </c>
      <c r="AS48" s="42">
        <f t="shared" si="6"/>
        <v>13</v>
      </c>
      <c r="AT48" s="42">
        <f t="shared" si="7"/>
        <v>4</v>
      </c>
    </row>
    <row r="49" spans="1:46" ht="16.5" thickTop="1" thickBot="1" x14ac:dyDescent="0.3">
      <c r="A49" s="2">
        <v>47</v>
      </c>
      <c r="B49" s="3" t="s">
        <v>1496</v>
      </c>
      <c r="C49" s="2">
        <v>30</v>
      </c>
      <c r="D49" s="2" t="s">
        <v>393</v>
      </c>
      <c r="E49" s="2">
        <v>4</v>
      </c>
      <c r="F49" s="2">
        <v>3</v>
      </c>
      <c r="G49" s="2">
        <v>0.57099999999999995</v>
      </c>
      <c r="H49" s="2">
        <v>3.61</v>
      </c>
      <c r="I49" s="2">
        <v>46</v>
      </c>
      <c r="J49" s="2">
        <v>0</v>
      </c>
      <c r="K49" s="2">
        <v>24</v>
      </c>
      <c r="L49" s="2">
        <v>0</v>
      </c>
      <c r="M49" s="2">
        <v>0</v>
      </c>
      <c r="N49" s="2">
        <v>1</v>
      </c>
      <c r="O49" s="2">
        <v>89.2</v>
      </c>
      <c r="P49" s="2">
        <v>82</v>
      </c>
      <c r="Q49" s="2">
        <v>40</v>
      </c>
      <c r="R49" s="2">
        <v>36</v>
      </c>
      <c r="S49" s="2">
        <v>7</v>
      </c>
      <c r="T49">
        <v>26</v>
      </c>
      <c r="U49">
        <v>3</v>
      </c>
      <c r="V49">
        <v>53</v>
      </c>
      <c r="W49">
        <v>4</v>
      </c>
      <c r="X49">
        <v>0</v>
      </c>
      <c r="Y49">
        <v>5</v>
      </c>
      <c r="Z49">
        <v>371</v>
      </c>
      <c r="AA49">
        <v>88</v>
      </c>
      <c r="AB49">
        <v>3.38</v>
      </c>
      <c r="AC49">
        <v>1.204</v>
      </c>
      <c r="AD49">
        <v>8.1999999999999993</v>
      </c>
      <c r="AE49">
        <v>0.7</v>
      </c>
      <c r="AF49">
        <v>2.6</v>
      </c>
      <c r="AG49" s="151">
        <v>5.3</v>
      </c>
      <c r="AH49">
        <v>2.04</v>
      </c>
      <c r="AJ49" s="37" t="str">
        <f t="shared" si="8"/>
        <v>BAL</v>
      </c>
      <c r="AK49" s="40" t="str">
        <f t="shared" si="4"/>
        <v/>
      </c>
      <c r="AL49" s="40" t="str">
        <f t="shared" si="9"/>
        <v>Eddie FisherE</v>
      </c>
      <c r="AM49" s="40" t="str">
        <f t="shared" si="10"/>
        <v>R</v>
      </c>
      <c r="AN49" s="40" t="str">
        <f t="shared" si="5"/>
        <v>Eddie FisherE</v>
      </c>
      <c r="AO49" t="s">
        <v>279</v>
      </c>
      <c r="AP49" t="s">
        <v>1458</v>
      </c>
      <c r="AQ49" s="42">
        <f t="shared" si="2"/>
        <v>21</v>
      </c>
      <c r="AR49" s="42">
        <f t="shared" si="12"/>
        <v>19</v>
      </c>
      <c r="AS49" s="42">
        <f t="shared" si="6"/>
        <v>19</v>
      </c>
      <c r="AT49" s="42">
        <f t="shared" si="7"/>
        <v>3</v>
      </c>
    </row>
    <row r="50" spans="1:46" ht="16.5" thickTop="1" thickBot="1" x14ac:dyDescent="0.3">
      <c r="A50" s="2">
        <v>48</v>
      </c>
      <c r="B50" s="3" t="s">
        <v>1497</v>
      </c>
      <c r="C50" s="2">
        <v>25</v>
      </c>
      <c r="D50" s="2" t="s">
        <v>393</v>
      </c>
      <c r="E50" s="2">
        <v>0</v>
      </c>
      <c r="F50" s="2">
        <v>0</v>
      </c>
      <c r="G50" s="2"/>
      <c r="H50" s="2">
        <v>0</v>
      </c>
      <c r="I50" s="2">
        <v>2</v>
      </c>
      <c r="J50" s="2">
        <v>0</v>
      </c>
      <c r="K50" s="2">
        <v>1</v>
      </c>
      <c r="L50" s="2">
        <v>0</v>
      </c>
      <c r="M50" s="2">
        <v>0</v>
      </c>
      <c r="N50" s="2">
        <v>0</v>
      </c>
      <c r="O50" s="2">
        <v>3.1</v>
      </c>
      <c r="P50" s="2">
        <v>2</v>
      </c>
      <c r="Q50" s="2">
        <v>0</v>
      </c>
      <c r="R50" s="2">
        <v>0</v>
      </c>
      <c r="S50" s="2">
        <v>0</v>
      </c>
      <c r="T50">
        <v>2</v>
      </c>
      <c r="U50">
        <v>0</v>
      </c>
      <c r="V50">
        <v>1</v>
      </c>
      <c r="W50">
        <v>0</v>
      </c>
      <c r="X50">
        <v>0</v>
      </c>
      <c r="Y50">
        <v>0</v>
      </c>
      <c r="Z50">
        <v>13</v>
      </c>
      <c r="AB50">
        <v>3.74</v>
      </c>
      <c r="AC50">
        <v>1.2</v>
      </c>
      <c r="AD50">
        <v>5.4</v>
      </c>
      <c r="AE50">
        <v>0</v>
      </c>
      <c r="AF50">
        <v>5.4</v>
      </c>
      <c r="AG50" s="151">
        <v>2.7</v>
      </c>
      <c r="AH50">
        <v>0.5</v>
      </c>
      <c r="AJ50" s="37" t="str">
        <f t="shared" si="8"/>
        <v>BAL</v>
      </c>
      <c r="AK50" s="40" t="str">
        <f t="shared" si="4"/>
        <v/>
      </c>
      <c r="AL50" s="40" t="str">
        <f t="shared" si="9"/>
        <v>Tom FisherT</v>
      </c>
      <c r="AM50" s="40" t="str">
        <f t="shared" si="10"/>
        <v>R</v>
      </c>
      <c r="AN50" s="40" t="str">
        <f t="shared" si="5"/>
        <v>Tom FisherT</v>
      </c>
      <c r="AO50" t="s">
        <v>341</v>
      </c>
      <c r="AP50" t="s">
        <v>1459</v>
      </c>
      <c r="AQ50" s="42">
        <f t="shared" si="2"/>
        <v>13</v>
      </c>
      <c r="AR50" s="42">
        <f t="shared" si="12"/>
        <v>11</v>
      </c>
      <c r="AS50" s="42">
        <f t="shared" si="6"/>
        <v>11</v>
      </c>
      <c r="AT50" s="42">
        <f t="shared" si="7"/>
        <v>3</v>
      </c>
    </row>
    <row r="51" spans="1:46" ht="16.5" thickTop="1" thickBot="1" x14ac:dyDescent="0.3">
      <c r="A51" s="2">
        <v>49</v>
      </c>
      <c r="B51" s="3" t="s">
        <v>778</v>
      </c>
      <c r="C51" s="2">
        <v>38</v>
      </c>
      <c r="D51" s="2" t="s">
        <v>402</v>
      </c>
      <c r="E51" s="2">
        <v>2</v>
      </c>
      <c r="F51" s="2">
        <v>4</v>
      </c>
      <c r="G51" s="2">
        <v>0.33300000000000002</v>
      </c>
      <c r="H51" s="2">
        <v>1.64</v>
      </c>
      <c r="I51" s="2">
        <v>7</v>
      </c>
      <c r="J51" s="2">
        <v>7</v>
      </c>
      <c r="K51" s="2">
        <v>0</v>
      </c>
      <c r="L51" s="2">
        <v>2</v>
      </c>
      <c r="M51" s="2">
        <v>1</v>
      </c>
      <c r="N51" s="2">
        <v>0</v>
      </c>
      <c r="O51" s="2">
        <v>44</v>
      </c>
      <c r="P51" s="2">
        <v>40</v>
      </c>
      <c r="Q51" s="2">
        <v>11</v>
      </c>
      <c r="R51" s="2">
        <v>8</v>
      </c>
      <c r="S51" s="2">
        <v>2</v>
      </c>
      <c r="T51">
        <v>9</v>
      </c>
      <c r="U51">
        <v>0</v>
      </c>
      <c r="V51">
        <v>21</v>
      </c>
      <c r="W51">
        <v>0</v>
      </c>
      <c r="X51">
        <v>0</v>
      </c>
      <c r="Y51">
        <v>2</v>
      </c>
      <c r="Z51">
        <v>173</v>
      </c>
      <c r="AA51">
        <v>192</v>
      </c>
      <c r="AB51">
        <v>2.79</v>
      </c>
      <c r="AC51">
        <v>1.1140000000000001</v>
      </c>
      <c r="AD51">
        <v>8.1999999999999993</v>
      </c>
      <c r="AE51">
        <v>0.4</v>
      </c>
      <c r="AF51">
        <v>1.8</v>
      </c>
      <c r="AG51" s="151">
        <v>4.3</v>
      </c>
      <c r="AH51">
        <v>2.33</v>
      </c>
      <c r="AJ51" s="37" t="str">
        <f t="shared" si="8"/>
        <v>NYY</v>
      </c>
      <c r="AK51" s="40" t="str">
        <f t="shared" si="4"/>
        <v/>
      </c>
      <c r="AL51" s="40" t="str">
        <f t="shared" si="9"/>
        <v>Whitey Ford</v>
      </c>
      <c r="AM51" s="40" t="str">
        <f t="shared" si="10"/>
        <v>L</v>
      </c>
      <c r="AN51" s="40" t="str">
        <f t="shared" si="5"/>
        <v>Whitey Ford</v>
      </c>
      <c r="AO51" t="s">
        <v>1368</v>
      </c>
      <c r="AP51" t="s">
        <v>1369</v>
      </c>
      <c r="AQ51" s="42">
        <f t="shared" si="2"/>
        <v>13</v>
      </c>
      <c r="AR51" s="42">
        <f t="shared" si="12"/>
        <v>11</v>
      </c>
      <c r="AS51" s="42">
        <f t="shared" si="6"/>
        <v>10</v>
      </c>
      <c r="AT51" s="42">
        <f t="shared" si="7"/>
        <v>7</v>
      </c>
    </row>
    <row r="52" spans="1:46" ht="16.5" thickTop="1" thickBot="1" x14ac:dyDescent="0.3">
      <c r="A52" s="2">
        <v>50</v>
      </c>
      <c r="B52" s="3" t="s">
        <v>779</v>
      </c>
      <c r="C52" s="2">
        <v>22</v>
      </c>
      <c r="D52" s="2" t="s">
        <v>393</v>
      </c>
      <c r="E52" s="2">
        <v>0</v>
      </c>
      <c r="F52" s="2">
        <v>0</v>
      </c>
      <c r="G52" s="2"/>
      <c r="H52" s="2">
        <v>12</v>
      </c>
      <c r="I52" s="2">
        <v>2</v>
      </c>
      <c r="J52" s="2">
        <v>0</v>
      </c>
      <c r="K52" s="2">
        <v>1</v>
      </c>
      <c r="L52" s="2">
        <v>0</v>
      </c>
      <c r="M52" s="2">
        <v>0</v>
      </c>
      <c r="N52" s="2">
        <v>0</v>
      </c>
      <c r="O52" s="2">
        <v>3</v>
      </c>
      <c r="P52" s="2">
        <v>6</v>
      </c>
      <c r="Q52" s="2">
        <v>4</v>
      </c>
      <c r="R52" s="2">
        <v>4</v>
      </c>
      <c r="S52" s="2">
        <v>1</v>
      </c>
      <c r="T52">
        <v>1</v>
      </c>
      <c r="U52">
        <v>0</v>
      </c>
      <c r="V52">
        <v>2</v>
      </c>
      <c r="W52">
        <v>0</v>
      </c>
      <c r="X52">
        <v>0</v>
      </c>
      <c r="Y52">
        <v>0</v>
      </c>
      <c r="Z52">
        <v>15</v>
      </c>
      <c r="AA52">
        <v>31</v>
      </c>
      <c r="AB52">
        <v>6.54</v>
      </c>
      <c r="AC52">
        <v>2.3330000000000002</v>
      </c>
      <c r="AD52">
        <v>18</v>
      </c>
      <c r="AE52">
        <v>3</v>
      </c>
      <c r="AF52">
        <v>3</v>
      </c>
      <c r="AG52" s="151">
        <v>6</v>
      </c>
      <c r="AH52">
        <v>2</v>
      </c>
      <c r="AJ52" s="37" t="str">
        <f t="shared" si="8"/>
        <v>BAL</v>
      </c>
      <c r="AK52" s="40" t="str">
        <f t="shared" si="4"/>
        <v/>
      </c>
      <c r="AL52" s="40" t="str">
        <f t="shared" si="9"/>
        <v>Paul Gilliford</v>
      </c>
      <c r="AM52" s="40" t="str">
        <f t="shared" si="10"/>
        <v>L</v>
      </c>
      <c r="AN52" s="40" t="str">
        <f t="shared" si="5"/>
        <v>Paul Gilliford</v>
      </c>
      <c r="AO52" t="s">
        <v>323</v>
      </c>
      <c r="AP52" t="s">
        <v>1283</v>
      </c>
      <c r="AQ52" s="42">
        <f t="shared" si="2"/>
        <v>13</v>
      </c>
      <c r="AR52" s="42">
        <f t="shared" si="12"/>
        <v>13</v>
      </c>
      <c r="AS52" s="42">
        <f t="shared" si="6"/>
        <v>12</v>
      </c>
      <c r="AT52" s="42">
        <f t="shared" si="7"/>
        <v>3</v>
      </c>
    </row>
    <row r="53" spans="1:46" ht="16.5" thickTop="1" thickBot="1" x14ac:dyDescent="0.3">
      <c r="A53" s="2" t="s">
        <v>212</v>
      </c>
      <c r="B53" s="3" t="s">
        <v>93</v>
      </c>
      <c r="C53" s="2" t="s">
        <v>94</v>
      </c>
      <c r="D53" s="2" t="s">
        <v>194</v>
      </c>
      <c r="E53" s="2" t="s">
        <v>223</v>
      </c>
      <c r="F53" s="2" t="s">
        <v>122</v>
      </c>
      <c r="G53" s="2" t="s">
        <v>224</v>
      </c>
      <c r="H53" s="2" t="s">
        <v>225</v>
      </c>
      <c r="I53" s="2" t="s">
        <v>101</v>
      </c>
      <c r="J53" s="2" t="s">
        <v>102</v>
      </c>
      <c r="K53" s="2" t="s">
        <v>226</v>
      </c>
      <c r="L53" s="2" t="s">
        <v>227</v>
      </c>
      <c r="M53" s="2" t="s">
        <v>228</v>
      </c>
      <c r="N53" s="2" t="s">
        <v>229</v>
      </c>
      <c r="O53" s="2" t="s">
        <v>230</v>
      </c>
      <c r="P53" s="2" t="s">
        <v>197</v>
      </c>
      <c r="Q53" s="2" t="s">
        <v>116</v>
      </c>
      <c r="R53" s="2" t="s">
        <v>231</v>
      </c>
      <c r="S53" s="2" t="s">
        <v>2</v>
      </c>
      <c r="T53" t="s">
        <v>201</v>
      </c>
      <c r="U53" t="s">
        <v>211</v>
      </c>
      <c r="V53" t="s">
        <v>202</v>
      </c>
      <c r="W53" t="s">
        <v>208</v>
      </c>
      <c r="X53" t="s">
        <v>232</v>
      </c>
      <c r="Y53" t="s">
        <v>233</v>
      </c>
      <c r="Z53" t="s">
        <v>7</v>
      </c>
      <c r="AA53" t="s">
        <v>234</v>
      </c>
      <c r="AB53" t="s">
        <v>235</v>
      </c>
      <c r="AC53" t="s">
        <v>236</v>
      </c>
      <c r="AD53" t="s">
        <v>237</v>
      </c>
      <c r="AE53" t="s">
        <v>238</v>
      </c>
      <c r="AF53" t="s">
        <v>239</v>
      </c>
      <c r="AG53" s="151" t="s">
        <v>240</v>
      </c>
      <c r="AH53" t="s">
        <v>241</v>
      </c>
      <c r="AJ53" s="37" t="str">
        <f t="shared" si="8"/>
        <v>Tm</v>
      </c>
      <c r="AK53" s="40" t="str">
        <f t="shared" si="4"/>
        <v/>
      </c>
      <c r="AL53" s="40" t="str">
        <f t="shared" si="9"/>
        <v>Name</v>
      </c>
      <c r="AM53" s="40" t="str">
        <f t="shared" si="10"/>
        <v>R</v>
      </c>
      <c r="AN53" s="40" t="str">
        <f t="shared" si="5"/>
        <v>Name</v>
      </c>
      <c r="AO53" t="s">
        <v>93</v>
      </c>
      <c r="AQ53" s="42" t="str">
        <f t="shared" si="2"/>
        <v/>
      </c>
      <c r="AR53" s="42" t="str">
        <f t="shared" si="12"/>
        <v/>
      </c>
      <c r="AS53" s="42" t="str">
        <f t="shared" si="6"/>
        <v/>
      </c>
      <c r="AT53" s="42" t="str">
        <f t="shared" si="7"/>
        <v/>
      </c>
    </row>
    <row r="54" spans="1:46" ht="16.5" thickTop="1" thickBot="1" x14ac:dyDescent="0.3">
      <c r="A54" s="2">
        <v>51</v>
      </c>
      <c r="B54" s="3" t="s">
        <v>780</v>
      </c>
      <c r="C54" s="2">
        <v>31</v>
      </c>
      <c r="D54" s="2" t="s">
        <v>395</v>
      </c>
      <c r="E54" s="2">
        <v>6</v>
      </c>
      <c r="F54" s="2">
        <v>4</v>
      </c>
      <c r="G54" s="2">
        <v>0.6</v>
      </c>
      <c r="H54" s="2">
        <v>1.99</v>
      </c>
      <c r="I54" s="2">
        <v>42</v>
      </c>
      <c r="J54" s="2">
        <v>1</v>
      </c>
      <c r="K54" s="2">
        <v>25</v>
      </c>
      <c r="L54" s="2">
        <v>0</v>
      </c>
      <c r="M54" s="2">
        <v>0</v>
      </c>
      <c r="N54" s="2">
        <v>12</v>
      </c>
      <c r="O54" s="2">
        <v>77</v>
      </c>
      <c r="P54" s="2">
        <v>62</v>
      </c>
      <c r="Q54" s="2">
        <v>20</v>
      </c>
      <c r="R54" s="2">
        <v>17</v>
      </c>
      <c r="S54" s="2">
        <v>6</v>
      </c>
      <c r="T54">
        <v>19</v>
      </c>
      <c r="U54">
        <v>0</v>
      </c>
      <c r="V54">
        <v>64</v>
      </c>
      <c r="W54">
        <v>4</v>
      </c>
      <c r="X54">
        <v>0</v>
      </c>
      <c r="Y54">
        <v>3</v>
      </c>
      <c r="Z54">
        <v>302</v>
      </c>
      <c r="AA54">
        <v>165</v>
      </c>
      <c r="AB54">
        <v>2.79</v>
      </c>
      <c r="AC54">
        <v>1.052</v>
      </c>
      <c r="AD54">
        <v>7.2</v>
      </c>
      <c r="AE54">
        <v>0.7</v>
      </c>
      <c r="AF54">
        <v>2.2000000000000002</v>
      </c>
      <c r="AG54" s="151">
        <v>7.5</v>
      </c>
      <c r="AH54">
        <v>3.37</v>
      </c>
      <c r="AJ54" s="37" t="str">
        <f t="shared" si="8"/>
        <v>DET</v>
      </c>
      <c r="AK54" s="40" t="str">
        <f t="shared" si="4"/>
        <v/>
      </c>
      <c r="AL54" s="40" t="str">
        <f t="shared" si="9"/>
        <v>Fred Gladding</v>
      </c>
      <c r="AM54" s="40" t="str">
        <f t="shared" si="10"/>
        <v>R</v>
      </c>
      <c r="AN54" s="40" t="str">
        <f t="shared" si="5"/>
        <v>Fred Gladding</v>
      </c>
      <c r="AO54" t="s">
        <v>282</v>
      </c>
      <c r="AP54" t="s">
        <v>1133</v>
      </c>
      <c r="AQ54" s="42">
        <f t="shared" si="2"/>
        <v>29</v>
      </c>
      <c r="AR54" s="42">
        <f t="shared" si="12"/>
        <v>29</v>
      </c>
      <c r="AS54" s="42">
        <f t="shared" si="6"/>
        <v>29</v>
      </c>
      <c r="AT54" s="42">
        <f t="shared" si="7"/>
        <v>3</v>
      </c>
    </row>
    <row r="55" spans="1:46" ht="16.5" thickTop="1" thickBot="1" x14ac:dyDescent="0.3">
      <c r="A55" s="25">
        <v>52</v>
      </c>
      <c r="B55" s="26" t="s">
        <v>781</v>
      </c>
      <c r="C55" s="25">
        <v>31</v>
      </c>
      <c r="D55" s="25" t="s">
        <v>388</v>
      </c>
      <c r="E55" s="25">
        <v>5</v>
      </c>
      <c r="F55" s="25">
        <v>6</v>
      </c>
      <c r="G55" s="25">
        <v>0.45500000000000002</v>
      </c>
      <c r="H55" s="25">
        <v>4.72</v>
      </c>
      <c r="I55" s="25">
        <v>27</v>
      </c>
      <c r="J55" s="25">
        <v>14</v>
      </c>
      <c r="K55" s="25">
        <v>4</v>
      </c>
      <c r="L55" s="25">
        <v>2</v>
      </c>
      <c r="M55" s="25">
        <v>0</v>
      </c>
      <c r="N55" s="25">
        <v>0</v>
      </c>
      <c r="O55" s="25">
        <v>95.1</v>
      </c>
      <c r="P55" s="25">
        <v>121</v>
      </c>
      <c r="Q55" s="25">
        <v>56</v>
      </c>
      <c r="R55" s="25">
        <v>50</v>
      </c>
      <c r="S55" s="25">
        <v>10</v>
      </c>
      <c r="T55" s="27">
        <v>17</v>
      </c>
      <c r="U55" s="27">
        <v>0</v>
      </c>
      <c r="V55" s="27">
        <v>50</v>
      </c>
      <c r="W55" s="27">
        <v>1</v>
      </c>
      <c r="X55" s="27">
        <v>0</v>
      </c>
      <c r="Y55" s="27">
        <v>1</v>
      </c>
      <c r="Z55" s="27">
        <v>409</v>
      </c>
      <c r="AA55" s="27">
        <v>74</v>
      </c>
      <c r="AB55" s="27">
        <v>3.42</v>
      </c>
      <c r="AC55" s="27">
        <v>1.448</v>
      </c>
      <c r="AD55" s="27">
        <v>11.4</v>
      </c>
      <c r="AE55" s="27">
        <v>0.9</v>
      </c>
      <c r="AF55" s="27">
        <v>1.6</v>
      </c>
      <c r="AG55" s="162">
        <v>4.7</v>
      </c>
      <c r="AH55" s="27">
        <v>2.94</v>
      </c>
      <c r="AJ55" s="37" t="str">
        <f t="shared" si="8"/>
        <v>MIN</v>
      </c>
      <c r="AK55" s="40" t="str">
        <f t="shared" si="4"/>
        <v/>
      </c>
      <c r="AL55" s="40" t="str">
        <f t="shared" si="9"/>
        <v>Mudcat Grant</v>
      </c>
      <c r="AM55" s="40" t="str">
        <f t="shared" si="10"/>
        <v>R</v>
      </c>
      <c r="AN55" s="40" t="str">
        <f t="shared" si="5"/>
        <v>Mudcat Grant</v>
      </c>
      <c r="AO55" t="s">
        <v>1273</v>
      </c>
      <c r="AP55" t="s">
        <v>371</v>
      </c>
      <c r="AQ55" s="42">
        <f t="shared" si="2"/>
        <v>17</v>
      </c>
      <c r="AR55" s="42">
        <f t="shared" si="12"/>
        <v>15</v>
      </c>
      <c r="AS55" s="42">
        <f t="shared" si="6"/>
        <v>15</v>
      </c>
      <c r="AT55" s="42">
        <f t="shared" si="7"/>
        <v>5</v>
      </c>
    </row>
    <row r="56" spans="1:46" s="27" customFormat="1" ht="16.5" thickTop="1" thickBot="1" x14ac:dyDescent="0.3">
      <c r="A56" s="2">
        <v>53</v>
      </c>
      <c r="B56" s="3" t="s">
        <v>1498</v>
      </c>
      <c r="C56" s="2">
        <v>28</v>
      </c>
      <c r="D56" s="2" t="s">
        <v>397</v>
      </c>
      <c r="E56" s="2">
        <v>9</v>
      </c>
      <c r="F56" s="2">
        <v>6</v>
      </c>
      <c r="G56" s="2">
        <v>0.6</v>
      </c>
      <c r="H56" s="2">
        <v>3.24</v>
      </c>
      <c r="I56" s="2">
        <v>26</v>
      </c>
      <c r="J56" s="2">
        <v>20</v>
      </c>
      <c r="K56" s="2">
        <v>1</v>
      </c>
      <c r="L56" s="2">
        <v>0</v>
      </c>
      <c r="M56" s="2">
        <v>0</v>
      </c>
      <c r="N56" s="2">
        <v>0</v>
      </c>
      <c r="O56" s="2">
        <v>119.1</v>
      </c>
      <c r="P56" s="2">
        <v>104</v>
      </c>
      <c r="Q56" s="2">
        <v>47</v>
      </c>
      <c r="R56" s="2">
        <v>43</v>
      </c>
      <c r="S56" s="2">
        <v>6</v>
      </c>
      <c r="T56">
        <v>63</v>
      </c>
      <c r="U56">
        <v>3</v>
      </c>
      <c r="V56">
        <v>74</v>
      </c>
      <c r="W56">
        <v>1</v>
      </c>
      <c r="X56">
        <v>0</v>
      </c>
      <c r="Y56">
        <v>11</v>
      </c>
      <c r="Z56">
        <v>508</v>
      </c>
      <c r="AA56">
        <v>96</v>
      </c>
      <c r="AB56">
        <v>3.56</v>
      </c>
      <c r="AC56">
        <v>1.399</v>
      </c>
      <c r="AD56">
        <v>7.8</v>
      </c>
      <c r="AE56">
        <v>0.5</v>
      </c>
      <c r="AF56">
        <v>4.8</v>
      </c>
      <c r="AG56" s="151">
        <v>5.6</v>
      </c>
      <c r="AH56">
        <v>1.17</v>
      </c>
      <c r="AJ56" s="38" t="str">
        <f t="shared" si="8"/>
        <v>CAL</v>
      </c>
      <c r="AK56" s="40" t="str">
        <f t="shared" si="4"/>
        <v/>
      </c>
      <c r="AL56" s="40" t="str">
        <f t="shared" si="9"/>
        <v>Jack HamiltonJ</v>
      </c>
      <c r="AM56" s="40" t="str">
        <f t="shared" si="10"/>
        <v>R</v>
      </c>
      <c r="AN56" s="40" t="str">
        <f t="shared" si="5"/>
        <v>Jack HamiltonJ</v>
      </c>
      <c r="AO56" s="27" t="s">
        <v>289</v>
      </c>
      <c r="AP56" s="27" t="s">
        <v>1463</v>
      </c>
      <c r="AQ56" s="42">
        <f t="shared" si="2"/>
        <v>25</v>
      </c>
      <c r="AR56" s="42">
        <f t="shared" si="12"/>
        <v>23</v>
      </c>
      <c r="AS56" s="42">
        <f t="shared" si="6"/>
        <v>23</v>
      </c>
      <c r="AT56" s="42">
        <f t="shared" si="7"/>
        <v>6</v>
      </c>
    </row>
    <row r="57" spans="1:46" ht="16.5" thickTop="1" thickBot="1" x14ac:dyDescent="0.3">
      <c r="A57" s="2">
        <v>54</v>
      </c>
      <c r="B57" s="3" t="s">
        <v>1499</v>
      </c>
      <c r="C57" s="2">
        <v>32</v>
      </c>
      <c r="D57" s="2" t="s">
        <v>402</v>
      </c>
      <c r="E57" s="2">
        <v>2</v>
      </c>
      <c r="F57" s="2">
        <v>4</v>
      </c>
      <c r="G57" s="2">
        <v>0.33300000000000002</v>
      </c>
      <c r="H57" s="2">
        <v>3.48</v>
      </c>
      <c r="I57" s="2">
        <v>44</v>
      </c>
      <c r="J57" s="2">
        <v>0</v>
      </c>
      <c r="K57" s="2">
        <v>19</v>
      </c>
      <c r="L57" s="2">
        <v>0</v>
      </c>
      <c r="M57" s="2">
        <v>0</v>
      </c>
      <c r="N57" s="2">
        <v>4</v>
      </c>
      <c r="O57" s="2">
        <v>62</v>
      </c>
      <c r="P57" s="2">
        <v>57</v>
      </c>
      <c r="Q57" s="2">
        <v>25</v>
      </c>
      <c r="R57" s="2">
        <v>24</v>
      </c>
      <c r="S57" s="2">
        <v>7</v>
      </c>
      <c r="T57">
        <v>23</v>
      </c>
      <c r="U57">
        <v>4</v>
      </c>
      <c r="V57">
        <v>55</v>
      </c>
      <c r="W57">
        <v>1</v>
      </c>
      <c r="X57">
        <v>0</v>
      </c>
      <c r="Y57">
        <v>0</v>
      </c>
      <c r="Z57">
        <v>261</v>
      </c>
      <c r="AA57">
        <v>90</v>
      </c>
      <c r="AB57">
        <v>3.39</v>
      </c>
      <c r="AC57">
        <v>1.29</v>
      </c>
      <c r="AD57">
        <v>8.3000000000000007</v>
      </c>
      <c r="AE57">
        <v>1</v>
      </c>
      <c r="AF57">
        <v>3.3</v>
      </c>
      <c r="AG57" s="151">
        <v>8</v>
      </c>
      <c r="AH57">
        <v>2.39</v>
      </c>
      <c r="AJ57" s="37" t="str">
        <f t="shared" si="8"/>
        <v>NYY</v>
      </c>
      <c r="AK57" s="40" t="str">
        <f t="shared" si="4"/>
        <v/>
      </c>
      <c r="AL57" s="40" t="str">
        <f t="shared" si="9"/>
        <v>Steve HamiltonS</v>
      </c>
      <c r="AM57" s="40" t="str">
        <f t="shared" si="10"/>
        <v>L</v>
      </c>
      <c r="AN57" s="40" t="str">
        <f t="shared" si="5"/>
        <v>Steve HamiltonS</v>
      </c>
      <c r="AO57" t="s">
        <v>139</v>
      </c>
      <c r="AP57" t="s">
        <v>1462</v>
      </c>
      <c r="AQ57" s="42">
        <f t="shared" si="2"/>
        <v>21</v>
      </c>
      <c r="AR57" s="42">
        <f t="shared" si="12"/>
        <v>21</v>
      </c>
      <c r="AS57" s="42">
        <f t="shared" si="6"/>
        <v>20</v>
      </c>
      <c r="AT57" s="42">
        <f t="shared" si="7"/>
        <v>2</v>
      </c>
    </row>
    <row r="58" spans="1:46" ht="16.5" thickTop="1" thickBot="1" x14ac:dyDescent="0.3">
      <c r="A58" s="2">
        <v>55</v>
      </c>
      <c r="B58" s="3" t="s">
        <v>782</v>
      </c>
      <c r="C58" s="2">
        <v>28</v>
      </c>
      <c r="D58" s="2" t="s">
        <v>391</v>
      </c>
      <c r="E58" s="2">
        <v>1</v>
      </c>
      <c r="F58" s="2">
        <v>1</v>
      </c>
      <c r="G58" s="2">
        <v>0.5</v>
      </c>
      <c r="H58" s="2">
        <v>5.4</v>
      </c>
      <c r="I58" s="2">
        <v>8</v>
      </c>
      <c r="J58" s="2">
        <v>2</v>
      </c>
      <c r="K58" s="2">
        <v>1</v>
      </c>
      <c r="L58" s="2">
        <v>0</v>
      </c>
      <c r="M58" s="2">
        <v>0</v>
      </c>
      <c r="N58" s="2">
        <v>0</v>
      </c>
      <c r="O58" s="2">
        <v>21.2</v>
      </c>
      <c r="P58" s="2">
        <v>28</v>
      </c>
      <c r="Q58" s="2">
        <v>14</v>
      </c>
      <c r="R58" s="2">
        <v>13</v>
      </c>
      <c r="S58" s="2">
        <v>3</v>
      </c>
      <c r="T58">
        <v>7</v>
      </c>
      <c r="U58">
        <v>0</v>
      </c>
      <c r="V58">
        <v>14</v>
      </c>
      <c r="W58">
        <v>1</v>
      </c>
      <c r="X58">
        <v>1</v>
      </c>
      <c r="Y58">
        <v>0</v>
      </c>
      <c r="Z58">
        <v>98</v>
      </c>
      <c r="AA58">
        <v>60</v>
      </c>
      <c r="AB58">
        <v>4.1500000000000004</v>
      </c>
      <c r="AC58">
        <v>1.615</v>
      </c>
      <c r="AD58">
        <v>11.6</v>
      </c>
      <c r="AE58">
        <v>1.2</v>
      </c>
      <c r="AF58">
        <v>2.9</v>
      </c>
      <c r="AG58" s="151">
        <v>5.8</v>
      </c>
      <c r="AH58">
        <v>2</v>
      </c>
      <c r="AJ58" s="37" t="str">
        <f t="shared" si="8"/>
        <v>WSA</v>
      </c>
      <c r="AK58" s="40" t="str">
        <f t="shared" si="4"/>
        <v/>
      </c>
      <c r="AL58" s="40" t="str">
        <f t="shared" si="9"/>
        <v>Jim Hannan</v>
      </c>
      <c r="AM58" s="40" t="str">
        <f t="shared" si="10"/>
        <v>R</v>
      </c>
      <c r="AN58" s="40" t="str">
        <f t="shared" si="5"/>
        <v>Jim Hannan</v>
      </c>
      <c r="AO58" t="s">
        <v>296</v>
      </c>
      <c r="AP58" t="s">
        <v>1190</v>
      </c>
      <c r="AQ58" s="42">
        <f t="shared" si="2"/>
        <v>13</v>
      </c>
      <c r="AR58" s="42">
        <f t="shared" si="12"/>
        <v>11</v>
      </c>
      <c r="AS58" s="42">
        <f t="shared" si="6"/>
        <v>11</v>
      </c>
      <c r="AT58" s="42">
        <f t="shared" si="7"/>
        <v>4</v>
      </c>
    </row>
    <row r="59" spans="1:46" ht="16.5" thickTop="1" thickBot="1" x14ac:dyDescent="0.3">
      <c r="A59" s="2">
        <v>56</v>
      </c>
      <c r="B59" s="3" t="s">
        <v>783</v>
      </c>
      <c r="C59" s="2">
        <v>23</v>
      </c>
      <c r="D59" s="2" t="s">
        <v>393</v>
      </c>
      <c r="E59" s="2">
        <v>8</v>
      </c>
      <c r="F59" s="2">
        <v>3</v>
      </c>
      <c r="G59" s="2">
        <v>0.72699999999999998</v>
      </c>
      <c r="H59" s="2">
        <v>2.27</v>
      </c>
      <c r="I59" s="2">
        <v>19</v>
      </c>
      <c r="J59" s="2">
        <v>14</v>
      </c>
      <c r="K59" s="2">
        <v>2</v>
      </c>
      <c r="L59" s="2">
        <v>5</v>
      </c>
      <c r="M59" s="2">
        <v>2</v>
      </c>
      <c r="N59" s="2">
        <v>0</v>
      </c>
      <c r="O59" s="2">
        <v>111</v>
      </c>
      <c r="P59" s="2">
        <v>85</v>
      </c>
      <c r="Q59" s="2">
        <v>30</v>
      </c>
      <c r="R59" s="2">
        <v>28</v>
      </c>
      <c r="S59" s="2">
        <v>5</v>
      </c>
      <c r="T59">
        <v>27</v>
      </c>
      <c r="U59">
        <v>0</v>
      </c>
      <c r="V59">
        <v>64</v>
      </c>
      <c r="W59">
        <v>3</v>
      </c>
      <c r="X59">
        <v>0</v>
      </c>
      <c r="Y59">
        <v>1</v>
      </c>
      <c r="Z59">
        <v>435</v>
      </c>
      <c r="AA59">
        <v>140</v>
      </c>
      <c r="AB59">
        <v>2.78</v>
      </c>
      <c r="AC59">
        <v>1.0089999999999999</v>
      </c>
      <c r="AD59">
        <v>6.9</v>
      </c>
      <c r="AE59">
        <v>0.4</v>
      </c>
      <c r="AF59">
        <v>2.2000000000000002</v>
      </c>
      <c r="AG59" s="151">
        <v>5.2</v>
      </c>
      <c r="AH59">
        <v>2.37</v>
      </c>
      <c r="AJ59" s="37" t="str">
        <f t="shared" si="8"/>
        <v>BAL</v>
      </c>
      <c r="AK59" s="40" t="str">
        <f t="shared" si="4"/>
        <v/>
      </c>
      <c r="AL59" s="40" t="str">
        <f t="shared" si="9"/>
        <v>Jim Hardin</v>
      </c>
      <c r="AM59" s="40" t="str">
        <f t="shared" si="10"/>
        <v>R</v>
      </c>
      <c r="AN59" s="40" t="str">
        <f t="shared" si="5"/>
        <v>Jim Hardin</v>
      </c>
      <c r="AO59" t="s">
        <v>296</v>
      </c>
      <c r="AP59" t="s">
        <v>1191</v>
      </c>
      <c r="AQ59" s="42">
        <f t="shared" si="2"/>
        <v>29</v>
      </c>
      <c r="AR59" s="42">
        <f t="shared" si="12"/>
        <v>27</v>
      </c>
      <c r="AS59" s="42">
        <f t="shared" si="6"/>
        <v>27</v>
      </c>
      <c r="AT59" s="42">
        <f t="shared" si="7"/>
        <v>7</v>
      </c>
    </row>
    <row r="60" spans="1:46" ht="16.5" thickTop="1" thickBot="1" x14ac:dyDescent="0.3">
      <c r="A60" s="2">
        <v>57</v>
      </c>
      <c r="B60" s="3" t="s">
        <v>784</v>
      </c>
      <c r="C60" s="2">
        <v>24</v>
      </c>
      <c r="D60" s="2" t="s">
        <v>406</v>
      </c>
      <c r="E60" s="2">
        <v>14</v>
      </c>
      <c r="F60" s="2">
        <v>13</v>
      </c>
      <c r="G60" s="2">
        <v>0.51900000000000002</v>
      </c>
      <c r="H60" s="2">
        <v>2.62</v>
      </c>
      <c r="I60" s="2">
        <v>30</v>
      </c>
      <c r="J60" s="2">
        <v>29</v>
      </c>
      <c r="K60" s="2">
        <v>0</v>
      </c>
      <c r="L60" s="2">
        <v>15</v>
      </c>
      <c r="M60" s="2">
        <v>6</v>
      </c>
      <c r="N60" s="2">
        <v>0</v>
      </c>
      <c r="O60" s="2">
        <v>223</v>
      </c>
      <c r="P60" s="2">
        <v>180</v>
      </c>
      <c r="Q60" s="2">
        <v>79</v>
      </c>
      <c r="R60" s="2">
        <v>65</v>
      </c>
      <c r="S60" s="2">
        <v>9</v>
      </c>
      <c r="T60">
        <v>72</v>
      </c>
      <c r="U60">
        <v>7</v>
      </c>
      <c r="V60">
        <v>141</v>
      </c>
      <c r="W60">
        <v>3</v>
      </c>
      <c r="X60">
        <v>0</v>
      </c>
      <c r="Y60">
        <v>9</v>
      </c>
      <c r="Z60">
        <v>900</v>
      </c>
      <c r="AA60">
        <v>126</v>
      </c>
      <c r="AB60">
        <v>2.81</v>
      </c>
      <c r="AC60">
        <v>1.1299999999999999</v>
      </c>
      <c r="AD60">
        <v>7.3</v>
      </c>
      <c r="AE60">
        <v>0.4</v>
      </c>
      <c r="AF60">
        <v>2.9</v>
      </c>
      <c r="AG60" s="151">
        <v>5.7</v>
      </c>
      <c r="AH60">
        <v>1.96</v>
      </c>
      <c r="AJ60" s="37" t="str">
        <f t="shared" si="8"/>
        <v>CLE</v>
      </c>
      <c r="AK60" s="40" t="str">
        <f t="shared" si="4"/>
        <v/>
      </c>
      <c r="AL60" s="40" t="str">
        <f t="shared" si="9"/>
        <v>Steve Hargan</v>
      </c>
      <c r="AM60" s="40" t="str">
        <f t="shared" si="10"/>
        <v>R</v>
      </c>
      <c r="AN60" s="40" t="str">
        <f t="shared" si="5"/>
        <v>Steve Hargan</v>
      </c>
      <c r="AO60" t="s">
        <v>139</v>
      </c>
      <c r="AP60" t="s">
        <v>1336</v>
      </c>
      <c r="AQ60" s="42">
        <f t="shared" si="2"/>
        <v>25</v>
      </c>
      <c r="AR60" s="42">
        <f t="shared" si="12"/>
        <v>23</v>
      </c>
      <c r="AS60" s="42">
        <f t="shared" si="6"/>
        <v>23</v>
      </c>
      <c r="AT60" s="42">
        <f t="shared" si="7"/>
        <v>8</v>
      </c>
    </row>
    <row r="61" spans="1:46" ht="16.5" thickTop="1" thickBot="1" x14ac:dyDescent="0.3">
      <c r="A61" s="2">
        <v>58</v>
      </c>
      <c r="B61" s="3" t="s">
        <v>785</v>
      </c>
      <c r="C61" s="2">
        <v>27</v>
      </c>
      <c r="D61" s="2" t="s">
        <v>412</v>
      </c>
      <c r="E61" s="2">
        <v>1</v>
      </c>
      <c r="F61" s="2">
        <v>2</v>
      </c>
      <c r="G61" s="2">
        <v>0.33300000000000002</v>
      </c>
      <c r="H61" s="2">
        <v>5.84</v>
      </c>
      <c r="I61" s="2">
        <v>9</v>
      </c>
      <c r="J61" s="2">
        <v>0</v>
      </c>
      <c r="K61" s="2">
        <v>2</v>
      </c>
      <c r="L61" s="2">
        <v>0</v>
      </c>
      <c r="M61" s="2">
        <v>0</v>
      </c>
      <c r="N61" s="2">
        <v>0</v>
      </c>
      <c r="O61" s="2">
        <v>12.1</v>
      </c>
      <c r="P61" s="2">
        <v>13</v>
      </c>
      <c r="Q61" s="2">
        <v>9</v>
      </c>
      <c r="R61" s="2">
        <v>8</v>
      </c>
      <c r="S61" s="2">
        <v>0</v>
      </c>
      <c r="T61">
        <v>10</v>
      </c>
      <c r="U61">
        <v>0</v>
      </c>
      <c r="V61">
        <v>8</v>
      </c>
      <c r="W61">
        <v>3</v>
      </c>
      <c r="X61">
        <v>0</v>
      </c>
      <c r="Y61">
        <v>3</v>
      </c>
      <c r="Z61">
        <v>62</v>
      </c>
      <c r="AA61">
        <v>54</v>
      </c>
      <c r="AB61">
        <v>4.4000000000000004</v>
      </c>
      <c r="AC61">
        <v>1.865</v>
      </c>
      <c r="AD61">
        <v>9.5</v>
      </c>
      <c r="AE61">
        <v>0</v>
      </c>
      <c r="AF61">
        <v>7.3</v>
      </c>
      <c r="AG61" s="151">
        <v>5.8</v>
      </c>
      <c r="AH61">
        <v>0.8</v>
      </c>
      <c r="AJ61" s="37" t="str">
        <f t="shared" si="8"/>
        <v>CHW</v>
      </c>
      <c r="AK61" s="40" t="str">
        <f t="shared" si="4"/>
        <v/>
      </c>
      <c r="AL61" s="40" t="str">
        <f t="shared" si="9"/>
        <v>Dennis Higgins</v>
      </c>
      <c r="AM61" s="40" t="str">
        <f t="shared" si="10"/>
        <v>R</v>
      </c>
      <c r="AN61" s="40" t="str">
        <f t="shared" si="5"/>
        <v>Dennis Higgins</v>
      </c>
      <c r="AO61" t="s">
        <v>276</v>
      </c>
      <c r="AP61" t="s">
        <v>1091</v>
      </c>
      <c r="AQ61" s="42">
        <f t="shared" si="2"/>
        <v>13</v>
      </c>
      <c r="AR61" s="42">
        <f t="shared" si="12"/>
        <v>11</v>
      </c>
      <c r="AS61" s="42">
        <f t="shared" si="6"/>
        <v>11</v>
      </c>
      <c r="AT61" s="42">
        <f t="shared" si="7"/>
        <v>2</v>
      </c>
    </row>
    <row r="62" spans="1:46" ht="16.5" thickTop="1" thickBot="1" x14ac:dyDescent="0.3">
      <c r="A62" s="2">
        <v>59</v>
      </c>
      <c r="B62" s="3" t="s">
        <v>786</v>
      </c>
      <c r="C62" s="2">
        <v>24</v>
      </c>
      <c r="D62" s="2" t="s">
        <v>395</v>
      </c>
      <c r="E62" s="2">
        <v>4</v>
      </c>
      <c r="F62" s="2">
        <v>3</v>
      </c>
      <c r="G62" s="2">
        <v>0.57099999999999995</v>
      </c>
      <c r="H62" s="2">
        <v>2.63</v>
      </c>
      <c r="I62" s="2">
        <v>23</v>
      </c>
      <c r="J62" s="2">
        <v>6</v>
      </c>
      <c r="K62" s="2">
        <v>11</v>
      </c>
      <c r="L62" s="2">
        <v>2</v>
      </c>
      <c r="M62" s="2">
        <v>2</v>
      </c>
      <c r="N62" s="2">
        <v>3</v>
      </c>
      <c r="O62" s="2">
        <v>65</v>
      </c>
      <c r="P62" s="2">
        <v>57</v>
      </c>
      <c r="Q62" s="2">
        <v>20</v>
      </c>
      <c r="R62" s="2">
        <v>19</v>
      </c>
      <c r="S62" s="2">
        <v>4</v>
      </c>
      <c r="T62">
        <v>9</v>
      </c>
      <c r="U62">
        <v>0</v>
      </c>
      <c r="V62">
        <v>49</v>
      </c>
      <c r="W62">
        <v>0</v>
      </c>
      <c r="X62">
        <v>0</v>
      </c>
      <c r="Y62">
        <v>0</v>
      </c>
      <c r="Z62">
        <v>256</v>
      </c>
      <c r="AA62">
        <v>125</v>
      </c>
      <c r="AB62">
        <v>2.25</v>
      </c>
      <c r="AC62">
        <v>1.0149999999999999</v>
      </c>
      <c r="AD62">
        <v>7.9</v>
      </c>
      <c r="AE62">
        <v>0.6</v>
      </c>
      <c r="AF62">
        <v>1.2</v>
      </c>
      <c r="AG62" s="151">
        <v>6.8</v>
      </c>
      <c r="AH62">
        <v>5.44</v>
      </c>
      <c r="AJ62" s="37" t="str">
        <f t="shared" si="8"/>
        <v>DET</v>
      </c>
      <c r="AK62" s="40" t="str">
        <f t="shared" si="4"/>
        <v/>
      </c>
      <c r="AL62" s="40" t="str">
        <f t="shared" si="9"/>
        <v>John Hiller</v>
      </c>
      <c r="AM62" s="40" t="str">
        <f t="shared" si="10"/>
        <v>L</v>
      </c>
      <c r="AN62" s="40" t="str">
        <f t="shared" si="5"/>
        <v>John Hiller</v>
      </c>
      <c r="AO62" t="s">
        <v>143</v>
      </c>
      <c r="AP62" t="s">
        <v>1216</v>
      </c>
      <c r="AQ62" s="42">
        <f t="shared" si="2"/>
        <v>25</v>
      </c>
      <c r="AR62" s="42">
        <f t="shared" si="12"/>
        <v>25</v>
      </c>
      <c r="AS62" s="42">
        <f t="shared" si="6"/>
        <v>24</v>
      </c>
      <c r="AT62" s="42">
        <f t="shared" si="7"/>
        <v>4</v>
      </c>
    </row>
    <row r="63" spans="1:46" ht="16.5" thickTop="1" thickBot="1" x14ac:dyDescent="0.3">
      <c r="A63" s="2">
        <v>60</v>
      </c>
      <c r="B63" s="3" t="s">
        <v>787</v>
      </c>
      <c r="C63" s="2">
        <v>29</v>
      </c>
      <c r="D63" s="2" t="s">
        <v>412</v>
      </c>
      <c r="E63" s="2">
        <v>19</v>
      </c>
      <c r="F63" s="2">
        <v>7</v>
      </c>
      <c r="G63" s="2">
        <v>0.73099999999999998</v>
      </c>
      <c r="H63" s="2">
        <v>2.06</v>
      </c>
      <c r="I63" s="2">
        <v>35</v>
      </c>
      <c r="J63" s="2">
        <v>35</v>
      </c>
      <c r="K63" s="2">
        <v>0</v>
      </c>
      <c r="L63" s="2">
        <v>13</v>
      </c>
      <c r="M63" s="2">
        <v>6</v>
      </c>
      <c r="N63" s="2">
        <v>0</v>
      </c>
      <c r="O63" s="2">
        <v>258</v>
      </c>
      <c r="P63" s="2">
        <v>188</v>
      </c>
      <c r="Q63" s="2">
        <v>66</v>
      </c>
      <c r="R63" s="2">
        <v>59</v>
      </c>
      <c r="S63" s="2">
        <v>13</v>
      </c>
      <c r="T63">
        <v>58</v>
      </c>
      <c r="U63">
        <v>4</v>
      </c>
      <c r="V63">
        <v>103</v>
      </c>
      <c r="W63">
        <v>4</v>
      </c>
      <c r="X63">
        <v>0</v>
      </c>
      <c r="Y63">
        <v>5</v>
      </c>
      <c r="Z63">
        <v>995</v>
      </c>
      <c r="AA63">
        <v>146</v>
      </c>
      <c r="AB63">
        <v>3.12</v>
      </c>
      <c r="AC63">
        <v>0.95299999999999996</v>
      </c>
      <c r="AD63">
        <v>6.6</v>
      </c>
      <c r="AE63">
        <v>0.5</v>
      </c>
      <c r="AF63">
        <v>2</v>
      </c>
      <c r="AG63" s="151">
        <v>3.6</v>
      </c>
      <c r="AH63">
        <v>1.78</v>
      </c>
      <c r="AJ63" s="37" t="str">
        <f t="shared" si="8"/>
        <v>CHW</v>
      </c>
      <c r="AK63" s="40" t="str">
        <f t="shared" si="4"/>
        <v/>
      </c>
      <c r="AL63" s="40" t="str">
        <f t="shared" si="9"/>
        <v>Joe Horlen</v>
      </c>
      <c r="AM63" s="40" t="str">
        <f t="shared" si="10"/>
        <v>R</v>
      </c>
      <c r="AN63" s="40" t="str">
        <f t="shared" si="5"/>
        <v>Joe Horlen</v>
      </c>
      <c r="AO63" t="s">
        <v>152</v>
      </c>
      <c r="AP63" t="s">
        <v>1208</v>
      </c>
      <c r="AQ63" s="42">
        <f t="shared" si="2"/>
        <v>29</v>
      </c>
      <c r="AR63" s="42">
        <f t="shared" si="12"/>
        <v>27</v>
      </c>
      <c r="AS63" s="42">
        <f t="shared" si="6"/>
        <v>27</v>
      </c>
      <c r="AT63" s="42">
        <f t="shared" si="7"/>
        <v>8</v>
      </c>
    </row>
    <row r="64" spans="1:46" ht="16.5" thickTop="1" thickBot="1" x14ac:dyDescent="0.3">
      <c r="A64" s="2">
        <v>61</v>
      </c>
      <c r="B64" s="3" t="s">
        <v>788</v>
      </c>
      <c r="C64" s="2">
        <v>24</v>
      </c>
      <c r="D64" s="2" t="s">
        <v>412</v>
      </c>
      <c r="E64" s="2">
        <v>3</v>
      </c>
      <c r="F64" s="2">
        <v>10</v>
      </c>
      <c r="G64" s="2">
        <v>0.23100000000000001</v>
      </c>
      <c r="H64" s="2">
        <v>3.43</v>
      </c>
      <c r="I64" s="2">
        <v>30</v>
      </c>
      <c r="J64" s="2">
        <v>17</v>
      </c>
      <c r="K64" s="2">
        <v>4</v>
      </c>
      <c r="L64" s="2">
        <v>1</v>
      </c>
      <c r="M64" s="2">
        <v>0</v>
      </c>
      <c r="N64" s="2">
        <v>0</v>
      </c>
      <c r="O64" s="2">
        <v>112.2</v>
      </c>
      <c r="P64" s="2">
        <v>102</v>
      </c>
      <c r="Q64" s="2">
        <v>55</v>
      </c>
      <c r="R64" s="2">
        <v>43</v>
      </c>
      <c r="S64" s="2">
        <v>9</v>
      </c>
      <c r="T64">
        <v>52</v>
      </c>
      <c r="U64">
        <v>1</v>
      </c>
      <c r="V64">
        <v>76</v>
      </c>
      <c r="W64">
        <v>3</v>
      </c>
      <c r="X64">
        <v>0</v>
      </c>
      <c r="Y64">
        <v>5</v>
      </c>
      <c r="Z64">
        <v>488</v>
      </c>
      <c r="AA64">
        <v>88</v>
      </c>
      <c r="AB64">
        <v>3.69</v>
      </c>
      <c r="AC64">
        <v>1.367</v>
      </c>
      <c r="AD64">
        <v>8.1</v>
      </c>
      <c r="AE64">
        <v>0.7</v>
      </c>
      <c r="AF64">
        <v>4.2</v>
      </c>
      <c r="AG64" s="151">
        <v>6.1</v>
      </c>
      <c r="AH64">
        <v>1.46</v>
      </c>
      <c r="AJ64" s="37" t="str">
        <f t="shared" si="8"/>
        <v>CHW</v>
      </c>
      <c r="AK64" s="40" t="str">
        <f t="shared" si="4"/>
        <v/>
      </c>
      <c r="AL64" s="40" t="str">
        <f t="shared" si="9"/>
        <v>Bruce Howard</v>
      </c>
      <c r="AM64" s="40" t="str">
        <f t="shared" si="10"/>
        <v>R</v>
      </c>
      <c r="AN64" s="40" t="str">
        <f t="shared" si="5"/>
        <v>Bruce Howard</v>
      </c>
      <c r="AO64" t="s">
        <v>257</v>
      </c>
      <c r="AP64" t="s">
        <v>372</v>
      </c>
      <c r="AQ64" s="42">
        <f t="shared" si="2"/>
        <v>21</v>
      </c>
      <c r="AR64" s="42">
        <f t="shared" si="12"/>
        <v>21</v>
      </c>
      <c r="AS64" s="42">
        <f t="shared" si="6"/>
        <v>21</v>
      </c>
      <c r="AT64" s="42">
        <f t="shared" si="7"/>
        <v>5</v>
      </c>
    </row>
    <row r="65" spans="1:46" ht="16.5" thickTop="1" thickBot="1" x14ac:dyDescent="0.3">
      <c r="A65" s="2">
        <v>62</v>
      </c>
      <c r="B65" s="3" t="s">
        <v>789</v>
      </c>
      <c r="C65" s="2">
        <v>31</v>
      </c>
      <c r="D65" s="2" t="s">
        <v>391</v>
      </c>
      <c r="E65" s="2">
        <v>6</v>
      </c>
      <c r="F65" s="2">
        <v>2</v>
      </c>
      <c r="G65" s="2">
        <v>0.75</v>
      </c>
      <c r="H65" s="2">
        <v>4.17</v>
      </c>
      <c r="I65" s="2">
        <v>48</v>
      </c>
      <c r="J65" s="2">
        <v>2</v>
      </c>
      <c r="K65" s="2">
        <v>18</v>
      </c>
      <c r="L65" s="2">
        <v>0</v>
      </c>
      <c r="M65" s="2">
        <v>0</v>
      </c>
      <c r="N65" s="2">
        <v>4</v>
      </c>
      <c r="O65" s="2">
        <v>105.2</v>
      </c>
      <c r="P65" s="2">
        <v>93</v>
      </c>
      <c r="Q65" s="2">
        <v>54</v>
      </c>
      <c r="R65" s="2">
        <v>49</v>
      </c>
      <c r="S65" s="2">
        <v>13</v>
      </c>
      <c r="T65">
        <v>41</v>
      </c>
      <c r="U65">
        <v>3</v>
      </c>
      <c r="V65">
        <v>54</v>
      </c>
      <c r="W65">
        <v>2</v>
      </c>
      <c r="X65">
        <v>0</v>
      </c>
      <c r="Y65">
        <v>1</v>
      </c>
      <c r="Z65">
        <v>440</v>
      </c>
      <c r="AA65">
        <v>76</v>
      </c>
      <c r="AB65">
        <v>4.34</v>
      </c>
      <c r="AC65">
        <v>1.268</v>
      </c>
      <c r="AD65">
        <v>7.9</v>
      </c>
      <c r="AE65">
        <v>1.1000000000000001</v>
      </c>
      <c r="AF65">
        <v>3.5</v>
      </c>
      <c r="AG65" s="151">
        <v>4.5999999999999996</v>
      </c>
      <c r="AH65">
        <v>1.32</v>
      </c>
      <c r="AJ65" s="37" t="str">
        <f t="shared" si="8"/>
        <v>WSA</v>
      </c>
      <c r="AK65" s="40" t="str">
        <f t="shared" si="4"/>
        <v/>
      </c>
      <c r="AL65" s="40" t="str">
        <f t="shared" si="9"/>
        <v>Bob Humphreys</v>
      </c>
      <c r="AM65" s="40" t="str">
        <f t="shared" si="10"/>
        <v>R</v>
      </c>
      <c r="AN65" s="40" t="str">
        <f t="shared" si="5"/>
        <v>Bob Humphreys</v>
      </c>
      <c r="AO65" t="s">
        <v>145</v>
      </c>
      <c r="AP65" t="s">
        <v>1032</v>
      </c>
      <c r="AQ65" s="42">
        <f t="shared" si="2"/>
        <v>21</v>
      </c>
      <c r="AR65" s="42">
        <f t="shared" si="12"/>
        <v>19</v>
      </c>
      <c r="AS65" s="42">
        <f t="shared" si="6"/>
        <v>19</v>
      </c>
      <c r="AT65" s="42">
        <f t="shared" si="7"/>
        <v>3</v>
      </c>
    </row>
    <row r="66" spans="1:46" ht="16.5" thickTop="1" thickBot="1" x14ac:dyDescent="0.3">
      <c r="A66" s="2">
        <v>63</v>
      </c>
      <c r="B66" s="3" t="s">
        <v>790</v>
      </c>
      <c r="C66" s="2">
        <v>21</v>
      </c>
      <c r="D66" s="2" t="s">
        <v>422</v>
      </c>
      <c r="E66" s="2">
        <v>13</v>
      </c>
      <c r="F66" s="2">
        <v>17</v>
      </c>
      <c r="G66" s="2">
        <v>0.433</v>
      </c>
      <c r="H66" s="2">
        <v>2.81</v>
      </c>
      <c r="I66" s="2">
        <v>35</v>
      </c>
      <c r="J66" s="2">
        <v>35</v>
      </c>
      <c r="K66" s="2">
        <v>0</v>
      </c>
      <c r="L66" s="2">
        <v>13</v>
      </c>
      <c r="M66" s="2">
        <v>5</v>
      </c>
      <c r="N66" s="2">
        <v>0</v>
      </c>
      <c r="O66" s="2">
        <v>259.2</v>
      </c>
      <c r="P66" s="2">
        <v>209</v>
      </c>
      <c r="Q66" s="2">
        <v>91</v>
      </c>
      <c r="R66" s="2">
        <v>81</v>
      </c>
      <c r="S66" s="2">
        <v>16</v>
      </c>
      <c r="T66">
        <v>84</v>
      </c>
      <c r="U66">
        <v>6</v>
      </c>
      <c r="V66">
        <v>196</v>
      </c>
      <c r="W66">
        <v>2</v>
      </c>
      <c r="X66">
        <v>1</v>
      </c>
      <c r="Y66">
        <v>4</v>
      </c>
      <c r="Z66">
        <v>1053</v>
      </c>
      <c r="AA66">
        <v>114</v>
      </c>
      <c r="AB66">
        <v>2.82</v>
      </c>
      <c r="AC66">
        <v>1.1279999999999999</v>
      </c>
      <c r="AD66">
        <v>7.2</v>
      </c>
      <c r="AE66">
        <v>0.6</v>
      </c>
      <c r="AF66">
        <v>2.9</v>
      </c>
      <c r="AG66" s="151">
        <v>6.8</v>
      </c>
      <c r="AH66">
        <v>2.33</v>
      </c>
      <c r="AJ66" s="37" t="str">
        <f t="shared" si="8"/>
        <v>KCA</v>
      </c>
      <c r="AK66" s="40" t="str">
        <f t="shared" si="4"/>
        <v/>
      </c>
      <c r="AL66" s="40" t="str">
        <f t="shared" si="9"/>
        <v>Catfish Hunter</v>
      </c>
      <c r="AM66" s="40" t="str">
        <f t="shared" si="10"/>
        <v>R</v>
      </c>
      <c r="AN66" s="40" t="str">
        <f t="shared" si="5"/>
        <v>Catfish Hunter</v>
      </c>
      <c r="AO66" t="s">
        <v>1056</v>
      </c>
      <c r="AP66" t="s">
        <v>1057</v>
      </c>
      <c r="AQ66" s="42">
        <f t="shared" ref="AQ66:AQ129" si="13">IF(AO66&lt;&gt;"Name",IF(I66&lt;10,13,IF(H66&lt;eralimit1,29,IF(H66&lt;eralimit2,25,IF(H66&lt;eralimit3,21,IF(H66&lt;eralimit4,17,13))))),"")</f>
        <v>25</v>
      </c>
      <c r="AR66" s="42">
        <f t="shared" ref="AR66:AR129" si="14">IF(AO66&lt;&gt;"Name",IF(AG66&lt;kperinningLimit,AQ66-2, AQ66),"")</f>
        <v>25</v>
      </c>
      <c r="AS66" s="42">
        <f t="shared" si="6"/>
        <v>25</v>
      </c>
      <c r="AT66" s="42">
        <f t="shared" si="7"/>
        <v>8</v>
      </c>
    </row>
    <row r="67" spans="1:46" ht="16.5" thickTop="1" thickBot="1" x14ac:dyDescent="0.3">
      <c r="A67" s="2">
        <v>64</v>
      </c>
      <c r="B67" s="3" t="s">
        <v>791</v>
      </c>
      <c r="C67" s="2">
        <v>24</v>
      </c>
      <c r="D67" s="2" t="s">
        <v>412</v>
      </c>
      <c r="E67" s="2">
        <v>10</v>
      </c>
      <c r="F67" s="2">
        <v>13</v>
      </c>
      <c r="G67" s="2">
        <v>0.435</v>
      </c>
      <c r="H67" s="2">
        <v>2.4700000000000002</v>
      </c>
      <c r="I67" s="2">
        <v>31</v>
      </c>
      <c r="J67" s="2">
        <v>29</v>
      </c>
      <c r="K67" s="2">
        <v>1</v>
      </c>
      <c r="L67" s="2">
        <v>9</v>
      </c>
      <c r="M67" s="2">
        <v>6</v>
      </c>
      <c r="N67" s="2">
        <v>0</v>
      </c>
      <c r="O67" s="2">
        <v>178.1</v>
      </c>
      <c r="P67" s="2">
        <v>143</v>
      </c>
      <c r="Q67" s="2">
        <v>62</v>
      </c>
      <c r="R67" s="2">
        <v>49</v>
      </c>
      <c r="S67" s="2">
        <v>12</v>
      </c>
      <c r="T67">
        <v>47</v>
      </c>
      <c r="U67">
        <v>7</v>
      </c>
      <c r="V67">
        <v>110</v>
      </c>
      <c r="W67">
        <v>5</v>
      </c>
      <c r="X67">
        <v>0</v>
      </c>
      <c r="Y67">
        <v>5</v>
      </c>
      <c r="Z67">
        <v>715</v>
      </c>
      <c r="AA67">
        <v>122</v>
      </c>
      <c r="AB67">
        <v>3.05</v>
      </c>
      <c r="AC67">
        <v>1.0649999999999999</v>
      </c>
      <c r="AD67">
        <v>7.2</v>
      </c>
      <c r="AE67">
        <v>0.6</v>
      </c>
      <c r="AF67">
        <v>2.4</v>
      </c>
      <c r="AG67" s="151">
        <v>5.6</v>
      </c>
      <c r="AH67">
        <v>2.34</v>
      </c>
      <c r="AJ67" s="37" t="str">
        <f t="shared" si="8"/>
        <v>CHW</v>
      </c>
      <c r="AK67" s="40" t="str">
        <f t="shared" ref="AK67:AK130" si="15">IF(AL67=AL68,"Check","")</f>
        <v/>
      </c>
      <c r="AL67" s="40" t="str">
        <f t="shared" si="9"/>
        <v>Tommy John</v>
      </c>
      <c r="AM67" s="40" t="str">
        <f t="shared" si="10"/>
        <v>L</v>
      </c>
      <c r="AN67" s="40" t="str">
        <f t="shared" ref="AN67:AN130" si="16">IF(AK67="Check",AL67&amp;(LEFT(AL67,1)),AL67)</f>
        <v>Tommy John</v>
      </c>
      <c r="AO67" t="s">
        <v>342</v>
      </c>
      <c r="AP67" t="s">
        <v>143</v>
      </c>
      <c r="AQ67" s="42">
        <f t="shared" si="13"/>
        <v>29</v>
      </c>
      <c r="AR67" s="42">
        <f t="shared" si="14"/>
        <v>27</v>
      </c>
      <c r="AS67" s="42">
        <f t="shared" ref="AS67:AS130" si="17">IF(AO67&lt;&gt;"Name",IF(AM67="L",AR67-1,AR67),"")</f>
        <v>26</v>
      </c>
      <c r="AT67" s="42">
        <f t="shared" ref="AT67:AT130" si="18">IF(AO67&lt;&gt;"Name",ROUND(O67/I67,0)+1,"")</f>
        <v>7</v>
      </c>
    </row>
    <row r="68" spans="1:46" ht="16.5" thickTop="1" thickBot="1" x14ac:dyDescent="0.3">
      <c r="A68" s="2">
        <v>65</v>
      </c>
      <c r="B68" s="3" t="s">
        <v>792</v>
      </c>
      <c r="C68" s="2">
        <v>26</v>
      </c>
      <c r="D68" s="2" t="s">
        <v>412</v>
      </c>
      <c r="E68" s="2">
        <v>2</v>
      </c>
      <c r="F68" s="2">
        <v>2</v>
      </c>
      <c r="G68" s="2">
        <v>0.5</v>
      </c>
      <c r="H68" s="2">
        <v>4.21</v>
      </c>
      <c r="I68" s="2">
        <v>11</v>
      </c>
      <c r="J68" s="2">
        <v>3</v>
      </c>
      <c r="K68" s="2">
        <v>5</v>
      </c>
      <c r="L68" s="2">
        <v>0</v>
      </c>
      <c r="M68" s="2">
        <v>0</v>
      </c>
      <c r="N68" s="2">
        <v>0</v>
      </c>
      <c r="O68" s="2">
        <v>25.2</v>
      </c>
      <c r="P68" s="2">
        <v>21</v>
      </c>
      <c r="Q68" s="2">
        <v>13</v>
      </c>
      <c r="R68" s="2">
        <v>12</v>
      </c>
      <c r="S68" s="2">
        <v>1</v>
      </c>
      <c r="T68">
        <v>12</v>
      </c>
      <c r="U68">
        <v>0</v>
      </c>
      <c r="V68">
        <v>17</v>
      </c>
      <c r="W68">
        <v>0</v>
      </c>
      <c r="X68">
        <v>1</v>
      </c>
      <c r="Y68">
        <v>0</v>
      </c>
      <c r="Z68">
        <v>108</v>
      </c>
      <c r="AA68">
        <v>73</v>
      </c>
      <c r="AB68">
        <v>3.12</v>
      </c>
      <c r="AC68">
        <v>1.286</v>
      </c>
      <c r="AD68">
        <v>7.4</v>
      </c>
      <c r="AE68">
        <v>0.4</v>
      </c>
      <c r="AF68">
        <v>4.2</v>
      </c>
      <c r="AG68" s="151">
        <v>6</v>
      </c>
      <c r="AH68">
        <v>1.42</v>
      </c>
      <c r="AJ68" s="37" t="str">
        <f t="shared" ref="AJ68:AJ131" si="19">IF(D68="TOT",D69,IF(D67="TOT",D68&amp;"*",IF(D66="TOT",D68&amp;"#",D68)))</f>
        <v>CHW</v>
      </c>
      <c r="AK68" s="40" t="str">
        <f t="shared" si="15"/>
        <v/>
      </c>
      <c r="AL68" s="40" t="str">
        <f t="shared" ref="AL68:AL131" si="20">IF(RIGHT(B68,1)="*",SUBSTITUTE(B68,"*",""),B68)</f>
        <v>Steve Jones</v>
      </c>
      <c r="AM68" s="40" t="str">
        <f t="shared" ref="AM68:AM131" si="21">IF(RIGHT(B68,1)="*","L","R")</f>
        <v>L</v>
      </c>
      <c r="AN68" s="40" t="str">
        <f t="shared" si="16"/>
        <v>Steve Jones</v>
      </c>
      <c r="AO68" t="s">
        <v>139</v>
      </c>
      <c r="AP68" t="s">
        <v>292</v>
      </c>
      <c r="AQ68" s="42">
        <f t="shared" si="13"/>
        <v>21</v>
      </c>
      <c r="AR68" s="42">
        <f t="shared" si="14"/>
        <v>21</v>
      </c>
      <c r="AS68" s="42">
        <f t="shared" si="17"/>
        <v>20</v>
      </c>
      <c r="AT68" s="42">
        <f t="shared" si="18"/>
        <v>3</v>
      </c>
    </row>
    <row r="69" spans="1:46" ht="16.5" thickTop="1" thickBot="1" x14ac:dyDescent="0.3">
      <c r="A69" s="2">
        <v>66</v>
      </c>
      <c r="B69" s="3" t="s">
        <v>243</v>
      </c>
      <c r="C69" s="2">
        <v>28</v>
      </c>
      <c r="D69" s="2" t="s">
        <v>388</v>
      </c>
      <c r="E69" s="2">
        <v>16</v>
      </c>
      <c r="F69" s="2">
        <v>13</v>
      </c>
      <c r="G69" s="2">
        <v>0.55200000000000005</v>
      </c>
      <c r="H69" s="2">
        <v>3.04</v>
      </c>
      <c r="I69" s="2">
        <v>42</v>
      </c>
      <c r="J69" s="2">
        <v>38</v>
      </c>
      <c r="K69" s="2">
        <v>1</v>
      </c>
      <c r="L69" s="2">
        <v>13</v>
      </c>
      <c r="M69" s="2">
        <v>2</v>
      </c>
      <c r="N69" s="2">
        <v>0</v>
      </c>
      <c r="O69" s="2">
        <v>263.10000000000002</v>
      </c>
      <c r="P69" s="2">
        <v>269</v>
      </c>
      <c r="Q69" s="2">
        <v>110</v>
      </c>
      <c r="R69" s="2">
        <v>89</v>
      </c>
      <c r="S69" s="2">
        <v>21</v>
      </c>
      <c r="T69">
        <v>42</v>
      </c>
      <c r="U69">
        <v>2</v>
      </c>
      <c r="V69">
        <v>211</v>
      </c>
      <c r="W69">
        <v>9</v>
      </c>
      <c r="X69">
        <v>1</v>
      </c>
      <c r="Y69">
        <v>9</v>
      </c>
      <c r="Z69">
        <v>1100</v>
      </c>
      <c r="AA69">
        <v>115</v>
      </c>
      <c r="AB69">
        <v>2.5499999999999998</v>
      </c>
      <c r="AC69">
        <v>1.181</v>
      </c>
      <c r="AD69">
        <v>9.1999999999999993</v>
      </c>
      <c r="AE69">
        <v>0.7</v>
      </c>
      <c r="AF69">
        <v>1.4</v>
      </c>
      <c r="AG69" s="151">
        <v>7.2</v>
      </c>
      <c r="AH69">
        <v>5.0199999999999996</v>
      </c>
      <c r="AJ69" s="37" t="str">
        <f t="shared" si="19"/>
        <v>MIN</v>
      </c>
      <c r="AK69" s="40" t="str">
        <f t="shared" si="15"/>
        <v/>
      </c>
      <c r="AL69" s="40" t="str">
        <f t="shared" si="20"/>
        <v>Jim Kaat</v>
      </c>
      <c r="AM69" s="40" t="str">
        <f t="shared" si="21"/>
        <v>L</v>
      </c>
      <c r="AN69" s="40" t="str">
        <f t="shared" si="16"/>
        <v>Jim Kaat</v>
      </c>
      <c r="AO69" t="s">
        <v>296</v>
      </c>
      <c r="AP69" t="s">
        <v>373</v>
      </c>
      <c r="AQ69" s="42">
        <f t="shared" si="13"/>
        <v>25</v>
      </c>
      <c r="AR69" s="42">
        <f t="shared" si="14"/>
        <v>25</v>
      </c>
      <c r="AS69" s="42">
        <f t="shared" si="17"/>
        <v>24</v>
      </c>
      <c r="AT69" s="42">
        <f t="shared" si="18"/>
        <v>7</v>
      </c>
    </row>
    <row r="70" spans="1:46" ht="16.5" thickTop="1" thickBot="1" x14ac:dyDescent="0.3">
      <c r="A70" s="2">
        <v>67</v>
      </c>
      <c r="B70" s="3" t="s">
        <v>793</v>
      </c>
      <c r="C70" s="2">
        <v>23</v>
      </c>
      <c r="D70" s="2" t="s">
        <v>406</v>
      </c>
      <c r="E70" s="2">
        <v>0</v>
      </c>
      <c r="F70" s="2">
        <v>0</v>
      </c>
      <c r="G70" s="2"/>
      <c r="H70" s="2">
        <v>0</v>
      </c>
      <c r="I70" s="2">
        <v>1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</v>
      </c>
      <c r="P70" s="2">
        <v>0</v>
      </c>
      <c r="Q70" s="2">
        <v>0</v>
      </c>
      <c r="R70" s="2">
        <v>0</v>
      </c>
      <c r="S70" s="2">
        <v>0</v>
      </c>
      <c r="T70">
        <v>2</v>
      </c>
      <c r="U70">
        <v>0</v>
      </c>
      <c r="V70">
        <v>0</v>
      </c>
      <c r="W70">
        <v>0</v>
      </c>
      <c r="X70">
        <v>0</v>
      </c>
      <c r="Y70">
        <v>0</v>
      </c>
      <c r="Z70">
        <v>4</v>
      </c>
      <c r="AB70">
        <v>8.5399999999999991</v>
      </c>
      <c r="AC70">
        <v>2</v>
      </c>
      <c r="AD70">
        <v>0</v>
      </c>
      <c r="AE70">
        <v>0</v>
      </c>
      <c r="AF70">
        <v>18</v>
      </c>
      <c r="AG70" s="151">
        <v>0</v>
      </c>
      <c r="AH70">
        <v>0</v>
      </c>
      <c r="AJ70" s="37" t="str">
        <f t="shared" si="19"/>
        <v>CLE</v>
      </c>
      <c r="AK70" s="40" t="str">
        <f t="shared" si="15"/>
        <v/>
      </c>
      <c r="AL70" s="40" t="str">
        <f t="shared" si="20"/>
        <v>Tom Kelley</v>
      </c>
      <c r="AM70" s="40" t="str">
        <f t="shared" si="21"/>
        <v>R</v>
      </c>
      <c r="AN70" s="40" t="str">
        <f t="shared" si="16"/>
        <v>Tom Kelley</v>
      </c>
      <c r="AO70" t="s">
        <v>341</v>
      </c>
      <c r="AP70" t="s">
        <v>190</v>
      </c>
      <c r="AQ70" s="42">
        <f t="shared" si="13"/>
        <v>13</v>
      </c>
      <c r="AR70" s="42">
        <f t="shared" si="14"/>
        <v>11</v>
      </c>
      <c r="AS70" s="42">
        <f t="shared" si="17"/>
        <v>11</v>
      </c>
      <c r="AT70" s="42">
        <f t="shared" si="18"/>
        <v>2</v>
      </c>
    </row>
    <row r="71" spans="1:46" ht="16.5" thickTop="1" thickBot="1" x14ac:dyDescent="0.3">
      <c r="A71" s="2">
        <v>68</v>
      </c>
      <c r="B71" s="3" t="s">
        <v>794</v>
      </c>
      <c r="C71" s="2">
        <v>27</v>
      </c>
      <c r="D71" s="2" t="s">
        <v>397</v>
      </c>
      <c r="E71" s="2">
        <v>5</v>
      </c>
      <c r="F71" s="2">
        <v>3</v>
      </c>
      <c r="G71" s="2">
        <v>0.625</v>
      </c>
      <c r="H71" s="2">
        <v>2.97</v>
      </c>
      <c r="I71" s="2">
        <v>69</v>
      </c>
      <c r="J71" s="2">
        <v>1</v>
      </c>
      <c r="K71" s="2">
        <v>32</v>
      </c>
      <c r="L71" s="2">
        <v>0</v>
      </c>
      <c r="M71" s="2">
        <v>0</v>
      </c>
      <c r="N71" s="2">
        <v>11</v>
      </c>
      <c r="O71" s="2">
        <v>112</v>
      </c>
      <c r="P71" s="2">
        <v>85</v>
      </c>
      <c r="Q71" s="2">
        <v>41</v>
      </c>
      <c r="R71" s="2">
        <v>37</v>
      </c>
      <c r="S71" s="2">
        <v>6</v>
      </c>
      <c r="T71">
        <v>63</v>
      </c>
      <c r="U71">
        <v>10</v>
      </c>
      <c r="V71">
        <v>91</v>
      </c>
      <c r="W71">
        <v>4</v>
      </c>
      <c r="X71">
        <v>2</v>
      </c>
      <c r="Y71">
        <v>5</v>
      </c>
      <c r="Z71">
        <v>471</v>
      </c>
      <c r="AA71">
        <v>105</v>
      </c>
      <c r="AB71">
        <v>3.41</v>
      </c>
      <c r="AC71">
        <v>1.321</v>
      </c>
      <c r="AD71">
        <v>6.8</v>
      </c>
      <c r="AE71">
        <v>0.5</v>
      </c>
      <c r="AF71">
        <v>5.0999999999999996</v>
      </c>
      <c r="AG71" s="151">
        <v>7.3</v>
      </c>
      <c r="AH71">
        <v>1.44</v>
      </c>
      <c r="AJ71" s="37" t="str">
        <f t="shared" si="19"/>
        <v>CAL</v>
      </c>
      <c r="AK71" s="40" t="str">
        <f t="shared" si="15"/>
        <v/>
      </c>
      <c r="AL71" s="40" t="str">
        <f t="shared" si="20"/>
        <v>Bill Kelso</v>
      </c>
      <c r="AM71" s="40" t="str">
        <f t="shared" si="21"/>
        <v>R</v>
      </c>
      <c r="AN71" s="40" t="str">
        <f t="shared" si="16"/>
        <v>Bill Kelso</v>
      </c>
      <c r="AO71" t="s">
        <v>157</v>
      </c>
      <c r="AP71" t="s">
        <v>1020</v>
      </c>
      <c r="AQ71" s="42">
        <f t="shared" si="13"/>
        <v>25</v>
      </c>
      <c r="AR71" s="42">
        <f t="shared" si="14"/>
        <v>25</v>
      </c>
      <c r="AS71" s="42">
        <f t="shared" si="17"/>
        <v>25</v>
      </c>
      <c r="AT71" s="42">
        <f t="shared" si="18"/>
        <v>3</v>
      </c>
    </row>
    <row r="72" spans="1:46" ht="16.5" thickTop="1" thickBot="1" x14ac:dyDescent="0.3">
      <c r="A72" s="25">
        <v>69</v>
      </c>
      <c r="B72" s="26" t="s">
        <v>795</v>
      </c>
      <c r="C72" s="25">
        <v>23</v>
      </c>
      <c r="D72" s="25" t="s">
        <v>412</v>
      </c>
      <c r="E72" s="25">
        <v>4</v>
      </c>
      <c r="F72" s="25">
        <v>4</v>
      </c>
      <c r="G72" s="25">
        <v>0.5</v>
      </c>
      <c r="H72" s="25">
        <v>3.83</v>
      </c>
      <c r="I72" s="25">
        <v>11</v>
      </c>
      <c r="J72" s="25">
        <v>9</v>
      </c>
      <c r="K72" s="25">
        <v>2</v>
      </c>
      <c r="L72" s="25">
        <v>0</v>
      </c>
      <c r="M72" s="25">
        <v>0</v>
      </c>
      <c r="N72" s="25">
        <v>0</v>
      </c>
      <c r="O72" s="25">
        <v>44.2</v>
      </c>
      <c r="P72" s="25">
        <v>43</v>
      </c>
      <c r="Q72" s="25">
        <v>19</v>
      </c>
      <c r="R72" s="25">
        <v>19</v>
      </c>
      <c r="S72" s="25">
        <v>6</v>
      </c>
      <c r="T72" s="27">
        <v>16</v>
      </c>
      <c r="U72" s="27">
        <v>1</v>
      </c>
      <c r="V72" s="27">
        <v>17</v>
      </c>
      <c r="W72" s="27">
        <v>1</v>
      </c>
      <c r="X72" s="27">
        <v>0</v>
      </c>
      <c r="Y72" s="27">
        <v>1</v>
      </c>
      <c r="Z72" s="27">
        <v>187</v>
      </c>
      <c r="AA72" s="27">
        <v>79</v>
      </c>
      <c r="AB72" s="27">
        <v>4.67</v>
      </c>
      <c r="AC72" s="27">
        <v>1.321</v>
      </c>
      <c r="AD72" s="27">
        <v>8.6999999999999993</v>
      </c>
      <c r="AE72" s="27">
        <v>1.2</v>
      </c>
      <c r="AF72" s="27">
        <v>3.2</v>
      </c>
      <c r="AG72" s="162">
        <v>3.4</v>
      </c>
      <c r="AH72" s="27">
        <v>1.06</v>
      </c>
      <c r="AJ72" s="37" t="str">
        <f t="shared" si="19"/>
        <v>CHW</v>
      </c>
      <c r="AK72" s="40" t="str">
        <f t="shared" si="15"/>
        <v/>
      </c>
      <c r="AL72" s="40" t="str">
        <f t="shared" si="20"/>
        <v>Fred Klages</v>
      </c>
      <c r="AM72" s="40" t="str">
        <f t="shared" si="21"/>
        <v>R</v>
      </c>
      <c r="AN72" s="40" t="str">
        <f t="shared" si="16"/>
        <v>Fred Klages</v>
      </c>
      <c r="AO72" t="s">
        <v>282</v>
      </c>
      <c r="AP72" t="s">
        <v>1134</v>
      </c>
      <c r="AQ72" s="42">
        <f t="shared" si="13"/>
        <v>21</v>
      </c>
      <c r="AR72" s="42">
        <f t="shared" si="14"/>
        <v>19</v>
      </c>
      <c r="AS72" s="42">
        <f t="shared" si="17"/>
        <v>19</v>
      </c>
      <c r="AT72" s="42">
        <f t="shared" si="18"/>
        <v>5</v>
      </c>
    </row>
    <row r="73" spans="1:46" s="27" customFormat="1" ht="16.5" thickTop="1" thickBot="1" x14ac:dyDescent="0.3">
      <c r="A73" s="2">
        <v>70</v>
      </c>
      <c r="B73" s="3" t="s">
        <v>796</v>
      </c>
      <c r="C73" s="2">
        <v>35</v>
      </c>
      <c r="D73" s="2" t="s">
        <v>388</v>
      </c>
      <c r="E73" s="2">
        <v>7</v>
      </c>
      <c r="F73" s="2">
        <v>1</v>
      </c>
      <c r="G73" s="2">
        <v>0.875</v>
      </c>
      <c r="H73" s="2">
        <v>3.77</v>
      </c>
      <c r="I73" s="2">
        <v>54</v>
      </c>
      <c r="J73" s="2">
        <v>0</v>
      </c>
      <c r="K73" s="2">
        <v>26</v>
      </c>
      <c r="L73" s="2">
        <v>0</v>
      </c>
      <c r="M73" s="2">
        <v>0</v>
      </c>
      <c r="N73" s="2">
        <v>5</v>
      </c>
      <c r="O73" s="2">
        <v>71.2</v>
      </c>
      <c r="P73" s="2">
        <v>71</v>
      </c>
      <c r="Q73" s="2">
        <v>33</v>
      </c>
      <c r="R73" s="2">
        <v>30</v>
      </c>
      <c r="S73" s="2">
        <v>10</v>
      </c>
      <c r="T73">
        <v>15</v>
      </c>
      <c r="U73">
        <v>7</v>
      </c>
      <c r="V73">
        <v>36</v>
      </c>
      <c r="W73">
        <v>1</v>
      </c>
      <c r="X73">
        <v>0</v>
      </c>
      <c r="Y73">
        <v>2</v>
      </c>
      <c r="Z73">
        <v>294</v>
      </c>
      <c r="AA73">
        <v>93</v>
      </c>
      <c r="AB73">
        <v>4.0199999999999996</v>
      </c>
      <c r="AC73">
        <v>1.2</v>
      </c>
      <c r="AD73">
        <v>8.9</v>
      </c>
      <c r="AE73">
        <v>1.3</v>
      </c>
      <c r="AF73">
        <v>1.9</v>
      </c>
      <c r="AG73" s="151">
        <v>4.5</v>
      </c>
      <c r="AH73">
        <v>2.4</v>
      </c>
      <c r="AJ73" s="38" t="str">
        <f t="shared" si="19"/>
        <v>MIN</v>
      </c>
      <c r="AK73" s="40" t="str">
        <f t="shared" si="15"/>
        <v/>
      </c>
      <c r="AL73" s="40" t="str">
        <f t="shared" si="20"/>
        <v>Ron Kline</v>
      </c>
      <c r="AM73" s="40" t="str">
        <f t="shared" si="21"/>
        <v>R</v>
      </c>
      <c r="AN73" s="40" t="str">
        <f t="shared" si="16"/>
        <v>Ron Kline</v>
      </c>
      <c r="AO73" s="27" t="s">
        <v>156</v>
      </c>
      <c r="AP73" s="27" t="s">
        <v>1310</v>
      </c>
      <c r="AQ73" s="42">
        <f t="shared" si="13"/>
        <v>21</v>
      </c>
      <c r="AR73" s="42">
        <f t="shared" si="14"/>
        <v>19</v>
      </c>
      <c r="AS73" s="42">
        <f t="shared" si="17"/>
        <v>19</v>
      </c>
      <c r="AT73" s="42">
        <f t="shared" si="18"/>
        <v>2</v>
      </c>
    </row>
    <row r="74" spans="1:46" ht="16.5" thickTop="1" thickBot="1" x14ac:dyDescent="0.3">
      <c r="A74" s="2">
        <v>71</v>
      </c>
      <c r="B74" s="3" t="s">
        <v>797</v>
      </c>
      <c r="C74" s="2">
        <v>39</v>
      </c>
      <c r="D74" s="2" t="s">
        <v>395</v>
      </c>
      <c r="E74" s="2">
        <v>0</v>
      </c>
      <c r="F74" s="2">
        <v>0</v>
      </c>
      <c r="G74" s="2"/>
      <c r="H74" s="2">
        <v>5.4</v>
      </c>
      <c r="I74" s="2">
        <v>5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6.2</v>
      </c>
      <c r="P74" s="2">
        <v>6</v>
      </c>
      <c r="Q74" s="2">
        <v>4</v>
      </c>
      <c r="R74" s="2">
        <v>4</v>
      </c>
      <c r="S74" s="2">
        <v>1</v>
      </c>
      <c r="T74">
        <v>1</v>
      </c>
      <c r="U74">
        <v>0</v>
      </c>
      <c r="V74">
        <v>4</v>
      </c>
      <c r="W74">
        <v>0</v>
      </c>
      <c r="X74">
        <v>0</v>
      </c>
      <c r="Y74">
        <v>1</v>
      </c>
      <c r="Z74">
        <v>26</v>
      </c>
      <c r="AA74">
        <v>65</v>
      </c>
      <c r="AB74">
        <v>3.74</v>
      </c>
      <c r="AC74">
        <v>1.05</v>
      </c>
      <c r="AD74">
        <v>8.1</v>
      </c>
      <c r="AE74">
        <v>1.4</v>
      </c>
      <c r="AF74">
        <v>1.4</v>
      </c>
      <c r="AG74" s="151">
        <v>5.4</v>
      </c>
      <c r="AH74">
        <v>4</v>
      </c>
      <c r="AJ74" s="37" t="str">
        <f t="shared" si="19"/>
        <v>DET</v>
      </c>
      <c r="AK74" s="40" t="str">
        <f t="shared" si="15"/>
        <v/>
      </c>
      <c r="AL74" s="40" t="str">
        <f t="shared" si="20"/>
        <v>Johnny Klippstein</v>
      </c>
      <c r="AM74" s="40" t="str">
        <f t="shared" si="21"/>
        <v>R</v>
      </c>
      <c r="AN74" s="40" t="str">
        <f t="shared" si="16"/>
        <v>Johnny Klippstein</v>
      </c>
      <c r="AO74" t="s">
        <v>299</v>
      </c>
      <c r="AP74" t="s">
        <v>1221</v>
      </c>
      <c r="AQ74" s="42">
        <f t="shared" si="13"/>
        <v>13</v>
      </c>
      <c r="AR74" s="42">
        <f t="shared" si="14"/>
        <v>11</v>
      </c>
      <c r="AS74" s="42">
        <f t="shared" si="17"/>
        <v>11</v>
      </c>
      <c r="AT74" s="42">
        <f t="shared" si="18"/>
        <v>2</v>
      </c>
    </row>
    <row r="75" spans="1:46" ht="16.5" thickTop="1" thickBot="1" x14ac:dyDescent="0.3">
      <c r="A75" s="2">
        <v>72</v>
      </c>
      <c r="B75" s="3" t="s">
        <v>798</v>
      </c>
      <c r="C75" s="2">
        <v>25</v>
      </c>
      <c r="D75" s="2" t="s">
        <v>391</v>
      </c>
      <c r="E75" s="2">
        <v>6</v>
      </c>
      <c r="F75" s="2">
        <v>8</v>
      </c>
      <c r="G75" s="2">
        <v>0.42899999999999999</v>
      </c>
      <c r="H75" s="2">
        <v>2.7</v>
      </c>
      <c r="I75" s="2">
        <v>61</v>
      </c>
      <c r="J75" s="2">
        <v>1</v>
      </c>
      <c r="K75" s="2">
        <v>35</v>
      </c>
      <c r="L75" s="2">
        <v>0</v>
      </c>
      <c r="M75" s="2">
        <v>0</v>
      </c>
      <c r="N75" s="2">
        <v>14</v>
      </c>
      <c r="O75" s="2">
        <v>113.1</v>
      </c>
      <c r="P75" s="2">
        <v>91</v>
      </c>
      <c r="Q75" s="2">
        <v>37</v>
      </c>
      <c r="R75" s="2">
        <v>34</v>
      </c>
      <c r="S75" s="2">
        <v>5</v>
      </c>
      <c r="T75">
        <v>52</v>
      </c>
      <c r="U75">
        <v>12</v>
      </c>
      <c r="V75">
        <v>85</v>
      </c>
      <c r="W75">
        <v>4</v>
      </c>
      <c r="X75">
        <v>3</v>
      </c>
      <c r="Y75">
        <v>2</v>
      </c>
      <c r="Z75">
        <v>465</v>
      </c>
      <c r="AA75">
        <v>118</v>
      </c>
      <c r="AB75">
        <v>3.09</v>
      </c>
      <c r="AC75">
        <v>1.262</v>
      </c>
      <c r="AD75">
        <v>7.2</v>
      </c>
      <c r="AE75">
        <v>0.4</v>
      </c>
      <c r="AF75">
        <v>4.0999999999999996</v>
      </c>
      <c r="AG75" s="151">
        <v>6.8</v>
      </c>
      <c r="AH75">
        <v>1.63</v>
      </c>
      <c r="AJ75" s="37" t="str">
        <f t="shared" si="19"/>
        <v>WSA</v>
      </c>
      <c r="AK75" s="40" t="str">
        <f t="shared" si="15"/>
        <v/>
      </c>
      <c r="AL75" s="40" t="str">
        <f t="shared" si="20"/>
        <v>Darold Knowles</v>
      </c>
      <c r="AM75" s="40" t="str">
        <f t="shared" si="21"/>
        <v>L</v>
      </c>
      <c r="AN75" s="40" t="str">
        <f t="shared" si="16"/>
        <v>Darold Knowles</v>
      </c>
      <c r="AO75" t="s">
        <v>1078</v>
      </c>
      <c r="AP75" t="s">
        <v>1079</v>
      </c>
      <c r="AQ75" s="42">
        <f t="shared" si="13"/>
        <v>25</v>
      </c>
      <c r="AR75" s="42">
        <f t="shared" si="14"/>
        <v>25</v>
      </c>
      <c r="AS75" s="42">
        <f t="shared" si="17"/>
        <v>24</v>
      </c>
      <c r="AT75" s="42">
        <f t="shared" si="18"/>
        <v>3</v>
      </c>
    </row>
    <row r="76" spans="1:46" ht="16.5" thickTop="1" thickBot="1" x14ac:dyDescent="0.3">
      <c r="A76" s="2">
        <v>73</v>
      </c>
      <c r="B76" s="3" t="s">
        <v>799</v>
      </c>
      <c r="C76" s="2">
        <v>21</v>
      </c>
      <c r="D76" s="2" t="s">
        <v>395</v>
      </c>
      <c r="E76" s="2">
        <v>1</v>
      </c>
      <c r="F76" s="2">
        <v>0</v>
      </c>
      <c r="G76" s="2">
        <v>1</v>
      </c>
      <c r="H76" s="2">
        <v>5.14</v>
      </c>
      <c r="I76" s="2">
        <v>9</v>
      </c>
      <c r="J76" s="2">
        <v>0</v>
      </c>
      <c r="K76" s="2">
        <v>2</v>
      </c>
      <c r="L76" s="2">
        <v>0</v>
      </c>
      <c r="M76" s="2">
        <v>0</v>
      </c>
      <c r="N76" s="2">
        <v>0</v>
      </c>
      <c r="O76" s="2">
        <v>14</v>
      </c>
      <c r="P76" s="2">
        <v>10</v>
      </c>
      <c r="Q76" s="2">
        <v>8</v>
      </c>
      <c r="R76" s="2">
        <v>8</v>
      </c>
      <c r="S76" s="2">
        <v>1</v>
      </c>
      <c r="T76">
        <v>11</v>
      </c>
      <c r="U76">
        <v>1</v>
      </c>
      <c r="V76">
        <v>11</v>
      </c>
      <c r="W76">
        <v>0</v>
      </c>
      <c r="X76">
        <v>0</v>
      </c>
      <c r="Y76">
        <v>0</v>
      </c>
      <c r="Z76">
        <v>64</v>
      </c>
      <c r="AA76">
        <v>66</v>
      </c>
      <c r="AB76">
        <v>4.25</v>
      </c>
      <c r="AC76">
        <v>1.5</v>
      </c>
      <c r="AD76">
        <v>6.4</v>
      </c>
      <c r="AE76">
        <v>0.6</v>
      </c>
      <c r="AF76">
        <v>7.1</v>
      </c>
      <c r="AG76" s="151">
        <v>7.1</v>
      </c>
      <c r="AH76">
        <v>1</v>
      </c>
      <c r="AJ76" s="37" t="str">
        <f t="shared" si="19"/>
        <v>DET</v>
      </c>
      <c r="AK76" s="40" t="str">
        <f t="shared" si="15"/>
        <v/>
      </c>
      <c r="AL76" s="40" t="str">
        <f t="shared" si="20"/>
        <v>George Korince</v>
      </c>
      <c r="AM76" s="40" t="str">
        <f t="shared" si="21"/>
        <v>R</v>
      </c>
      <c r="AN76" s="40" t="str">
        <f t="shared" si="16"/>
        <v>George Korince</v>
      </c>
      <c r="AO76" t="s">
        <v>285</v>
      </c>
      <c r="AP76" t="s">
        <v>1149</v>
      </c>
      <c r="AQ76" s="42">
        <f t="shared" si="13"/>
        <v>13</v>
      </c>
      <c r="AR76" s="42">
        <f t="shared" si="14"/>
        <v>13</v>
      </c>
      <c r="AS76" s="42">
        <f t="shared" si="17"/>
        <v>13</v>
      </c>
      <c r="AT76" s="42">
        <f t="shared" si="18"/>
        <v>3</v>
      </c>
    </row>
    <row r="77" spans="1:46" ht="16.5" thickTop="1" thickBot="1" x14ac:dyDescent="0.3">
      <c r="A77" s="2">
        <v>74</v>
      </c>
      <c r="B77" s="3" t="s">
        <v>800</v>
      </c>
      <c r="C77" s="2">
        <v>32</v>
      </c>
      <c r="D77" s="2" t="s">
        <v>406</v>
      </c>
      <c r="E77" s="2">
        <v>0</v>
      </c>
      <c r="F77" s="2">
        <v>2</v>
      </c>
      <c r="G77" s="2">
        <v>0</v>
      </c>
      <c r="H77" s="2">
        <v>9</v>
      </c>
      <c r="I77" s="2">
        <v>2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2</v>
      </c>
      <c r="P77" s="2">
        <v>4</v>
      </c>
      <c r="Q77" s="2">
        <v>3</v>
      </c>
      <c r="R77" s="2">
        <v>2</v>
      </c>
      <c r="S77" s="2">
        <v>0</v>
      </c>
      <c r="T77">
        <v>1</v>
      </c>
      <c r="U77">
        <v>0</v>
      </c>
      <c r="V77">
        <v>1</v>
      </c>
      <c r="W77">
        <v>0</v>
      </c>
      <c r="X77">
        <v>0</v>
      </c>
      <c r="Y77">
        <v>0</v>
      </c>
      <c r="Z77">
        <v>10</v>
      </c>
      <c r="AA77">
        <v>45</v>
      </c>
      <c r="AB77">
        <v>3.04</v>
      </c>
      <c r="AC77">
        <v>2.5</v>
      </c>
      <c r="AD77">
        <v>18</v>
      </c>
      <c r="AE77">
        <v>0</v>
      </c>
      <c r="AF77">
        <v>4.5</v>
      </c>
      <c r="AG77" s="151">
        <v>4.5</v>
      </c>
      <c r="AH77">
        <v>1</v>
      </c>
      <c r="AJ77" s="37" t="str">
        <f t="shared" si="19"/>
        <v>CLE</v>
      </c>
      <c r="AK77" s="40" t="str">
        <f t="shared" si="15"/>
        <v/>
      </c>
      <c r="AL77" s="40" t="str">
        <f t="shared" si="20"/>
        <v>Jack Kralick</v>
      </c>
      <c r="AM77" s="40" t="str">
        <f t="shared" si="21"/>
        <v>L</v>
      </c>
      <c r="AN77" s="40" t="str">
        <f t="shared" si="16"/>
        <v>Jack Kralick</v>
      </c>
      <c r="AO77" t="s">
        <v>289</v>
      </c>
      <c r="AP77" t="s">
        <v>1172</v>
      </c>
      <c r="AQ77" s="42">
        <f t="shared" si="13"/>
        <v>13</v>
      </c>
      <c r="AR77" s="42">
        <f t="shared" si="14"/>
        <v>11</v>
      </c>
      <c r="AS77" s="42">
        <f t="shared" si="17"/>
        <v>10</v>
      </c>
      <c r="AT77" s="42">
        <f t="shared" si="18"/>
        <v>2</v>
      </c>
    </row>
    <row r="78" spans="1:46" ht="16.5" thickTop="1" thickBot="1" x14ac:dyDescent="0.3">
      <c r="A78" s="2">
        <v>75</v>
      </c>
      <c r="B78" s="3" t="s">
        <v>801</v>
      </c>
      <c r="C78" s="2">
        <v>24</v>
      </c>
      <c r="D78" s="2" t="s">
        <v>422</v>
      </c>
      <c r="E78" s="2">
        <v>7</v>
      </c>
      <c r="F78" s="2">
        <v>17</v>
      </c>
      <c r="G78" s="2">
        <v>0.29199999999999998</v>
      </c>
      <c r="H78" s="2">
        <v>4.28</v>
      </c>
      <c r="I78" s="2">
        <v>48</v>
      </c>
      <c r="J78" s="2">
        <v>19</v>
      </c>
      <c r="K78" s="2">
        <v>16</v>
      </c>
      <c r="L78" s="2">
        <v>0</v>
      </c>
      <c r="M78" s="2">
        <v>0</v>
      </c>
      <c r="N78" s="2">
        <v>6</v>
      </c>
      <c r="O78" s="2">
        <v>160</v>
      </c>
      <c r="P78" s="2">
        <v>140</v>
      </c>
      <c r="Q78" s="2">
        <v>85</v>
      </c>
      <c r="R78" s="2">
        <v>76</v>
      </c>
      <c r="S78" s="2">
        <v>17</v>
      </c>
      <c r="T78">
        <v>67</v>
      </c>
      <c r="U78">
        <v>6</v>
      </c>
      <c r="V78">
        <v>96</v>
      </c>
      <c r="W78">
        <v>4</v>
      </c>
      <c r="X78">
        <v>0</v>
      </c>
      <c r="Y78">
        <v>5</v>
      </c>
      <c r="Z78">
        <v>681</v>
      </c>
      <c r="AA78">
        <v>75</v>
      </c>
      <c r="AB78">
        <v>4.05</v>
      </c>
      <c r="AC78">
        <v>1.294</v>
      </c>
      <c r="AD78">
        <v>7.9</v>
      </c>
      <c r="AE78">
        <v>1</v>
      </c>
      <c r="AF78">
        <v>3.8</v>
      </c>
      <c r="AG78" s="151">
        <v>5.4</v>
      </c>
      <c r="AH78">
        <v>1.43</v>
      </c>
      <c r="AJ78" s="37" t="str">
        <f t="shared" si="19"/>
        <v>KCA</v>
      </c>
      <c r="AK78" s="40" t="str">
        <f t="shared" si="15"/>
        <v/>
      </c>
      <c r="AL78" s="40" t="str">
        <f t="shared" si="20"/>
        <v>Lew Krausse</v>
      </c>
      <c r="AM78" s="40" t="str">
        <f t="shared" si="21"/>
        <v>R</v>
      </c>
      <c r="AN78" s="40" t="str">
        <f t="shared" si="16"/>
        <v>Lew Krausse</v>
      </c>
      <c r="AO78" t="s">
        <v>1242</v>
      </c>
      <c r="AP78" t="s">
        <v>1244</v>
      </c>
      <c r="AQ78" s="42">
        <f t="shared" si="13"/>
        <v>21</v>
      </c>
      <c r="AR78" s="42">
        <f t="shared" si="14"/>
        <v>19</v>
      </c>
      <c r="AS78" s="42">
        <f t="shared" si="17"/>
        <v>19</v>
      </c>
      <c r="AT78" s="42">
        <f t="shared" si="18"/>
        <v>4</v>
      </c>
    </row>
    <row r="79" spans="1:46" ht="16.5" thickTop="1" thickBot="1" x14ac:dyDescent="0.3">
      <c r="A79" s="2" t="s">
        <v>212</v>
      </c>
      <c r="B79" s="3" t="s">
        <v>93</v>
      </c>
      <c r="C79" s="2" t="s">
        <v>94</v>
      </c>
      <c r="D79" s="2" t="s">
        <v>194</v>
      </c>
      <c r="E79" s="2" t="s">
        <v>223</v>
      </c>
      <c r="F79" s="2" t="s">
        <v>122</v>
      </c>
      <c r="G79" s="2" t="s">
        <v>224</v>
      </c>
      <c r="H79" s="2" t="s">
        <v>225</v>
      </c>
      <c r="I79" s="2" t="s">
        <v>101</v>
      </c>
      <c r="J79" s="2" t="s">
        <v>102</v>
      </c>
      <c r="K79" s="2" t="s">
        <v>226</v>
      </c>
      <c r="L79" s="2" t="s">
        <v>227</v>
      </c>
      <c r="M79" s="2" t="s">
        <v>228</v>
      </c>
      <c r="N79" s="2" t="s">
        <v>229</v>
      </c>
      <c r="O79" s="2" t="s">
        <v>230</v>
      </c>
      <c r="P79" s="2" t="s">
        <v>197</v>
      </c>
      <c r="Q79" s="2" t="s">
        <v>116</v>
      </c>
      <c r="R79" s="2" t="s">
        <v>231</v>
      </c>
      <c r="S79" s="2" t="s">
        <v>2</v>
      </c>
      <c r="T79" t="s">
        <v>201</v>
      </c>
      <c r="U79" t="s">
        <v>211</v>
      </c>
      <c r="V79" t="s">
        <v>202</v>
      </c>
      <c r="W79" t="s">
        <v>208</v>
      </c>
      <c r="X79" t="s">
        <v>232</v>
      </c>
      <c r="Y79" t="s">
        <v>233</v>
      </c>
      <c r="Z79" t="s">
        <v>7</v>
      </c>
      <c r="AA79" t="s">
        <v>234</v>
      </c>
      <c r="AB79" t="s">
        <v>235</v>
      </c>
      <c r="AC79" t="s">
        <v>236</v>
      </c>
      <c r="AD79" t="s">
        <v>237</v>
      </c>
      <c r="AE79" t="s">
        <v>238</v>
      </c>
      <c r="AF79" t="s">
        <v>239</v>
      </c>
      <c r="AG79" s="151" t="s">
        <v>240</v>
      </c>
      <c r="AH79" t="s">
        <v>241</v>
      </c>
      <c r="AJ79" s="37" t="str">
        <f t="shared" si="19"/>
        <v>Tm</v>
      </c>
      <c r="AK79" s="40" t="str">
        <f t="shared" si="15"/>
        <v/>
      </c>
      <c r="AL79" s="40" t="str">
        <f t="shared" si="20"/>
        <v>Name</v>
      </c>
      <c r="AM79" s="40" t="str">
        <f t="shared" si="21"/>
        <v>R</v>
      </c>
      <c r="AN79" s="40" t="str">
        <f t="shared" si="16"/>
        <v>Name</v>
      </c>
      <c r="AO79" t="s">
        <v>93</v>
      </c>
      <c r="AQ79" s="42" t="str">
        <f t="shared" si="13"/>
        <v/>
      </c>
      <c r="AR79" s="42" t="str">
        <f t="shared" si="14"/>
        <v/>
      </c>
      <c r="AS79" s="42" t="str">
        <f t="shared" si="17"/>
        <v/>
      </c>
      <c r="AT79" s="42" t="str">
        <f t="shared" si="18"/>
        <v/>
      </c>
    </row>
    <row r="80" spans="1:46" ht="16.5" thickTop="1" thickBot="1" x14ac:dyDescent="0.3">
      <c r="A80" s="2">
        <v>76</v>
      </c>
      <c r="B80" s="3" t="s">
        <v>802</v>
      </c>
      <c r="C80" s="2">
        <v>30</v>
      </c>
      <c r="D80" s="2" t="s">
        <v>412</v>
      </c>
      <c r="E80" s="2">
        <v>1</v>
      </c>
      <c r="F80" s="2">
        <v>0</v>
      </c>
      <c r="G80" s="2">
        <v>1</v>
      </c>
      <c r="H80" s="2">
        <v>1.8</v>
      </c>
      <c r="I80" s="2">
        <v>3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5</v>
      </c>
      <c r="P80" s="2">
        <v>7</v>
      </c>
      <c r="Q80" s="2">
        <v>2</v>
      </c>
      <c r="R80" s="2">
        <v>1</v>
      </c>
      <c r="S80" s="2">
        <v>0</v>
      </c>
      <c r="T80">
        <v>1</v>
      </c>
      <c r="U80">
        <v>1</v>
      </c>
      <c r="V80">
        <v>3</v>
      </c>
      <c r="W80">
        <v>0</v>
      </c>
      <c r="X80">
        <v>0</v>
      </c>
      <c r="Y80">
        <v>1</v>
      </c>
      <c r="Z80">
        <v>23</v>
      </c>
      <c r="AA80">
        <v>184</v>
      </c>
      <c r="AB80">
        <v>1.94</v>
      </c>
      <c r="AC80">
        <v>1.6</v>
      </c>
      <c r="AD80">
        <v>12.6</v>
      </c>
      <c r="AE80">
        <v>0</v>
      </c>
      <c r="AF80">
        <v>1.8</v>
      </c>
      <c r="AG80" s="151">
        <v>5.4</v>
      </c>
      <c r="AH80">
        <v>3</v>
      </c>
      <c r="AJ80" s="37" t="str">
        <f t="shared" si="19"/>
        <v>CHW</v>
      </c>
      <c r="AK80" s="40" t="str">
        <f t="shared" si="15"/>
        <v/>
      </c>
      <c r="AL80" s="40" t="str">
        <f t="shared" si="20"/>
        <v>Jack Lamabe</v>
      </c>
      <c r="AM80" s="40" t="str">
        <f t="shared" si="21"/>
        <v>R</v>
      </c>
      <c r="AN80" s="40" t="str">
        <f t="shared" si="16"/>
        <v>Jack Lamabe</v>
      </c>
      <c r="AO80" t="s">
        <v>289</v>
      </c>
      <c r="AP80" t="s">
        <v>1173</v>
      </c>
      <c r="AQ80" s="42">
        <f t="shared" si="13"/>
        <v>13</v>
      </c>
      <c r="AR80" s="42">
        <f t="shared" si="14"/>
        <v>11</v>
      </c>
      <c r="AS80" s="42">
        <f t="shared" si="17"/>
        <v>11</v>
      </c>
      <c r="AT80" s="42">
        <f t="shared" si="18"/>
        <v>3</v>
      </c>
    </row>
    <row r="81" spans="1:46" ht="16.5" thickTop="1" thickBot="1" x14ac:dyDescent="0.3">
      <c r="A81" s="2">
        <v>77</v>
      </c>
      <c r="B81" s="3" t="s">
        <v>803</v>
      </c>
      <c r="C81" s="2">
        <v>24</v>
      </c>
      <c r="D81" s="2" t="s">
        <v>390</v>
      </c>
      <c r="E81" s="2">
        <v>1</v>
      </c>
      <c r="F81" s="2">
        <v>0</v>
      </c>
      <c r="G81" s="2">
        <v>1</v>
      </c>
      <c r="H81" s="2">
        <v>5.26</v>
      </c>
      <c r="I81" s="2">
        <v>18</v>
      </c>
      <c r="J81" s="2">
        <v>1</v>
      </c>
      <c r="K81" s="2">
        <v>5</v>
      </c>
      <c r="L81" s="2">
        <v>0</v>
      </c>
      <c r="M81" s="2">
        <v>0</v>
      </c>
      <c r="N81" s="2">
        <v>0</v>
      </c>
      <c r="O81" s="2">
        <v>25.2</v>
      </c>
      <c r="P81" s="2">
        <v>24</v>
      </c>
      <c r="Q81" s="2">
        <v>16</v>
      </c>
      <c r="R81" s="2">
        <v>15</v>
      </c>
      <c r="S81" s="2">
        <v>6</v>
      </c>
      <c r="T81">
        <v>11</v>
      </c>
      <c r="U81">
        <v>3</v>
      </c>
      <c r="V81">
        <v>23</v>
      </c>
      <c r="W81">
        <v>0</v>
      </c>
      <c r="X81">
        <v>0</v>
      </c>
      <c r="Y81">
        <v>0</v>
      </c>
      <c r="Z81">
        <v>110</v>
      </c>
      <c r="AA81">
        <v>68</v>
      </c>
      <c r="AB81">
        <v>5.07</v>
      </c>
      <c r="AC81">
        <v>1.3640000000000001</v>
      </c>
      <c r="AD81">
        <v>8.4</v>
      </c>
      <c r="AE81">
        <v>2.1</v>
      </c>
      <c r="AF81">
        <v>3.9</v>
      </c>
      <c r="AG81" s="151">
        <v>8.1</v>
      </c>
      <c r="AH81">
        <v>2.09</v>
      </c>
      <c r="AJ81" s="37" t="str">
        <f t="shared" si="19"/>
        <v>BOS</v>
      </c>
      <c r="AK81" s="40" t="str">
        <f t="shared" si="15"/>
        <v/>
      </c>
      <c r="AL81" s="40" t="str">
        <f t="shared" si="20"/>
        <v>Bill Landis</v>
      </c>
      <c r="AM81" s="40" t="str">
        <f t="shared" si="21"/>
        <v>L</v>
      </c>
      <c r="AN81" s="40" t="str">
        <f t="shared" si="16"/>
        <v>Bill Landis</v>
      </c>
      <c r="AO81" t="s">
        <v>157</v>
      </c>
      <c r="AP81" t="s">
        <v>1021</v>
      </c>
      <c r="AQ81" s="42">
        <f t="shared" si="13"/>
        <v>17</v>
      </c>
      <c r="AR81" s="42">
        <f t="shared" si="14"/>
        <v>17</v>
      </c>
      <c r="AS81" s="42">
        <f t="shared" si="17"/>
        <v>16</v>
      </c>
      <c r="AT81" s="42">
        <f t="shared" si="18"/>
        <v>2</v>
      </c>
    </row>
    <row r="82" spans="1:46" ht="16.5" thickTop="1" thickBot="1" x14ac:dyDescent="0.3">
      <c r="A82" s="2">
        <v>78</v>
      </c>
      <c r="B82" s="3" t="s">
        <v>804</v>
      </c>
      <c r="C82" s="2">
        <v>25</v>
      </c>
      <c r="D82" s="2" t="s">
        <v>395</v>
      </c>
      <c r="E82" s="2">
        <v>2</v>
      </c>
      <c r="F82" s="2">
        <v>1</v>
      </c>
      <c r="G82" s="2">
        <v>0.66700000000000004</v>
      </c>
      <c r="H82" s="2">
        <v>3.9</v>
      </c>
      <c r="I82" s="2">
        <v>17</v>
      </c>
      <c r="J82" s="2">
        <v>0</v>
      </c>
      <c r="K82" s="2">
        <v>12</v>
      </c>
      <c r="L82" s="2">
        <v>0</v>
      </c>
      <c r="M82" s="2">
        <v>0</v>
      </c>
      <c r="N82" s="2">
        <v>9</v>
      </c>
      <c r="O82" s="2">
        <v>30</v>
      </c>
      <c r="P82" s="2">
        <v>25</v>
      </c>
      <c r="Q82" s="2">
        <v>14</v>
      </c>
      <c r="R82" s="2">
        <v>13</v>
      </c>
      <c r="S82" s="2">
        <v>1</v>
      </c>
      <c r="T82">
        <v>11</v>
      </c>
      <c r="U82">
        <v>1</v>
      </c>
      <c r="V82">
        <v>28</v>
      </c>
      <c r="W82">
        <v>1</v>
      </c>
      <c r="X82">
        <v>0</v>
      </c>
      <c r="Y82">
        <v>1</v>
      </c>
      <c r="Z82">
        <v>126</v>
      </c>
      <c r="AA82">
        <v>85</v>
      </c>
      <c r="AB82">
        <v>2.31</v>
      </c>
      <c r="AC82">
        <v>1.2</v>
      </c>
      <c r="AD82">
        <v>7.5</v>
      </c>
      <c r="AE82">
        <v>0.3</v>
      </c>
      <c r="AF82">
        <v>3.3</v>
      </c>
      <c r="AG82" s="151">
        <v>8.4</v>
      </c>
      <c r="AH82">
        <v>2.5499999999999998</v>
      </c>
      <c r="AJ82" s="37" t="str">
        <f t="shared" si="19"/>
        <v>DET</v>
      </c>
      <c r="AK82" s="40" t="str">
        <f t="shared" si="15"/>
        <v/>
      </c>
      <c r="AL82" s="40" t="str">
        <f t="shared" si="20"/>
        <v>Fred Lasher</v>
      </c>
      <c r="AM82" s="40" t="str">
        <f t="shared" si="21"/>
        <v>R</v>
      </c>
      <c r="AN82" s="40" t="str">
        <f t="shared" si="16"/>
        <v>Fred Lasher</v>
      </c>
      <c r="AO82" t="s">
        <v>282</v>
      </c>
      <c r="AP82" t="s">
        <v>1135</v>
      </c>
      <c r="AQ82" s="42">
        <f t="shared" si="13"/>
        <v>21</v>
      </c>
      <c r="AR82" s="42">
        <f t="shared" si="14"/>
        <v>21</v>
      </c>
      <c r="AS82" s="42">
        <f t="shared" si="17"/>
        <v>21</v>
      </c>
      <c r="AT82" s="42">
        <f t="shared" si="18"/>
        <v>3</v>
      </c>
    </row>
    <row r="83" spans="1:46" ht="16.5" thickTop="1" thickBot="1" x14ac:dyDescent="0.3">
      <c r="A83" s="2">
        <v>79</v>
      </c>
      <c r="B83" s="3" t="s">
        <v>805</v>
      </c>
      <c r="C83" s="2">
        <v>19</v>
      </c>
      <c r="D83" s="2" t="s">
        <v>422</v>
      </c>
      <c r="E83" s="2">
        <v>0</v>
      </c>
      <c r="F83" s="2">
        <v>2</v>
      </c>
      <c r="G83" s="2">
        <v>0</v>
      </c>
      <c r="H83" s="2">
        <v>2.25</v>
      </c>
      <c r="I83" s="2">
        <v>3</v>
      </c>
      <c r="J83" s="2">
        <v>2</v>
      </c>
      <c r="K83" s="2">
        <v>1</v>
      </c>
      <c r="L83" s="2">
        <v>0</v>
      </c>
      <c r="M83" s="2">
        <v>0</v>
      </c>
      <c r="N83" s="2">
        <v>0</v>
      </c>
      <c r="O83" s="2">
        <v>16</v>
      </c>
      <c r="P83" s="2">
        <v>11</v>
      </c>
      <c r="Q83" s="2">
        <v>4</v>
      </c>
      <c r="R83" s="2">
        <v>4</v>
      </c>
      <c r="S83" s="2">
        <v>2</v>
      </c>
      <c r="T83">
        <v>6</v>
      </c>
      <c r="U83">
        <v>0</v>
      </c>
      <c r="V83">
        <v>10</v>
      </c>
      <c r="W83">
        <v>1</v>
      </c>
      <c r="X83">
        <v>0</v>
      </c>
      <c r="Y83">
        <v>0</v>
      </c>
      <c r="Z83">
        <v>66</v>
      </c>
      <c r="AA83">
        <v>146</v>
      </c>
      <c r="AB83">
        <v>4.2300000000000004</v>
      </c>
      <c r="AC83">
        <v>1.0629999999999999</v>
      </c>
      <c r="AD83">
        <v>6.2</v>
      </c>
      <c r="AE83">
        <v>1.1000000000000001</v>
      </c>
      <c r="AF83">
        <v>3.4</v>
      </c>
      <c r="AG83" s="151">
        <v>5.6</v>
      </c>
      <c r="AH83">
        <v>1.67</v>
      </c>
      <c r="AJ83" s="37" t="str">
        <f t="shared" si="19"/>
        <v>KCA</v>
      </c>
      <c r="AK83" s="40" t="str">
        <f t="shared" si="15"/>
        <v/>
      </c>
      <c r="AL83" s="40" t="str">
        <f t="shared" si="20"/>
        <v>George Lauzerique</v>
      </c>
      <c r="AM83" s="40" t="str">
        <f t="shared" si="21"/>
        <v>R</v>
      </c>
      <c r="AN83" s="40" t="str">
        <f t="shared" si="16"/>
        <v>George Lauzerique</v>
      </c>
      <c r="AO83" t="s">
        <v>285</v>
      </c>
      <c r="AP83" t="s">
        <v>1150</v>
      </c>
      <c r="AQ83" s="42">
        <f t="shared" si="13"/>
        <v>13</v>
      </c>
      <c r="AR83" s="42">
        <f t="shared" si="14"/>
        <v>11</v>
      </c>
      <c r="AS83" s="42">
        <f t="shared" si="17"/>
        <v>11</v>
      </c>
      <c r="AT83" s="42">
        <f t="shared" si="18"/>
        <v>6</v>
      </c>
    </row>
    <row r="84" spans="1:46" ht="16.5" thickTop="1" thickBot="1" x14ac:dyDescent="0.3">
      <c r="A84" s="2">
        <v>80</v>
      </c>
      <c r="B84" s="3" t="s">
        <v>806</v>
      </c>
      <c r="C84" s="2">
        <v>26</v>
      </c>
      <c r="D84" s="2" t="s">
        <v>393</v>
      </c>
      <c r="E84" s="2">
        <v>0</v>
      </c>
      <c r="F84" s="2">
        <v>0</v>
      </c>
      <c r="G84" s="2"/>
      <c r="H84" s="2">
        <v>3.14</v>
      </c>
      <c r="I84" s="2">
        <v>3</v>
      </c>
      <c r="J84" s="2">
        <v>2</v>
      </c>
      <c r="K84" s="2">
        <v>1</v>
      </c>
      <c r="L84" s="2">
        <v>0</v>
      </c>
      <c r="M84" s="2">
        <v>0</v>
      </c>
      <c r="N84" s="2">
        <v>1</v>
      </c>
      <c r="O84" s="2">
        <v>14.1</v>
      </c>
      <c r="P84" s="2">
        <v>11</v>
      </c>
      <c r="Q84" s="2">
        <v>5</v>
      </c>
      <c r="R84" s="2">
        <v>5</v>
      </c>
      <c r="S84" s="2">
        <v>1</v>
      </c>
      <c r="T84">
        <v>6</v>
      </c>
      <c r="U84">
        <v>0</v>
      </c>
      <c r="V84">
        <v>9</v>
      </c>
      <c r="W84">
        <v>1</v>
      </c>
      <c r="X84">
        <v>0</v>
      </c>
      <c r="Y84">
        <v>0</v>
      </c>
      <c r="Z84">
        <v>62</v>
      </c>
      <c r="AA84">
        <v>104</v>
      </c>
      <c r="AB84">
        <v>3.66</v>
      </c>
      <c r="AC84">
        <v>1.1859999999999999</v>
      </c>
      <c r="AD84">
        <v>6.9</v>
      </c>
      <c r="AE84">
        <v>0.6</v>
      </c>
      <c r="AF84">
        <v>3.8</v>
      </c>
      <c r="AG84" s="151">
        <v>5.7</v>
      </c>
      <c r="AH84">
        <v>1.5</v>
      </c>
      <c r="AJ84" s="37" t="str">
        <f t="shared" si="19"/>
        <v>BAL</v>
      </c>
      <c r="AK84" s="40" t="str">
        <f t="shared" si="15"/>
        <v/>
      </c>
      <c r="AL84" s="40" t="str">
        <f t="shared" si="20"/>
        <v>Dave Leonhard</v>
      </c>
      <c r="AM84" s="40" t="str">
        <f t="shared" si="21"/>
        <v>R</v>
      </c>
      <c r="AN84" s="40" t="str">
        <f t="shared" si="16"/>
        <v>Dave Leonhard</v>
      </c>
      <c r="AO84" t="s">
        <v>273</v>
      </c>
      <c r="AP84" t="s">
        <v>1084</v>
      </c>
      <c r="AQ84" s="42">
        <f t="shared" si="13"/>
        <v>13</v>
      </c>
      <c r="AR84" s="42">
        <f t="shared" si="14"/>
        <v>11</v>
      </c>
      <c r="AS84" s="42">
        <f t="shared" si="17"/>
        <v>11</v>
      </c>
      <c r="AT84" s="42">
        <f t="shared" si="18"/>
        <v>6</v>
      </c>
    </row>
    <row r="85" spans="1:46" ht="16.5" thickTop="1" thickBot="1" x14ac:dyDescent="0.3">
      <c r="A85" s="2">
        <v>81</v>
      </c>
      <c r="B85" s="3" t="s">
        <v>807</v>
      </c>
      <c r="C85" s="2">
        <v>25</v>
      </c>
      <c r="D85" s="2" t="s">
        <v>422</v>
      </c>
      <c r="E85" s="2">
        <v>5</v>
      </c>
      <c r="F85" s="2">
        <v>8</v>
      </c>
      <c r="G85" s="2">
        <v>0.38500000000000001</v>
      </c>
      <c r="H85" s="2">
        <v>3.58</v>
      </c>
      <c r="I85" s="2">
        <v>46</v>
      </c>
      <c r="J85" s="2">
        <v>10</v>
      </c>
      <c r="K85" s="2">
        <v>17</v>
      </c>
      <c r="L85" s="2">
        <v>1</v>
      </c>
      <c r="M85" s="2">
        <v>1</v>
      </c>
      <c r="N85" s="2">
        <v>6</v>
      </c>
      <c r="O85" s="2">
        <v>115.2</v>
      </c>
      <c r="P85" s="2">
        <v>106</v>
      </c>
      <c r="Q85" s="2">
        <v>59</v>
      </c>
      <c r="R85" s="2">
        <v>46</v>
      </c>
      <c r="S85" s="2">
        <v>15</v>
      </c>
      <c r="T85">
        <v>35</v>
      </c>
      <c r="U85">
        <v>9</v>
      </c>
      <c r="V85">
        <v>83</v>
      </c>
      <c r="W85">
        <v>6</v>
      </c>
      <c r="X85">
        <v>0</v>
      </c>
      <c r="Y85">
        <v>3</v>
      </c>
      <c r="Z85">
        <v>487</v>
      </c>
      <c r="AA85">
        <v>90</v>
      </c>
      <c r="AB85">
        <v>3.85</v>
      </c>
      <c r="AC85">
        <v>1.2190000000000001</v>
      </c>
      <c r="AD85">
        <v>8.1999999999999993</v>
      </c>
      <c r="AE85">
        <v>1.2</v>
      </c>
      <c r="AF85">
        <v>2.7</v>
      </c>
      <c r="AG85" s="151">
        <v>6.5</v>
      </c>
      <c r="AH85">
        <v>2.37</v>
      </c>
      <c r="AJ85" s="37" t="str">
        <f t="shared" si="19"/>
        <v>KCA</v>
      </c>
      <c r="AK85" s="40" t="str">
        <f t="shared" si="15"/>
        <v/>
      </c>
      <c r="AL85" s="40" t="str">
        <f t="shared" si="20"/>
        <v>Paul Lindblad</v>
      </c>
      <c r="AM85" s="40" t="str">
        <f t="shared" si="21"/>
        <v>L</v>
      </c>
      <c r="AN85" s="40" t="str">
        <f t="shared" si="16"/>
        <v>Paul Lindblad</v>
      </c>
      <c r="AO85" t="s">
        <v>323</v>
      </c>
      <c r="AP85" t="s">
        <v>1284</v>
      </c>
      <c r="AQ85" s="42">
        <f t="shared" si="13"/>
        <v>21</v>
      </c>
      <c r="AR85" s="42">
        <f t="shared" si="14"/>
        <v>21</v>
      </c>
      <c r="AS85" s="42">
        <f t="shared" si="17"/>
        <v>20</v>
      </c>
      <c r="AT85" s="42">
        <f t="shared" si="18"/>
        <v>4</v>
      </c>
    </row>
    <row r="86" spans="1:46" ht="16.5" thickTop="1" thickBot="1" x14ac:dyDescent="0.3">
      <c r="A86" s="2">
        <v>82</v>
      </c>
      <c r="B86" s="3" t="s">
        <v>808</v>
      </c>
      <c r="C86" s="2">
        <v>28</v>
      </c>
      <c r="D86" s="2" t="s">
        <v>391</v>
      </c>
      <c r="E86" s="2">
        <v>2</v>
      </c>
      <c r="F86" s="2">
        <v>5</v>
      </c>
      <c r="G86" s="2">
        <v>0.28599999999999998</v>
      </c>
      <c r="H86" s="2">
        <v>3.36</v>
      </c>
      <c r="I86" s="2">
        <v>54</v>
      </c>
      <c r="J86" s="2">
        <v>0</v>
      </c>
      <c r="K86" s="2">
        <v>21</v>
      </c>
      <c r="L86" s="2">
        <v>0</v>
      </c>
      <c r="M86" s="2">
        <v>0</v>
      </c>
      <c r="N86" s="2">
        <v>4</v>
      </c>
      <c r="O86" s="2">
        <v>85.2</v>
      </c>
      <c r="P86" s="2">
        <v>83</v>
      </c>
      <c r="Q86" s="2">
        <v>43</v>
      </c>
      <c r="R86" s="2">
        <v>32</v>
      </c>
      <c r="S86" s="2">
        <v>6</v>
      </c>
      <c r="T86">
        <v>24</v>
      </c>
      <c r="U86">
        <v>6</v>
      </c>
      <c r="V86">
        <v>54</v>
      </c>
      <c r="W86">
        <v>0</v>
      </c>
      <c r="X86">
        <v>0</v>
      </c>
      <c r="Y86">
        <v>4</v>
      </c>
      <c r="Z86">
        <v>370</v>
      </c>
      <c r="AA86">
        <v>95</v>
      </c>
      <c r="AB86">
        <v>3.03</v>
      </c>
      <c r="AC86">
        <v>1.2490000000000001</v>
      </c>
      <c r="AD86">
        <v>8.6999999999999993</v>
      </c>
      <c r="AE86">
        <v>0.6</v>
      </c>
      <c r="AF86">
        <v>2.5</v>
      </c>
      <c r="AG86" s="151">
        <v>5.7</v>
      </c>
      <c r="AH86">
        <v>2.25</v>
      </c>
      <c r="AJ86" s="37" t="str">
        <f t="shared" si="19"/>
        <v>WSA</v>
      </c>
      <c r="AK86" s="40" t="str">
        <f t="shared" si="15"/>
        <v/>
      </c>
      <c r="AL86" s="40" t="str">
        <f t="shared" si="20"/>
        <v>Dick Lines</v>
      </c>
      <c r="AM86" s="40" t="str">
        <f t="shared" si="21"/>
        <v>L</v>
      </c>
      <c r="AN86" s="40" t="str">
        <f t="shared" si="16"/>
        <v>Dick Lines</v>
      </c>
      <c r="AO86" t="s">
        <v>160</v>
      </c>
      <c r="AP86" t="s">
        <v>1096</v>
      </c>
      <c r="AQ86" s="42">
        <f t="shared" si="13"/>
        <v>21</v>
      </c>
      <c r="AR86" s="42">
        <f t="shared" si="14"/>
        <v>19</v>
      </c>
      <c r="AS86" s="42">
        <f t="shared" si="17"/>
        <v>18</v>
      </c>
      <c r="AT86" s="42">
        <f t="shared" si="18"/>
        <v>3</v>
      </c>
    </row>
    <row r="87" spans="1:46" ht="16.5" thickTop="1" thickBot="1" x14ac:dyDescent="0.3">
      <c r="A87" s="2">
        <v>83</v>
      </c>
      <c r="B87" s="3" t="s">
        <v>809</v>
      </c>
      <c r="C87" s="2">
        <v>33</v>
      </c>
      <c r="D87" s="2" t="s">
        <v>397</v>
      </c>
      <c r="E87" s="2">
        <v>3</v>
      </c>
      <c r="F87" s="2">
        <v>0</v>
      </c>
      <c r="G87" s="2">
        <v>1</v>
      </c>
      <c r="H87" s="2">
        <v>2.33</v>
      </c>
      <c r="I87" s="2">
        <v>9</v>
      </c>
      <c r="J87" s="2">
        <v>1</v>
      </c>
      <c r="K87" s="2">
        <v>6</v>
      </c>
      <c r="L87" s="2">
        <v>0</v>
      </c>
      <c r="M87" s="2">
        <v>0</v>
      </c>
      <c r="N87" s="2">
        <v>2</v>
      </c>
      <c r="O87" s="2">
        <v>19.100000000000001</v>
      </c>
      <c r="P87" s="2">
        <v>14</v>
      </c>
      <c r="Q87" s="2">
        <v>6</v>
      </c>
      <c r="R87" s="2">
        <v>5</v>
      </c>
      <c r="S87" s="2">
        <v>1</v>
      </c>
      <c r="T87">
        <v>3</v>
      </c>
      <c r="U87">
        <v>0</v>
      </c>
      <c r="V87">
        <v>7</v>
      </c>
      <c r="W87">
        <v>1</v>
      </c>
      <c r="X87">
        <v>0</v>
      </c>
      <c r="Y87">
        <v>0</v>
      </c>
      <c r="Z87">
        <v>74</v>
      </c>
      <c r="AA87">
        <v>137</v>
      </c>
      <c r="AB87">
        <v>3.11</v>
      </c>
      <c r="AC87">
        <v>0.879</v>
      </c>
      <c r="AD87">
        <v>6.5</v>
      </c>
      <c r="AE87">
        <v>0.5</v>
      </c>
      <c r="AF87">
        <v>1.4</v>
      </c>
      <c r="AG87" s="151">
        <v>3.3</v>
      </c>
      <c r="AH87">
        <v>2.33</v>
      </c>
      <c r="AJ87" s="37" t="str">
        <f t="shared" si="19"/>
        <v>CAL</v>
      </c>
      <c r="AK87" s="40" t="str">
        <f t="shared" si="15"/>
        <v/>
      </c>
      <c r="AL87" s="40" t="str">
        <f t="shared" si="20"/>
        <v>Bobby Locke</v>
      </c>
      <c r="AM87" s="40" t="str">
        <f t="shared" si="21"/>
        <v>R</v>
      </c>
      <c r="AN87" s="40" t="str">
        <f t="shared" si="16"/>
        <v>Bobby Locke</v>
      </c>
      <c r="AO87" t="s">
        <v>252</v>
      </c>
      <c r="AP87" t="s">
        <v>1038</v>
      </c>
      <c r="AQ87" s="42">
        <f t="shared" si="13"/>
        <v>13</v>
      </c>
      <c r="AR87" s="42">
        <f t="shared" si="14"/>
        <v>11</v>
      </c>
      <c r="AS87" s="42">
        <f t="shared" si="17"/>
        <v>11</v>
      </c>
      <c r="AT87" s="42">
        <f t="shared" si="18"/>
        <v>3</v>
      </c>
    </row>
    <row r="88" spans="1:46" ht="16.5" thickTop="1" thickBot="1" x14ac:dyDescent="0.3">
      <c r="A88" s="2">
        <v>84</v>
      </c>
      <c r="B88" s="3" t="s">
        <v>810</v>
      </c>
      <c r="C88" s="2">
        <v>29</v>
      </c>
      <c r="D88" s="2" t="s">
        <v>412</v>
      </c>
      <c r="E88" s="2">
        <v>7</v>
      </c>
      <c r="F88" s="2">
        <v>5</v>
      </c>
      <c r="G88" s="2">
        <v>0.58299999999999996</v>
      </c>
      <c r="H88" s="2">
        <v>2.09</v>
      </c>
      <c r="I88" s="2">
        <v>77</v>
      </c>
      <c r="J88" s="2">
        <v>0</v>
      </c>
      <c r="K88" s="2">
        <v>47</v>
      </c>
      <c r="L88" s="2">
        <v>0</v>
      </c>
      <c r="M88" s="2">
        <v>0</v>
      </c>
      <c r="N88" s="2">
        <v>20</v>
      </c>
      <c r="O88" s="2">
        <v>124.2</v>
      </c>
      <c r="P88" s="2">
        <v>102</v>
      </c>
      <c r="Q88" s="2">
        <v>34</v>
      </c>
      <c r="R88" s="2">
        <v>29</v>
      </c>
      <c r="S88" s="2">
        <v>5</v>
      </c>
      <c r="T88">
        <v>23</v>
      </c>
      <c r="U88">
        <v>5</v>
      </c>
      <c r="V88">
        <v>80</v>
      </c>
      <c r="W88">
        <v>10</v>
      </c>
      <c r="X88">
        <v>1</v>
      </c>
      <c r="Y88">
        <v>7</v>
      </c>
      <c r="Z88">
        <v>503</v>
      </c>
      <c r="AA88">
        <v>144</v>
      </c>
      <c r="AB88">
        <v>2.57</v>
      </c>
      <c r="AC88">
        <v>1.0029999999999999</v>
      </c>
      <c r="AD88">
        <v>7.4</v>
      </c>
      <c r="AE88">
        <v>0.4</v>
      </c>
      <c r="AF88">
        <v>1.7</v>
      </c>
      <c r="AG88" s="151">
        <v>5.8</v>
      </c>
      <c r="AH88">
        <v>3.48</v>
      </c>
      <c r="AJ88" s="37" t="str">
        <f t="shared" si="19"/>
        <v>CHW</v>
      </c>
      <c r="AK88" s="40" t="str">
        <f t="shared" si="15"/>
        <v/>
      </c>
      <c r="AL88" s="40" t="str">
        <f t="shared" si="20"/>
        <v>Bob Locker</v>
      </c>
      <c r="AM88" s="40" t="str">
        <f t="shared" si="21"/>
        <v>R</v>
      </c>
      <c r="AN88" s="40" t="str">
        <f t="shared" si="16"/>
        <v>Bob Locker</v>
      </c>
      <c r="AO88" t="s">
        <v>145</v>
      </c>
      <c r="AP88" t="s">
        <v>1033</v>
      </c>
      <c r="AQ88" s="42">
        <f t="shared" si="13"/>
        <v>29</v>
      </c>
      <c r="AR88" s="42">
        <f t="shared" si="14"/>
        <v>27</v>
      </c>
      <c r="AS88" s="42">
        <f t="shared" si="17"/>
        <v>27</v>
      </c>
      <c r="AT88" s="42">
        <f t="shared" si="18"/>
        <v>3</v>
      </c>
    </row>
    <row r="89" spans="1:46" ht="16.5" thickTop="1" thickBot="1" x14ac:dyDescent="0.3">
      <c r="A89" s="2">
        <v>85</v>
      </c>
      <c r="B89" s="3" t="s">
        <v>811</v>
      </c>
      <c r="C89" s="2">
        <v>26</v>
      </c>
      <c r="D89" s="2" t="s">
        <v>395</v>
      </c>
      <c r="E89" s="2">
        <v>14</v>
      </c>
      <c r="F89" s="2">
        <v>13</v>
      </c>
      <c r="G89" s="2">
        <v>0.51900000000000002</v>
      </c>
      <c r="H89" s="2">
        <v>3.04</v>
      </c>
      <c r="I89" s="2">
        <v>31</v>
      </c>
      <c r="J89" s="2">
        <v>30</v>
      </c>
      <c r="K89" s="2">
        <v>1</v>
      </c>
      <c r="L89" s="2">
        <v>11</v>
      </c>
      <c r="M89" s="2">
        <v>6</v>
      </c>
      <c r="N89" s="2">
        <v>0</v>
      </c>
      <c r="O89" s="2">
        <v>204</v>
      </c>
      <c r="P89" s="2">
        <v>165</v>
      </c>
      <c r="Q89" s="2">
        <v>71</v>
      </c>
      <c r="R89" s="2">
        <v>69</v>
      </c>
      <c r="S89" s="2">
        <v>14</v>
      </c>
      <c r="T89">
        <v>56</v>
      </c>
      <c r="U89">
        <v>2</v>
      </c>
      <c r="V89">
        <v>174</v>
      </c>
      <c r="W89">
        <v>7</v>
      </c>
      <c r="X89">
        <v>0</v>
      </c>
      <c r="Y89">
        <v>3</v>
      </c>
      <c r="Z89">
        <v>820</v>
      </c>
      <c r="AA89">
        <v>107</v>
      </c>
      <c r="AB89">
        <v>2.65</v>
      </c>
      <c r="AC89">
        <v>1.083</v>
      </c>
      <c r="AD89">
        <v>7.3</v>
      </c>
      <c r="AE89">
        <v>0.6</v>
      </c>
      <c r="AF89">
        <v>2.5</v>
      </c>
      <c r="AG89" s="151">
        <v>7.7</v>
      </c>
      <c r="AH89">
        <v>3.11</v>
      </c>
      <c r="AJ89" s="37" t="str">
        <f t="shared" si="19"/>
        <v>DET</v>
      </c>
      <c r="AK89" s="40" t="str">
        <f t="shared" si="15"/>
        <v/>
      </c>
      <c r="AL89" s="40" t="str">
        <f t="shared" si="20"/>
        <v>Mickey Lolich</v>
      </c>
      <c r="AM89" s="40" t="str">
        <f t="shared" si="21"/>
        <v>L</v>
      </c>
      <c r="AN89" s="40" t="str">
        <f t="shared" si="16"/>
        <v>Mickey Lolich</v>
      </c>
      <c r="AO89" t="s">
        <v>1257</v>
      </c>
      <c r="AP89" t="s">
        <v>1258</v>
      </c>
      <c r="AQ89" s="42">
        <f t="shared" si="13"/>
        <v>25</v>
      </c>
      <c r="AR89" s="42">
        <f t="shared" si="14"/>
        <v>25</v>
      </c>
      <c r="AS89" s="42">
        <f t="shared" si="17"/>
        <v>24</v>
      </c>
      <c r="AT89" s="42">
        <f t="shared" si="18"/>
        <v>8</v>
      </c>
    </row>
    <row r="90" spans="1:46" ht="16.5" thickTop="1" thickBot="1" x14ac:dyDescent="0.3">
      <c r="A90" s="2">
        <v>86</v>
      </c>
      <c r="B90" s="3" t="s">
        <v>812</v>
      </c>
      <c r="C90" s="2">
        <v>25</v>
      </c>
      <c r="D90" s="2" t="s">
        <v>390</v>
      </c>
      <c r="E90" s="2">
        <v>22</v>
      </c>
      <c r="F90" s="2">
        <v>9</v>
      </c>
      <c r="G90" s="2">
        <v>0.71</v>
      </c>
      <c r="H90" s="2">
        <v>3.16</v>
      </c>
      <c r="I90" s="2">
        <v>39</v>
      </c>
      <c r="J90" s="2">
        <v>39</v>
      </c>
      <c r="K90" s="2">
        <v>0</v>
      </c>
      <c r="L90" s="2">
        <v>15</v>
      </c>
      <c r="M90" s="2">
        <v>2</v>
      </c>
      <c r="N90" s="2">
        <v>0</v>
      </c>
      <c r="O90" s="2">
        <v>273.10000000000002</v>
      </c>
      <c r="P90" s="2">
        <v>228</v>
      </c>
      <c r="Q90" s="2">
        <v>102</v>
      </c>
      <c r="R90" s="2">
        <v>96</v>
      </c>
      <c r="S90" s="2">
        <v>23</v>
      </c>
      <c r="T90">
        <v>83</v>
      </c>
      <c r="U90">
        <v>5</v>
      </c>
      <c r="V90">
        <v>246</v>
      </c>
      <c r="W90">
        <v>19</v>
      </c>
      <c r="X90">
        <v>1</v>
      </c>
      <c r="Y90">
        <v>12</v>
      </c>
      <c r="Z90">
        <v>1130</v>
      </c>
      <c r="AA90">
        <v>112</v>
      </c>
      <c r="AB90">
        <v>2.95</v>
      </c>
      <c r="AC90">
        <v>1.1379999999999999</v>
      </c>
      <c r="AD90">
        <v>7.5</v>
      </c>
      <c r="AE90">
        <v>0.8</v>
      </c>
      <c r="AF90">
        <v>2.7</v>
      </c>
      <c r="AG90" s="151">
        <v>8.1</v>
      </c>
      <c r="AH90">
        <v>2.96</v>
      </c>
      <c r="AJ90" s="37" t="str">
        <f t="shared" si="19"/>
        <v>BOS</v>
      </c>
      <c r="AK90" s="40" t="str">
        <f t="shared" si="15"/>
        <v/>
      </c>
      <c r="AL90" s="40" t="str">
        <f t="shared" si="20"/>
        <v>Jim Lonborg</v>
      </c>
      <c r="AM90" s="40" t="str">
        <f t="shared" si="21"/>
        <v>R</v>
      </c>
      <c r="AN90" s="40" t="str">
        <f t="shared" si="16"/>
        <v>Jim Lonborg</v>
      </c>
      <c r="AO90" t="s">
        <v>296</v>
      </c>
      <c r="AP90" t="s">
        <v>1194</v>
      </c>
      <c r="AQ90" s="42">
        <f t="shared" si="13"/>
        <v>25</v>
      </c>
      <c r="AR90" s="42">
        <f t="shared" si="14"/>
        <v>25</v>
      </c>
      <c r="AS90" s="42">
        <f t="shared" si="17"/>
        <v>25</v>
      </c>
      <c r="AT90" s="42">
        <f t="shared" si="18"/>
        <v>8</v>
      </c>
    </row>
    <row r="91" spans="1:46" ht="16.5" thickTop="1" thickBot="1" x14ac:dyDescent="0.3">
      <c r="A91" s="25">
        <v>87</v>
      </c>
      <c r="B91" s="26" t="s">
        <v>813</v>
      </c>
      <c r="C91" s="25">
        <v>23</v>
      </c>
      <c r="D91" s="25" t="s">
        <v>242</v>
      </c>
      <c r="E91" s="25">
        <v>1</v>
      </c>
      <c r="F91" s="25">
        <v>2</v>
      </c>
      <c r="G91" s="25">
        <v>0.33300000000000002</v>
      </c>
      <c r="H91" s="25">
        <v>4.7300000000000004</v>
      </c>
      <c r="I91" s="25">
        <v>8</v>
      </c>
      <c r="J91" s="25">
        <v>7</v>
      </c>
      <c r="K91" s="25">
        <v>0</v>
      </c>
      <c r="L91" s="25">
        <v>0</v>
      </c>
      <c r="M91" s="25">
        <v>0</v>
      </c>
      <c r="N91" s="25">
        <v>0</v>
      </c>
      <c r="O91" s="25">
        <v>26.2</v>
      </c>
      <c r="P91" s="25">
        <v>26</v>
      </c>
      <c r="Q91" s="25">
        <v>15</v>
      </c>
      <c r="R91" s="25">
        <v>14</v>
      </c>
      <c r="S91" s="25">
        <v>2</v>
      </c>
      <c r="T91" s="27">
        <v>19</v>
      </c>
      <c r="U91" s="27">
        <v>0</v>
      </c>
      <c r="V91" s="27">
        <v>21</v>
      </c>
      <c r="W91" s="27">
        <v>0</v>
      </c>
      <c r="X91" s="27">
        <v>1</v>
      </c>
      <c r="Y91" s="27">
        <v>2</v>
      </c>
      <c r="Z91" s="27">
        <v>122</v>
      </c>
      <c r="AA91" s="27">
        <v>69</v>
      </c>
      <c r="AB91" s="27">
        <v>4.08</v>
      </c>
      <c r="AC91" s="27">
        <v>1.6879999999999999</v>
      </c>
      <c r="AD91" s="27">
        <v>8.8000000000000007</v>
      </c>
      <c r="AE91" s="27">
        <v>0.7</v>
      </c>
      <c r="AF91" s="27">
        <v>6.4</v>
      </c>
      <c r="AG91" s="162">
        <v>7.1</v>
      </c>
      <c r="AH91" s="27">
        <v>1.1100000000000001</v>
      </c>
      <c r="AJ91" s="37" t="str">
        <f t="shared" si="19"/>
        <v>CAL</v>
      </c>
      <c r="AK91" s="40"/>
      <c r="AL91" s="40" t="str">
        <f t="shared" si="20"/>
        <v>Marcelino López</v>
      </c>
      <c r="AM91" s="40" t="str">
        <f t="shared" si="21"/>
        <v>L</v>
      </c>
      <c r="AN91" s="40" t="str">
        <f t="shared" si="16"/>
        <v>Marcelino López</v>
      </c>
      <c r="AO91" t="s">
        <v>1249</v>
      </c>
      <c r="AP91" t="s">
        <v>1250</v>
      </c>
      <c r="AQ91" s="42">
        <f t="shared" si="13"/>
        <v>13</v>
      </c>
      <c r="AR91" s="42">
        <f t="shared" si="14"/>
        <v>13</v>
      </c>
      <c r="AS91" s="42">
        <f t="shared" si="17"/>
        <v>12</v>
      </c>
      <c r="AT91" s="42">
        <f t="shared" si="18"/>
        <v>4</v>
      </c>
    </row>
    <row r="92" spans="1:46" s="27" customFormat="1" ht="16.5" thickTop="1" thickBot="1" x14ac:dyDescent="0.3">
      <c r="A92" s="2">
        <v>88</v>
      </c>
      <c r="B92" s="3" t="s">
        <v>813</v>
      </c>
      <c r="C92" s="2">
        <v>23</v>
      </c>
      <c r="D92" s="2" t="s">
        <v>397</v>
      </c>
      <c r="E92" s="2">
        <v>0</v>
      </c>
      <c r="F92" s="2">
        <v>2</v>
      </c>
      <c r="G92" s="2">
        <v>0</v>
      </c>
      <c r="H92" s="2">
        <v>9</v>
      </c>
      <c r="I92" s="2">
        <v>4</v>
      </c>
      <c r="J92" s="2">
        <v>3</v>
      </c>
      <c r="K92" s="2">
        <v>0</v>
      </c>
      <c r="L92" s="2">
        <v>0</v>
      </c>
      <c r="M92" s="2">
        <v>0</v>
      </c>
      <c r="N92" s="2">
        <v>0</v>
      </c>
      <c r="O92" s="2">
        <v>9</v>
      </c>
      <c r="P92" s="2">
        <v>11</v>
      </c>
      <c r="Q92" s="2">
        <v>10</v>
      </c>
      <c r="R92" s="2">
        <v>9</v>
      </c>
      <c r="S92" s="2">
        <v>1</v>
      </c>
      <c r="T92">
        <v>9</v>
      </c>
      <c r="U92">
        <v>0</v>
      </c>
      <c r="V92">
        <v>6</v>
      </c>
      <c r="W92">
        <v>0</v>
      </c>
      <c r="X92">
        <v>1</v>
      </c>
      <c r="Y92">
        <v>2</v>
      </c>
      <c r="Z92">
        <v>46</v>
      </c>
      <c r="AA92">
        <v>36</v>
      </c>
      <c r="AB92">
        <v>5.65</v>
      </c>
      <c r="AC92">
        <v>2.222</v>
      </c>
      <c r="AD92">
        <v>11</v>
      </c>
      <c r="AE92">
        <v>1</v>
      </c>
      <c r="AF92">
        <v>9</v>
      </c>
      <c r="AG92" s="151">
        <v>6</v>
      </c>
      <c r="AH92">
        <v>0.67</v>
      </c>
      <c r="AJ92" s="38" t="str">
        <f t="shared" si="19"/>
        <v>CAL*</v>
      </c>
      <c r="AK92" s="40"/>
      <c r="AL92" s="40" t="str">
        <f t="shared" si="20"/>
        <v>Marcelino López</v>
      </c>
      <c r="AM92" s="40" t="str">
        <f t="shared" si="21"/>
        <v>L</v>
      </c>
      <c r="AN92" s="40" t="str">
        <f t="shared" si="16"/>
        <v>Marcelino López</v>
      </c>
      <c r="AO92" s="27" t="s">
        <v>1249</v>
      </c>
      <c r="AP92" s="27" t="s">
        <v>1250</v>
      </c>
      <c r="AQ92" s="42">
        <f t="shared" si="13"/>
        <v>13</v>
      </c>
      <c r="AR92" s="42">
        <f t="shared" si="14"/>
        <v>13</v>
      </c>
      <c r="AS92" s="42">
        <f t="shared" si="17"/>
        <v>12</v>
      </c>
      <c r="AT92" s="42">
        <f t="shared" si="18"/>
        <v>3</v>
      </c>
    </row>
    <row r="93" spans="1:46" ht="16.5" thickTop="1" thickBot="1" x14ac:dyDescent="0.3">
      <c r="A93" s="2">
        <v>89</v>
      </c>
      <c r="B93" s="3" t="s">
        <v>813</v>
      </c>
      <c r="C93" s="2">
        <v>23</v>
      </c>
      <c r="D93" s="2" t="s">
        <v>393</v>
      </c>
      <c r="E93" s="2">
        <v>1</v>
      </c>
      <c r="F93" s="2">
        <v>0</v>
      </c>
      <c r="G93" s="2">
        <v>1</v>
      </c>
      <c r="H93" s="2">
        <v>2.5499999999999998</v>
      </c>
      <c r="I93" s="2">
        <v>4</v>
      </c>
      <c r="J93" s="2">
        <v>4</v>
      </c>
      <c r="K93" s="2">
        <v>0</v>
      </c>
      <c r="L93" s="2">
        <v>0</v>
      </c>
      <c r="M93" s="2">
        <v>0</v>
      </c>
      <c r="N93" s="2">
        <v>0</v>
      </c>
      <c r="O93" s="2">
        <v>17.2</v>
      </c>
      <c r="P93" s="2">
        <v>15</v>
      </c>
      <c r="Q93" s="2">
        <v>5</v>
      </c>
      <c r="R93" s="2">
        <v>5</v>
      </c>
      <c r="S93" s="2">
        <v>1</v>
      </c>
      <c r="T93">
        <v>10</v>
      </c>
      <c r="U93">
        <v>0</v>
      </c>
      <c r="V93">
        <v>15</v>
      </c>
      <c r="W93">
        <v>0</v>
      </c>
      <c r="X93">
        <v>0</v>
      </c>
      <c r="Y93">
        <v>0</v>
      </c>
      <c r="Z93">
        <v>76</v>
      </c>
      <c r="AA93">
        <v>128</v>
      </c>
      <c r="AB93">
        <v>3.27</v>
      </c>
      <c r="AC93">
        <v>1.415</v>
      </c>
      <c r="AD93">
        <v>7.6</v>
      </c>
      <c r="AE93">
        <v>0.5</v>
      </c>
      <c r="AF93">
        <v>5.0999999999999996</v>
      </c>
      <c r="AG93" s="151">
        <v>7.6</v>
      </c>
      <c r="AH93">
        <v>1.5</v>
      </c>
      <c r="AJ93" s="37" t="str">
        <f t="shared" si="19"/>
        <v>BAL#</v>
      </c>
      <c r="AK93" s="40" t="str">
        <f t="shared" si="15"/>
        <v/>
      </c>
      <c r="AL93" s="40" t="str">
        <f t="shared" si="20"/>
        <v>Marcelino López</v>
      </c>
      <c r="AM93" s="40" t="str">
        <f t="shared" si="21"/>
        <v>L</v>
      </c>
      <c r="AN93" s="40" t="str">
        <f t="shared" si="16"/>
        <v>Marcelino López</v>
      </c>
      <c r="AO93" t="s">
        <v>1249</v>
      </c>
      <c r="AP93" t="s">
        <v>1250</v>
      </c>
      <c r="AQ93" s="42">
        <f t="shared" si="13"/>
        <v>13</v>
      </c>
      <c r="AR93" s="42">
        <f t="shared" si="14"/>
        <v>13</v>
      </c>
      <c r="AS93" s="42">
        <f t="shared" si="17"/>
        <v>12</v>
      </c>
      <c r="AT93" s="42">
        <f t="shared" si="18"/>
        <v>5</v>
      </c>
    </row>
    <row r="94" spans="1:46" ht="16.5" thickTop="1" thickBot="1" x14ac:dyDescent="0.3">
      <c r="A94" s="2">
        <v>90</v>
      </c>
      <c r="B94" s="3" t="s">
        <v>814</v>
      </c>
      <c r="C94" s="2">
        <v>22</v>
      </c>
      <c r="D94" s="2" t="s">
        <v>390</v>
      </c>
      <c r="E94" s="2">
        <v>1</v>
      </c>
      <c r="F94" s="2">
        <v>2</v>
      </c>
      <c r="G94" s="2">
        <v>0.33300000000000002</v>
      </c>
      <c r="H94" s="2">
        <v>2.2799999999999998</v>
      </c>
      <c r="I94" s="2">
        <v>27</v>
      </c>
      <c r="J94" s="2">
        <v>0</v>
      </c>
      <c r="K94" s="2">
        <v>11</v>
      </c>
      <c r="L94" s="2">
        <v>0</v>
      </c>
      <c r="M94" s="2">
        <v>0</v>
      </c>
      <c r="N94" s="2">
        <v>5</v>
      </c>
      <c r="O94" s="2">
        <v>43.1</v>
      </c>
      <c r="P94" s="2">
        <v>33</v>
      </c>
      <c r="Q94" s="2">
        <v>13</v>
      </c>
      <c r="R94" s="2">
        <v>11</v>
      </c>
      <c r="S94" s="2">
        <v>3</v>
      </c>
      <c r="T94">
        <v>14</v>
      </c>
      <c r="U94">
        <v>1</v>
      </c>
      <c r="V94">
        <v>42</v>
      </c>
      <c r="W94">
        <v>2</v>
      </c>
      <c r="X94">
        <v>2</v>
      </c>
      <c r="Y94">
        <v>5</v>
      </c>
      <c r="Z94">
        <v>173</v>
      </c>
      <c r="AA94">
        <v>156</v>
      </c>
      <c r="AB94">
        <v>2.61</v>
      </c>
      <c r="AC94">
        <v>1.085</v>
      </c>
      <c r="AD94">
        <v>6.9</v>
      </c>
      <c r="AE94">
        <v>0.6</v>
      </c>
      <c r="AF94">
        <v>2.9</v>
      </c>
      <c r="AG94" s="151">
        <v>8.6999999999999993</v>
      </c>
      <c r="AH94">
        <v>3</v>
      </c>
      <c r="AJ94" s="37" t="str">
        <f t="shared" si="19"/>
        <v>BOS</v>
      </c>
      <c r="AK94" s="40" t="str">
        <f t="shared" si="15"/>
        <v/>
      </c>
      <c r="AL94" s="40" t="str">
        <f t="shared" si="20"/>
        <v>Sparky Lyle</v>
      </c>
      <c r="AM94" s="40" t="str">
        <f t="shared" si="21"/>
        <v>L</v>
      </c>
      <c r="AN94" s="40" t="str">
        <f t="shared" si="16"/>
        <v>Sparky Lyle</v>
      </c>
      <c r="AO94" t="s">
        <v>1331</v>
      </c>
      <c r="AP94" t="s">
        <v>1332</v>
      </c>
      <c r="AQ94" s="42">
        <f t="shared" si="13"/>
        <v>29</v>
      </c>
      <c r="AR94" s="42">
        <f t="shared" si="14"/>
        <v>29</v>
      </c>
      <c r="AS94" s="42">
        <f t="shared" si="17"/>
        <v>28</v>
      </c>
      <c r="AT94" s="42">
        <f t="shared" si="18"/>
        <v>3</v>
      </c>
    </row>
    <row r="95" spans="1:46" ht="16.5" thickTop="1" thickBot="1" x14ac:dyDescent="0.3">
      <c r="A95" s="2">
        <v>91</v>
      </c>
      <c r="B95" s="3" t="s">
        <v>815</v>
      </c>
      <c r="C95" s="2">
        <v>24</v>
      </c>
      <c r="D95" s="2" t="s">
        <v>395</v>
      </c>
      <c r="E95" s="2">
        <v>1</v>
      </c>
      <c r="F95" s="2">
        <v>3</v>
      </c>
      <c r="G95" s="2">
        <v>0.25</v>
      </c>
      <c r="H95" s="2">
        <v>1.98</v>
      </c>
      <c r="I95" s="2">
        <v>37</v>
      </c>
      <c r="J95" s="2">
        <v>0</v>
      </c>
      <c r="K95" s="2">
        <v>23</v>
      </c>
      <c r="L95" s="2">
        <v>0</v>
      </c>
      <c r="M95" s="2">
        <v>0</v>
      </c>
      <c r="N95" s="2">
        <v>10</v>
      </c>
      <c r="O95" s="2">
        <v>59</v>
      </c>
      <c r="P95" s="2">
        <v>51</v>
      </c>
      <c r="Q95" s="2">
        <v>15</v>
      </c>
      <c r="R95" s="2">
        <v>13</v>
      </c>
      <c r="S95" s="2">
        <v>6</v>
      </c>
      <c r="T95">
        <v>20</v>
      </c>
      <c r="U95">
        <v>1</v>
      </c>
      <c r="V95">
        <v>41</v>
      </c>
      <c r="W95">
        <v>2</v>
      </c>
      <c r="X95">
        <v>0</v>
      </c>
      <c r="Y95">
        <v>1</v>
      </c>
      <c r="Z95">
        <v>244</v>
      </c>
      <c r="AA95">
        <v>166</v>
      </c>
      <c r="AB95">
        <v>3.59</v>
      </c>
      <c r="AC95">
        <v>1.2030000000000001</v>
      </c>
      <c r="AD95">
        <v>7.8</v>
      </c>
      <c r="AE95">
        <v>0.9</v>
      </c>
      <c r="AF95">
        <v>3.1</v>
      </c>
      <c r="AG95" s="151">
        <v>6.3</v>
      </c>
      <c r="AH95">
        <v>2.0499999999999998</v>
      </c>
      <c r="AJ95" s="37" t="str">
        <f t="shared" si="19"/>
        <v>DET</v>
      </c>
      <c r="AK95" s="40" t="str">
        <f t="shared" si="15"/>
        <v/>
      </c>
      <c r="AL95" s="40" t="str">
        <f t="shared" si="20"/>
        <v>Mike Marshall</v>
      </c>
      <c r="AM95" s="40" t="str">
        <f t="shared" si="21"/>
        <v>R</v>
      </c>
      <c r="AN95" s="40" t="str">
        <f t="shared" si="16"/>
        <v>Mike Marshall</v>
      </c>
      <c r="AO95" t="s">
        <v>314</v>
      </c>
      <c r="AP95" t="s">
        <v>315</v>
      </c>
      <c r="AQ95" s="42">
        <f t="shared" si="13"/>
        <v>29</v>
      </c>
      <c r="AR95" s="42">
        <f t="shared" si="14"/>
        <v>29</v>
      </c>
      <c r="AS95" s="42">
        <f t="shared" si="17"/>
        <v>29</v>
      </c>
      <c r="AT95" s="42">
        <f t="shared" si="18"/>
        <v>3</v>
      </c>
    </row>
    <row r="96" spans="1:46" ht="16.5" thickTop="1" thickBot="1" x14ac:dyDescent="0.3">
      <c r="A96" s="2">
        <v>92</v>
      </c>
      <c r="B96" s="3" t="s">
        <v>816</v>
      </c>
      <c r="C96" s="2">
        <v>24</v>
      </c>
      <c r="D96" s="2" t="s">
        <v>406</v>
      </c>
      <c r="E96" s="2">
        <v>13</v>
      </c>
      <c r="F96" s="2">
        <v>15</v>
      </c>
      <c r="G96" s="2">
        <v>0.46400000000000002</v>
      </c>
      <c r="H96" s="2">
        <v>3.85</v>
      </c>
      <c r="I96" s="2">
        <v>37</v>
      </c>
      <c r="J96" s="2">
        <v>37</v>
      </c>
      <c r="K96" s="2">
        <v>0</v>
      </c>
      <c r="L96" s="2">
        <v>10</v>
      </c>
      <c r="M96" s="2">
        <v>1</v>
      </c>
      <c r="N96" s="2">
        <v>0</v>
      </c>
      <c r="O96" s="2">
        <v>236.1</v>
      </c>
      <c r="P96" s="2">
        <v>201</v>
      </c>
      <c r="Q96" s="2">
        <v>112</v>
      </c>
      <c r="R96" s="2">
        <v>101</v>
      </c>
      <c r="S96" s="2">
        <v>21</v>
      </c>
      <c r="T96">
        <v>123</v>
      </c>
      <c r="U96">
        <v>3</v>
      </c>
      <c r="V96">
        <v>236</v>
      </c>
      <c r="W96">
        <v>7</v>
      </c>
      <c r="X96">
        <v>0</v>
      </c>
      <c r="Y96">
        <v>18</v>
      </c>
      <c r="Z96">
        <v>1014</v>
      </c>
      <c r="AA96">
        <v>86</v>
      </c>
      <c r="AB96">
        <v>3.35</v>
      </c>
      <c r="AC96">
        <v>1.371</v>
      </c>
      <c r="AD96">
        <v>7.7</v>
      </c>
      <c r="AE96">
        <v>0.8</v>
      </c>
      <c r="AF96">
        <v>4.7</v>
      </c>
      <c r="AG96" s="151">
        <v>9</v>
      </c>
      <c r="AH96">
        <v>1.92</v>
      </c>
      <c r="AJ96" s="37" t="str">
        <f t="shared" si="19"/>
        <v>CLE</v>
      </c>
      <c r="AK96" s="40" t="str">
        <f t="shared" si="15"/>
        <v/>
      </c>
      <c r="AL96" s="40" t="str">
        <f t="shared" si="20"/>
        <v>Sam McDowell</v>
      </c>
      <c r="AM96" s="40" t="str">
        <f t="shared" si="21"/>
        <v>L</v>
      </c>
      <c r="AN96" s="40" t="str">
        <f t="shared" si="16"/>
        <v>Sam McDowell</v>
      </c>
      <c r="AO96" t="s">
        <v>1322</v>
      </c>
      <c r="AP96" t="s">
        <v>1324</v>
      </c>
      <c r="AQ96" s="42">
        <f t="shared" si="13"/>
        <v>21</v>
      </c>
      <c r="AR96" s="42">
        <f t="shared" si="14"/>
        <v>21</v>
      </c>
      <c r="AS96" s="42">
        <f t="shared" si="17"/>
        <v>20</v>
      </c>
      <c r="AT96" s="42">
        <f t="shared" si="18"/>
        <v>7</v>
      </c>
    </row>
    <row r="97" spans="1:46" ht="16.5" thickTop="1" thickBot="1" x14ac:dyDescent="0.3">
      <c r="A97" s="2">
        <v>93</v>
      </c>
      <c r="B97" s="3" t="s">
        <v>817</v>
      </c>
      <c r="C97" s="2">
        <v>23</v>
      </c>
      <c r="D97" s="2" t="s">
        <v>397</v>
      </c>
      <c r="E97" s="2">
        <v>12</v>
      </c>
      <c r="F97" s="2">
        <v>8</v>
      </c>
      <c r="G97" s="2">
        <v>0.6</v>
      </c>
      <c r="H97" s="2">
        <v>2.96</v>
      </c>
      <c r="I97" s="2">
        <v>32</v>
      </c>
      <c r="J97" s="2">
        <v>29</v>
      </c>
      <c r="K97" s="2">
        <v>0</v>
      </c>
      <c r="L97" s="2">
        <v>9</v>
      </c>
      <c r="M97" s="2">
        <v>6</v>
      </c>
      <c r="N97" s="2">
        <v>0</v>
      </c>
      <c r="O97" s="2">
        <v>197.1</v>
      </c>
      <c r="P97" s="2">
        <v>163</v>
      </c>
      <c r="Q97" s="2">
        <v>74</v>
      </c>
      <c r="R97" s="2">
        <v>65</v>
      </c>
      <c r="S97" s="2">
        <v>13</v>
      </c>
      <c r="T97">
        <v>56</v>
      </c>
      <c r="U97">
        <v>2</v>
      </c>
      <c r="V97">
        <v>137</v>
      </c>
      <c r="W97">
        <v>4</v>
      </c>
      <c r="X97">
        <v>0</v>
      </c>
      <c r="Y97">
        <v>13</v>
      </c>
      <c r="Z97">
        <v>794</v>
      </c>
      <c r="AA97">
        <v>105</v>
      </c>
      <c r="AB97">
        <v>2.92</v>
      </c>
      <c r="AC97">
        <v>1.1100000000000001</v>
      </c>
      <c r="AD97">
        <v>7.4</v>
      </c>
      <c r="AE97">
        <v>0.6</v>
      </c>
      <c r="AF97">
        <v>2.6</v>
      </c>
      <c r="AG97" s="151">
        <v>6.2</v>
      </c>
      <c r="AH97">
        <v>2.4500000000000002</v>
      </c>
      <c r="AJ97" s="37" t="str">
        <f t="shared" si="19"/>
        <v>CAL</v>
      </c>
      <c r="AK97" s="40" t="str">
        <f t="shared" si="15"/>
        <v/>
      </c>
      <c r="AL97" s="40" t="str">
        <f t="shared" si="20"/>
        <v>Jim McGlothlin</v>
      </c>
      <c r="AM97" s="40" t="str">
        <f t="shared" si="21"/>
        <v>R</v>
      </c>
      <c r="AN97" s="40" t="str">
        <f t="shared" si="16"/>
        <v>Jim McGlothlin</v>
      </c>
      <c r="AO97" t="s">
        <v>296</v>
      </c>
      <c r="AP97" t="s">
        <v>1195</v>
      </c>
      <c r="AQ97" s="42">
        <f t="shared" si="13"/>
        <v>25</v>
      </c>
      <c r="AR97" s="42">
        <f t="shared" si="14"/>
        <v>25</v>
      </c>
      <c r="AS97" s="42">
        <f t="shared" si="17"/>
        <v>25</v>
      </c>
      <c r="AT97" s="42">
        <f t="shared" si="18"/>
        <v>7</v>
      </c>
    </row>
    <row r="98" spans="1:46" ht="16.5" thickTop="1" thickBot="1" x14ac:dyDescent="0.3">
      <c r="A98" s="2">
        <v>94</v>
      </c>
      <c r="B98" s="3" t="s">
        <v>818</v>
      </c>
      <c r="C98" s="2">
        <v>23</v>
      </c>
      <c r="D98" s="2" t="s">
        <v>395</v>
      </c>
      <c r="E98" s="2">
        <v>17</v>
      </c>
      <c r="F98" s="2">
        <v>16</v>
      </c>
      <c r="G98" s="2">
        <v>0.51500000000000001</v>
      </c>
      <c r="H98" s="2">
        <v>3.79</v>
      </c>
      <c r="I98" s="2">
        <v>37</v>
      </c>
      <c r="J98" s="2">
        <v>37</v>
      </c>
      <c r="K98" s="2">
        <v>0</v>
      </c>
      <c r="L98" s="2">
        <v>10</v>
      </c>
      <c r="M98" s="2">
        <v>3</v>
      </c>
      <c r="N98" s="2">
        <v>0</v>
      </c>
      <c r="O98" s="2">
        <v>235</v>
      </c>
      <c r="P98" s="2">
        <v>209</v>
      </c>
      <c r="Q98" s="2">
        <v>110</v>
      </c>
      <c r="R98" s="2">
        <v>99</v>
      </c>
      <c r="S98" s="2">
        <v>35</v>
      </c>
      <c r="T98">
        <v>73</v>
      </c>
      <c r="U98">
        <v>3</v>
      </c>
      <c r="V98">
        <v>161</v>
      </c>
      <c r="W98">
        <v>3</v>
      </c>
      <c r="X98">
        <v>0</v>
      </c>
      <c r="Y98">
        <v>4</v>
      </c>
      <c r="Z98">
        <v>976</v>
      </c>
      <c r="AA98">
        <v>86</v>
      </c>
      <c r="AB98">
        <v>4.08</v>
      </c>
      <c r="AC98">
        <v>1.2</v>
      </c>
      <c r="AD98">
        <v>8</v>
      </c>
      <c r="AE98">
        <v>1.3</v>
      </c>
      <c r="AF98">
        <v>2.8</v>
      </c>
      <c r="AG98" s="151">
        <v>6.2</v>
      </c>
      <c r="AH98">
        <v>2.21</v>
      </c>
      <c r="AJ98" s="37" t="str">
        <f t="shared" si="19"/>
        <v>DET</v>
      </c>
      <c r="AK98" s="40" t="str">
        <f t="shared" si="15"/>
        <v/>
      </c>
      <c r="AL98" s="40" t="str">
        <f t="shared" si="20"/>
        <v>Denny McLain</v>
      </c>
      <c r="AM98" s="40" t="str">
        <f t="shared" si="21"/>
        <v>R</v>
      </c>
      <c r="AN98" s="40" t="str">
        <f t="shared" si="16"/>
        <v>Denny McLain</v>
      </c>
      <c r="AO98" t="s">
        <v>144</v>
      </c>
      <c r="AP98" t="s">
        <v>1092</v>
      </c>
      <c r="AQ98" s="42">
        <f t="shared" si="13"/>
        <v>21</v>
      </c>
      <c r="AR98" s="42">
        <f t="shared" si="14"/>
        <v>21</v>
      </c>
      <c r="AS98" s="42">
        <f t="shared" si="17"/>
        <v>21</v>
      </c>
      <c r="AT98" s="42">
        <f t="shared" si="18"/>
        <v>7</v>
      </c>
    </row>
    <row r="99" spans="1:46" ht="16.5" thickTop="1" thickBot="1" x14ac:dyDescent="0.3">
      <c r="A99" s="2">
        <v>95</v>
      </c>
      <c r="B99" s="3" t="s">
        <v>819</v>
      </c>
      <c r="C99" s="2">
        <v>37</v>
      </c>
      <c r="D99" s="2" t="s">
        <v>242</v>
      </c>
      <c r="E99" s="2">
        <v>6</v>
      </c>
      <c r="F99" s="2">
        <v>2</v>
      </c>
      <c r="G99" s="2">
        <v>0.75</v>
      </c>
      <c r="H99" s="2">
        <v>1.98</v>
      </c>
      <c r="I99" s="2">
        <v>63</v>
      </c>
      <c r="J99" s="2">
        <v>0</v>
      </c>
      <c r="K99" s="2">
        <v>20</v>
      </c>
      <c r="L99" s="2">
        <v>0</v>
      </c>
      <c r="M99" s="2">
        <v>0</v>
      </c>
      <c r="N99" s="2">
        <v>5</v>
      </c>
      <c r="O99" s="2">
        <v>109.1</v>
      </c>
      <c r="P99" s="2">
        <v>68</v>
      </c>
      <c r="Q99" s="2">
        <v>29</v>
      </c>
      <c r="R99" s="2">
        <v>24</v>
      </c>
      <c r="S99" s="2">
        <v>8</v>
      </c>
      <c r="T99">
        <v>40</v>
      </c>
      <c r="U99">
        <v>4</v>
      </c>
      <c r="V99">
        <v>84</v>
      </c>
      <c r="W99">
        <v>6</v>
      </c>
      <c r="X99">
        <v>0</v>
      </c>
      <c r="Y99">
        <v>6</v>
      </c>
      <c r="Z99">
        <v>432</v>
      </c>
      <c r="AA99">
        <v>158</v>
      </c>
      <c r="AB99">
        <v>3.22</v>
      </c>
      <c r="AC99">
        <v>0.98799999999999999</v>
      </c>
      <c r="AD99">
        <v>5.6</v>
      </c>
      <c r="AE99">
        <v>0.7</v>
      </c>
      <c r="AF99">
        <v>3.3</v>
      </c>
      <c r="AG99" s="151">
        <v>6.9</v>
      </c>
      <c r="AH99">
        <v>2.1</v>
      </c>
      <c r="AJ99" s="37" t="str">
        <f t="shared" si="19"/>
        <v>BOS</v>
      </c>
      <c r="AK99" s="40"/>
      <c r="AL99" s="40" t="str">
        <f t="shared" si="20"/>
        <v>Don McMahon</v>
      </c>
      <c r="AM99" s="40" t="str">
        <f t="shared" si="21"/>
        <v>R</v>
      </c>
      <c r="AN99" s="40" t="str">
        <f t="shared" si="16"/>
        <v>Don McMahon</v>
      </c>
      <c r="AO99" t="s">
        <v>140</v>
      </c>
      <c r="AP99" t="s">
        <v>1106</v>
      </c>
      <c r="AQ99" s="42">
        <f t="shared" si="13"/>
        <v>29</v>
      </c>
      <c r="AR99" s="42">
        <f t="shared" si="14"/>
        <v>29</v>
      </c>
      <c r="AS99" s="42">
        <f t="shared" si="17"/>
        <v>29</v>
      </c>
      <c r="AT99" s="42">
        <f t="shared" si="18"/>
        <v>3</v>
      </c>
    </row>
    <row r="100" spans="1:46" ht="16.5" thickTop="1" thickBot="1" x14ac:dyDescent="0.3">
      <c r="A100" s="2">
        <v>96</v>
      </c>
      <c r="B100" s="3" t="s">
        <v>819</v>
      </c>
      <c r="C100" s="2">
        <v>37</v>
      </c>
      <c r="D100" s="2" t="s">
        <v>390</v>
      </c>
      <c r="E100" s="2">
        <v>1</v>
      </c>
      <c r="F100" s="2">
        <v>2</v>
      </c>
      <c r="G100" s="2">
        <v>0.33300000000000002</v>
      </c>
      <c r="H100" s="2">
        <v>3.57</v>
      </c>
      <c r="I100" s="2">
        <v>11</v>
      </c>
      <c r="J100" s="2">
        <v>0</v>
      </c>
      <c r="K100" s="2">
        <v>6</v>
      </c>
      <c r="L100" s="2">
        <v>0</v>
      </c>
      <c r="M100" s="2">
        <v>0</v>
      </c>
      <c r="N100" s="2">
        <v>2</v>
      </c>
      <c r="O100" s="2">
        <v>17.2</v>
      </c>
      <c r="P100" s="2">
        <v>14</v>
      </c>
      <c r="Q100" s="2">
        <v>8</v>
      </c>
      <c r="R100" s="2">
        <v>7</v>
      </c>
      <c r="S100" s="2">
        <v>3</v>
      </c>
      <c r="T100">
        <v>13</v>
      </c>
      <c r="U100">
        <v>0</v>
      </c>
      <c r="V100">
        <v>10</v>
      </c>
      <c r="W100">
        <v>0</v>
      </c>
      <c r="X100">
        <v>0</v>
      </c>
      <c r="Y100">
        <v>1</v>
      </c>
      <c r="Z100">
        <v>79</v>
      </c>
      <c r="AA100">
        <v>101</v>
      </c>
      <c r="AB100">
        <v>5.82</v>
      </c>
      <c r="AC100">
        <v>1.528</v>
      </c>
      <c r="AD100">
        <v>7.1</v>
      </c>
      <c r="AE100">
        <v>1.5</v>
      </c>
      <c r="AF100">
        <v>6.6</v>
      </c>
      <c r="AG100" s="151">
        <v>5.0999999999999996</v>
      </c>
      <c r="AH100">
        <v>0.77</v>
      </c>
      <c r="AJ100" s="37" t="str">
        <f t="shared" si="19"/>
        <v>BOS*</v>
      </c>
      <c r="AK100" s="40"/>
      <c r="AL100" s="40" t="str">
        <f t="shared" si="20"/>
        <v>Don McMahon</v>
      </c>
      <c r="AM100" s="40" t="str">
        <f t="shared" si="21"/>
        <v>R</v>
      </c>
      <c r="AN100" s="40" t="str">
        <f t="shared" si="16"/>
        <v>Don McMahon</v>
      </c>
      <c r="AO100" t="s">
        <v>140</v>
      </c>
      <c r="AP100" t="s">
        <v>1106</v>
      </c>
      <c r="AQ100" s="42">
        <f t="shared" si="13"/>
        <v>21</v>
      </c>
      <c r="AR100" s="42">
        <f t="shared" si="14"/>
        <v>19</v>
      </c>
      <c r="AS100" s="42">
        <f t="shared" si="17"/>
        <v>19</v>
      </c>
      <c r="AT100" s="42">
        <f t="shared" si="18"/>
        <v>3</v>
      </c>
    </row>
    <row r="101" spans="1:46" ht="16.5" thickTop="1" thickBot="1" x14ac:dyDescent="0.3">
      <c r="A101" s="2">
        <v>97</v>
      </c>
      <c r="B101" s="3" t="s">
        <v>819</v>
      </c>
      <c r="C101" s="2">
        <v>37</v>
      </c>
      <c r="D101" s="2" t="s">
        <v>412</v>
      </c>
      <c r="E101" s="2">
        <v>5</v>
      </c>
      <c r="F101" s="2">
        <v>0</v>
      </c>
      <c r="G101" s="2">
        <v>1</v>
      </c>
      <c r="H101" s="2">
        <v>1.67</v>
      </c>
      <c r="I101" s="2">
        <v>52</v>
      </c>
      <c r="J101" s="2">
        <v>0</v>
      </c>
      <c r="K101" s="2">
        <v>14</v>
      </c>
      <c r="L101" s="2">
        <v>0</v>
      </c>
      <c r="M101" s="2">
        <v>0</v>
      </c>
      <c r="N101" s="2">
        <v>3</v>
      </c>
      <c r="O101" s="2">
        <v>91.2</v>
      </c>
      <c r="P101" s="2">
        <v>54</v>
      </c>
      <c r="Q101" s="2">
        <v>21</v>
      </c>
      <c r="R101" s="2">
        <v>17</v>
      </c>
      <c r="S101" s="2">
        <v>5</v>
      </c>
      <c r="T101">
        <v>27</v>
      </c>
      <c r="U101">
        <v>4</v>
      </c>
      <c r="V101">
        <v>74</v>
      </c>
      <c r="W101">
        <v>6</v>
      </c>
      <c r="X101">
        <v>0</v>
      </c>
      <c r="Y101">
        <v>5</v>
      </c>
      <c r="Z101">
        <v>353</v>
      </c>
      <c r="AA101">
        <v>181</v>
      </c>
      <c r="AB101">
        <v>2.71</v>
      </c>
      <c r="AC101">
        <v>0.88400000000000001</v>
      </c>
      <c r="AD101">
        <v>5.3</v>
      </c>
      <c r="AE101">
        <v>0.5</v>
      </c>
      <c r="AF101">
        <v>2.7</v>
      </c>
      <c r="AG101" s="151">
        <v>7.3</v>
      </c>
      <c r="AH101">
        <v>2.74</v>
      </c>
      <c r="AJ101" s="37" t="str">
        <f t="shared" si="19"/>
        <v>CHW#</v>
      </c>
      <c r="AK101" s="40" t="str">
        <f t="shared" si="15"/>
        <v/>
      </c>
      <c r="AL101" s="40" t="str">
        <f t="shared" si="20"/>
        <v>Don McMahon</v>
      </c>
      <c r="AM101" s="40" t="str">
        <f t="shared" si="21"/>
        <v>R</v>
      </c>
      <c r="AN101" s="40" t="str">
        <f t="shared" si="16"/>
        <v>Don McMahon</v>
      </c>
      <c r="AO101" t="s">
        <v>140</v>
      </c>
      <c r="AP101" t="s">
        <v>1106</v>
      </c>
      <c r="AQ101" s="42">
        <f t="shared" si="13"/>
        <v>29</v>
      </c>
      <c r="AR101" s="42">
        <f t="shared" si="14"/>
        <v>29</v>
      </c>
      <c r="AS101" s="42">
        <f t="shared" si="17"/>
        <v>29</v>
      </c>
      <c r="AT101" s="42">
        <f t="shared" si="18"/>
        <v>3</v>
      </c>
    </row>
    <row r="102" spans="1:46" ht="16.5" thickTop="1" thickBot="1" x14ac:dyDescent="0.3">
      <c r="A102" s="2">
        <v>98</v>
      </c>
      <c r="B102" s="3" t="s">
        <v>820</v>
      </c>
      <c r="C102" s="2">
        <v>24</v>
      </c>
      <c r="D102" s="2" t="s">
        <v>393</v>
      </c>
      <c r="E102" s="2">
        <v>7</v>
      </c>
      <c r="F102" s="2">
        <v>7</v>
      </c>
      <c r="G102" s="2">
        <v>0.5</v>
      </c>
      <c r="H102" s="2">
        <v>4.54</v>
      </c>
      <c r="I102" s="2">
        <v>24</v>
      </c>
      <c r="J102" s="2">
        <v>22</v>
      </c>
      <c r="K102" s="2">
        <v>2</v>
      </c>
      <c r="L102" s="2">
        <v>3</v>
      </c>
      <c r="M102" s="2">
        <v>1</v>
      </c>
      <c r="N102" s="2">
        <v>0</v>
      </c>
      <c r="O102" s="2">
        <v>119</v>
      </c>
      <c r="P102" s="2">
        <v>134</v>
      </c>
      <c r="Q102" s="2">
        <v>65</v>
      </c>
      <c r="R102" s="2">
        <v>60</v>
      </c>
      <c r="S102" s="2">
        <v>13</v>
      </c>
      <c r="T102">
        <v>39</v>
      </c>
      <c r="U102">
        <v>1</v>
      </c>
      <c r="V102">
        <v>70</v>
      </c>
      <c r="W102">
        <v>2</v>
      </c>
      <c r="X102">
        <v>0</v>
      </c>
      <c r="Y102">
        <v>2</v>
      </c>
      <c r="Z102">
        <v>506</v>
      </c>
      <c r="AA102">
        <v>70</v>
      </c>
      <c r="AB102">
        <v>3.82</v>
      </c>
      <c r="AC102">
        <v>1.454</v>
      </c>
      <c r="AD102">
        <v>10.1</v>
      </c>
      <c r="AE102">
        <v>1</v>
      </c>
      <c r="AF102">
        <v>2.9</v>
      </c>
      <c r="AG102" s="151">
        <v>5.3</v>
      </c>
      <c r="AH102">
        <v>1.79</v>
      </c>
      <c r="AJ102" s="37" t="str">
        <f t="shared" si="19"/>
        <v>BAL</v>
      </c>
      <c r="AK102" s="40" t="str">
        <f t="shared" si="15"/>
        <v/>
      </c>
      <c r="AL102" s="40" t="str">
        <f t="shared" si="20"/>
        <v>Dave McNally</v>
      </c>
      <c r="AM102" s="40" t="str">
        <f t="shared" si="21"/>
        <v>L</v>
      </c>
      <c r="AN102" s="40" t="str">
        <f t="shared" si="16"/>
        <v>Dave McNally</v>
      </c>
      <c r="AO102" t="s">
        <v>273</v>
      </c>
      <c r="AP102" t="s">
        <v>1085</v>
      </c>
      <c r="AQ102" s="42">
        <f t="shared" si="13"/>
        <v>17</v>
      </c>
      <c r="AR102" s="42">
        <f t="shared" si="14"/>
        <v>15</v>
      </c>
      <c r="AS102" s="42">
        <f t="shared" si="17"/>
        <v>14</v>
      </c>
      <c r="AT102" s="42">
        <f t="shared" si="18"/>
        <v>6</v>
      </c>
    </row>
    <row r="103" spans="1:46" ht="16.5" thickTop="1" thickBot="1" x14ac:dyDescent="0.3">
      <c r="A103" s="2">
        <v>99</v>
      </c>
      <c r="B103" s="3" t="s">
        <v>821</v>
      </c>
      <c r="C103" s="2">
        <v>23</v>
      </c>
      <c r="D103" s="2" t="s">
        <v>388</v>
      </c>
      <c r="E103" s="2">
        <v>13</v>
      </c>
      <c r="F103" s="2">
        <v>7</v>
      </c>
      <c r="G103" s="2">
        <v>0.65</v>
      </c>
      <c r="H103" s="2">
        <v>2.5299999999999998</v>
      </c>
      <c r="I103" s="2">
        <v>37</v>
      </c>
      <c r="J103" s="2">
        <v>28</v>
      </c>
      <c r="K103" s="2">
        <v>4</v>
      </c>
      <c r="L103" s="2">
        <v>11</v>
      </c>
      <c r="M103" s="2">
        <v>4</v>
      </c>
      <c r="N103" s="2">
        <v>0</v>
      </c>
      <c r="O103" s="2">
        <v>227.2</v>
      </c>
      <c r="P103" s="2">
        <v>196</v>
      </c>
      <c r="Q103" s="2">
        <v>72</v>
      </c>
      <c r="R103" s="2">
        <v>64</v>
      </c>
      <c r="S103" s="2">
        <v>21</v>
      </c>
      <c r="T103">
        <v>30</v>
      </c>
      <c r="U103">
        <v>6</v>
      </c>
      <c r="V103">
        <v>161</v>
      </c>
      <c r="W103">
        <v>7</v>
      </c>
      <c r="X103">
        <v>0</v>
      </c>
      <c r="Y103">
        <v>10</v>
      </c>
      <c r="Z103">
        <v>911</v>
      </c>
      <c r="AA103">
        <v>138</v>
      </c>
      <c r="AB103">
        <v>2.81</v>
      </c>
      <c r="AC103">
        <v>0.99299999999999999</v>
      </c>
      <c r="AD103">
        <v>7.7</v>
      </c>
      <c r="AE103">
        <v>0.8</v>
      </c>
      <c r="AF103">
        <v>1.2</v>
      </c>
      <c r="AG103" s="151">
        <v>6.4</v>
      </c>
      <c r="AH103">
        <v>5.37</v>
      </c>
      <c r="AJ103" s="37" t="str">
        <f t="shared" si="19"/>
        <v>MIN</v>
      </c>
      <c r="AK103" s="40" t="str">
        <f t="shared" si="15"/>
        <v/>
      </c>
      <c r="AL103" s="40" t="str">
        <f t="shared" si="20"/>
        <v>Jim Merritt</v>
      </c>
      <c r="AM103" s="40" t="str">
        <f t="shared" si="21"/>
        <v>L</v>
      </c>
      <c r="AN103" s="40" t="str">
        <f t="shared" si="16"/>
        <v>Jim Merritt</v>
      </c>
      <c r="AO103" t="s">
        <v>296</v>
      </c>
      <c r="AP103" t="s">
        <v>1196</v>
      </c>
      <c r="AQ103" s="42">
        <f t="shared" si="13"/>
        <v>25</v>
      </c>
      <c r="AR103" s="42">
        <f t="shared" si="14"/>
        <v>25</v>
      </c>
      <c r="AS103" s="42">
        <f t="shared" si="17"/>
        <v>24</v>
      </c>
      <c r="AT103" s="42">
        <f t="shared" si="18"/>
        <v>7</v>
      </c>
    </row>
    <row r="104" spans="1:46" ht="16.5" thickTop="1" thickBot="1" x14ac:dyDescent="0.3">
      <c r="A104" s="2">
        <v>100</v>
      </c>
      <c r="B104" s="3" t="s">
        <v>822</v>
      </c>
      <c r="C104" s="2">
        <v>26</v>
      </c>
      <c r="D104" s="2" t="s">
        <v>393</v>
      </c>
      <c r="E104" s="2">
        <v>0</v>
      </c>
      <c r="F104" s="2">
        <v>0</v>
      </c>
      <c r="G104" s="2"/>
      <c r="H104" s="2">
        <v>7.5</v>
      </c>
      <c r="I104" s="2">
        <v>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6</v>
      </c>
      <c r="P104" s="2">
        <v>7</v>
      </c>
      <c r="Q104" s="2">
        <v>5</v>
      </c>
      <c r="R104" s="2">
        <v>5</v>
      </c>
      <c r="S104" s="2">
        <v>1</v>
      </c>
      <c r="T104">
        <v>3</v>
      </c>
      <c r="U104">
        <v>0</v>
      </c>
      <c r="V104">
        <v>6</v>
      </c>
      <c r="W104">
        <v>2</v>
      </c>
      <c r="X104">
        <v>0</v>
      </c>
      <c r="Y104">
        <v>0</v>
      </c>
      <c r="Z104">
        <v>28</v>
      </c>
      <c r="AA104">
        <v>46</v>
      </c>
      <c r="AB104">
        <v>5.21</v>
      </c>
      <c r="AC104">
        <v>1.667</v>
      </c>
      <c r="AD104">
        <v>10.5</v>
      </c>
      <c r="AE104">
        <v>1.5</v>
      </c>
      <c r="AF104">
        <v>4.5</v>
      </c>
      <c r="AG104" s="151">
        <v>9</v>
      </c>
      <c r="AH104">
        <v>2</v>
      </c>
      <c r="AJ104" s="37" t="str">
        <f t="shared" si="19"/>
        <v>BAL</v>
      </c>
      <c r="AK104" s="40" t="str">
        <f t="shared" si="15"/>
        <v/>
      </c>
      <c r="AL104" s="40" t="str">
        <f t="shared" si="20"/>
        <v>John Miller</v>
      </c>
      <c r="AM104" s="40" t="str">
        <f t="shared" si="21"/>
        <v>R</v>
      </c>
      <c r="AN104" s="40" t="str">
        <f t="shared" si="16"/>
        <v>John Miller</v>
      </c>
      <c r="AO104" t="s">
        <v>143</v>
      </c>
      <c r="AP104" t="s">
        <v>1217</v>
      </c>
      <c r="AQ104" s="42">
        <f t="shared" si="13"/>
        <v>13</v>
      </c>
      <c r="AR104" s="42">
        <f t="shared" si="14"/>
        <v>13</v>
      </c>
      <c r="AS104" s="42">
        <f t="shared" si="17"/>
        <v>13</v>
      </c>
      <c r="AT104" s="42">
        <f t="shared" si="18"/>
        <v>4</v>
      </c>
    </row>
    <row r="105" spans="1:46" ht="16.5" thickTop="1" thickBot="1" x14ac:dyDescent="0.3">
      <c r="A105" s="2" t="s">
        <v>212</v>
      </c>
      <c r="B105" s="3" t="s">
        <v>93</v>
      </c>
      <c r="C105" s="2" t="s">
        <v>94</v>
      </c>
      <c r="D105" s="2" t="s">
        <v>194</v>
      </c>
      <c r="E105" s="2" t="s">
        <v>223</v>
      </c>
      <c r="F105" s="2" t="s">
        <v>122</v>
      </c>
      <c r="G105" s="2" t="s">
        <v>224</v>
      </c>
      <c r="H105" s="2" t="s">
        <v>225</v>
      </c>
      <c r="I105" s="2" t="s">
        <v>101</v>
      </c>
      <c r="J105" s="2" t="s">
        <v>102</v>
      </c>
      <c r="K105" s="2" t="s">
        <v>226</v>
      </c>
      <c r="L105" s="2" t="s">
        <v>227</v>
      </c>
      <c r="M105" s="2" t="s">
        <v>228</v>
      </c>
      <c r="N105" s="2" t="s">
        <v>229</v>
      </c>
      <c r="O105" s="2" t="s">
        <v>230</v>
      </c>
      <c r="P105" s="2" t="s">
        <v>197</v>
      </c>
      <c r="Q105" s="2" t="s">
        <v>116</v>
      </c>
      <c r="R105" s="2" t="s">
        <v>231</v>
      </c>
      <c r="S105" s="2" t="s">
        <v>2</v>
      </c>
      <c r="T105" t="s">
        <v>201</v>
      </c>
      <c r="U105" t="s">
        <v>211</v>
      </c>
      <c r="V105" t="s">
        <v>202</v>
      </c>
      <c r="W105" t="s">
        <v>208</v>
      </c>
      <c r="X105" t="s">
        <v>232</v>
      </c>
      <c r="Y105" t="s">
        <v>233</v>
      </c>
      <c r="Z105" t="s">
        <v>7</v>
      </c>
      <c r="AA105" t="s">
        <v>234</v>
      </c>
      <c r="AB105" t="s">
        <v>235</v>
      </c>
      <c r="AC105" t="s">
        <v>236</v>
      </c>
      <c r="AD105" t="s">
        <v>237</v>
      </c>
      <c r="AE105" t="s">
        <v>238</v>
      </c>
      <c r="AF105" t="s">
        <v>239</v>
      </c>
      <c r="AG105" s="151" t="s">
        <v>240</v>
      </c>
      <c r="AH105" t="s">
        <v>241</v>
      </c>
      <c r="AJ105" s="37" t="str">
        <f t="shared" si="19"/>
        <v>Tm</v>
      </c>
      <c r="AK105" s="40" t="str">
        <f t="shared" si="15"/>
        <v/>
      </c>
      <c r="AL105" s="40" t="str">
        <f t="shared" si="20"/>
        <v>Name</v>
      </c>
      <c r="AM105" s="40" t="str">
        <f t="shared" si="21"/>
        <v>R</v>
      </c>
      <c r="AN105" s="40" t="str">
        <f t="shared" si="16"/>
        <v>Name</v>
      </c>
      <c r="AO105" t="s">
        <v>93</v>
      </c>
      <c r="AQ105" s="42" t="str">
        <f t="shared" si="13"/>
        <v/>
      </c>
      <c r="AR105" s="42" t="str">
        <f t="shared" si="14"/>
        <v/>
      </c>
      <c r="AS105" s="42" t="str">
        <f t="shared" si="17"/>
        <v/>
      </c>
      <c r="AT105" s="42" t="str">
        <f t="shared" si="18"/>
        <v/>
      </c>
    </row>
    <row r="106" spans="1:46" ht="16.5" thickTop="1" thickBot="1" x14ac:dyDescent="0.3">
      <c r="A106" s="2">
        <v>101</v>
      </c>
      <c r="B106" s="3" t="s">
        <v>823</v>
      </c>
      <c r="C106" s="2">
        <v>39</v>
      </c>
      <c r="D106" s="2" t="s">
        <v>393</v>
      </c>
      <c r="E106" s="2">
        <v>3</v>
      </c>
      <c r="F106" s="2">
        <v>10</v>
      </c>
      <c r="G106" s="2">
        <v>0.23100000000000001</v>
      </c>
      <c r="H106" s="2">
        <v>2.5499999999999998</v>
      </c>
      <c r="I106" s="2">
        <v>42</v>
      </c>
      <c r="J106" s="2">
        <v>0</v>
      </c>
      <c r="K106" s="2">
        <v>31</v>
      </c>
      <c r="L106" s="2">
        <v>0</v>
      </c>
      <c r="M106" s="2">
        <v>0</v>
      </c>
      <c r="N106" s="2">
        <v>8</v>
      </c>
      <c r="O106" s="2">
        <v>81.099999999999994</v>
      </c>
      <c r="P106" s="2">
        <v>63</v>
      </c>
      <c r="Q106" s="2">
        <v>28</v>
      </c>
      <c r="R106" s="2">
        <v>23</v>
      </c>
      <c r="S106" s="2">
        <v>5</v>
      </c>
      <c r="T106">
        <v>36</v>
      </c>
      <c r="U106">
        <v>12</v>
      </c>
      <c r="V106">
        <v>60</v>
      </c>
      <c r="W106">
        <v>1</v>
      </c>
      <c r="X106">
        <v>2</v>
      </c>
      <c r="Y106">
        <v>1</v>
      </c>
      <c r="Z106">
        <v>338</v>
      </c>
      <c r="AA106">
        <v>125</v>
      </c>
      <c r="AB106">
        <v>3.23</v>
      </c>
      <c r="AC106">
        <v>1.2170000000000001</v>
      </c>
      <c r="AD106">
        <v>7</v>
      </c>
      <c r="AE106">
        <v>0.6</v>
      </c>
      <c r="AF106">
        <v>4</v>
      </c>
      <c r="AG106" s="151">
        <v>6.6</v>
      </c>
      <c r="AH106">
        <v>1.67</v>
      </c>
      <c r="AJ106" s="37" t="str">
        <f t="shared" si="19"/>
        <v>BAL</v>
      </c>
      <c r="AK106" s="40" t="str">
        <f t="shared" si="15"/>
        <v/>
      </c>
      <c r="AL106" s="40" t="str">
        <f t="shared" si="20"/>
        <v>Stu Miller</v>
      </c>
      <c r="AM106" s="40" t="str">
        <f t="shared" si="21"/>
        <v>R</v>
      </c>
      <c r="AN106" s="40" t="str">
        <f t="shared" si="16"/>
        <v>Stu Miller</v>
      </c>
      <c r="AO106" t="s">
        <v>1338</v>
      </c>
      <c r="AP106" t="s">
        <v>1217</v>
      </c>
      <c r="AQ106" s="42">
        <f t="shared" si="13"/>
        <v>25</v>
      </c>
      <c r="AR106" s="42">
        <f t="shared" si="14"/>
        <v>25</v>
      </c>
      <c r="AS106" s="42">
        <f t="shared" si="17"/>
        <v>25</v>
      </c>
      <c r="AT106" s="42">
        <f t="shared" si="18"/>
        <v>3</v>
      </c>
    </row>
    <row r="107" spans="1:46" ht="16.5" thickTop="1" thickBot="1" x14ac:dyDescent="0.3">
      <c r="A107" s="2">
        <v>102</v>
      </c>
      <c r="B107" s="3" t="s">
        <v>824</v>
      </c>
      <c r="C107" s="2">
        <v>30</v>
      </c>
      <c r="D107" s="2" t="s">
        <v>242</v>
      </c>
      <c r="E107" s="2">
        <v>6</v>
      </c>
      <c r="F107" s="2">
        <v>5</v>
      </c>
      <c r="G107" s="2">
        <v>0.54500000000000004</v>
      </c>
      <c r="H107" s="2">
        <v>2.33</v>
      </c>
      <c r="I107" s="2">
        <v>35</v>
      </c>
      <c r="J107" s="2">
        <v>10</v>
      </c>
      <c r="K107" s="2">
        <v>6</v>
      </c>
      <c r="L107" s="2">
        <v>2</v>
      </c>
      <c r="M107" s="2">
        <v>1</v>
      </c>
      <c r="N107" s="2">
        <v>1</v>
      </c>
      <c r="O107" s="2">
        <v>135.1</v>
      </c>
      <c r="P107" s="2">
        <v>123</v>
      </c>
      <c r="Q107" s="2">
        <v>39</v>
      </c>
      <c r="R107" s="2">
        <v>35</v>
      </c>
      <c r="S107" s="2">
        <v>6</v>
      </c>
      <c r="T107">
        <v>17</v>
      </c>
      <c r="U107">
        <v>7</v>
      </c>
      <c r="V107">
        <v>55</v>
      </c>
      <c r="W107">
        <v>4</v>
      </c>
      <c r="X107">
        <v>0</v>
      </c>
      <c r="Y107">
        <v>3</v>
      </c>
      <c r="Z107">
        <v>533</v>
      </c>
      <c r="AA107">
        <v>134</v>
      </c>
      <c r="AB107">
        <v>2.77</v>
      </c>
      <c r="AC107">
        <v>1.034</v>
      </c>
      <c r="AD107">
        <v>8.1999999999999993</v>
      </c>
      <c r="AE107">
        <v>0.4</v>
      </c>
      <c r="AF107">
        <v>1.1000000000000001</v>
      </c>
      <c r="AG107" s="151">
        <v>3.7</v>
      </c>
      <c r="AH107">
        <v>3.24</v>
      </c>
      <c r="AJ107" s="37" t="str">
        <f t="shared" si="19"/>
        <v>DET</v>
      </c>
      <c r="AK107" s="40" t="str">
        <f t="shared" si="15"/>
        <v>Check</v>
      </c>
      <c r="AL107" s="40" t="str">
        <f t="shared" si="20"/>
        <v>Bill Monbouquette</v>
      </c>
      <c r="AM107" s="40" t="str">
        <f t="shared" si="21"/>
        <v>R</v>
      </c>
      <c r="AN107" s="40" t="str">
        <f t="shared" si="16"/>
        <v>Bill MonbouquetteB</v>
      </c>
      <c r="AO107" t="s">
        <v>157</v>
      </c>
      <c r="AP107" t="s">
        <v>1379</v>
      </c>
      <c r="AQ107" s="42">
        <f t="shared" si="13"/>
        <v>29</v>
      </c>
      <c r="AR107" s="42">
        <f t="shared" si="14"/>
        <v>27</v>
      </c>
      <c r="AS107" s="42">
        <f t="shared" si="17"/>
        <v>27</v>
      </c>
      <c r="AT107" s="42">
        <f t="shared" si="18"/>
        <v>5</v>
      </c>
    </row>
    <row r="108" spans="1:46" ht="16.5" thickTop="1" thickBot="1" x14ac:dyDescent="0.3">
      <c r="A108" s="2">
        <v>103</v>
      </c>
      <c r="B108" s="3" t="s">
        <v>824</v>
      </c>
      <c r="C108" s="2">
        <v>30</v>
      </c>
      <c r="D108" s="2" t="s">
        <v>395</v>
      </c>
      <c r="E108" s="2">
        <v>0</v>
      </c>
      <c r="F108" s="2">
        <v>0</v>
      </c>
      <c r="G108" s="2"/>
      <c r="H108" s="2">
        <v>0</v>
      </c>
      <c r="I108" s="2">
        <v>2</v>
      </c>
      <c r="J108" s="2">
        <v>0</v>
      </c>
      <c r="K108" s="2">
        <v>2</v>
      </c>
      <c r="L108" s="2">
        <v>0</v>
      </c>
      <c r="M108" s="2">
        <v>0</v>
      </c>
      <c r="N108" s="2">
        <v>0</v>
      </c>
      <c r="O108" s="2">
        <v>2</v>
      </c>
      <c r="P108" s="2">
        <v>1</v>
      </c>
      <c r="Q108" s="2">
        <v>0</v>
      </c>
      <c r="R108" s="2">
        <v>0</v>
      </c>
      <c r="S108" s="2">
        <v>0</v>
      </c>
      <c r="T108">
        <v>0</v>
      </c>
      <c r="U108">
        <v>0</v>
      </c>
      <c r="V108">
        <v>2</v>
      </c>
      <c r="W108">
        <v>0</v>
      </c>
      <c r="X108">
        <v>0</v>
      </c>
      <c r="Y108">
        <v>1</v>
      </c>
      <c r="Z108">
        <v>7</v>
      </c>
      <c r="AB108">
        <v>0.54</v>
      </c>
      <c r="AC108">
        <v>0.5</v>
      </c>
      <c r="AD108">
        <v>4.5</v>
      </c>
      <c r="AE108">
        <v>0</v>
      </c>
      <c r="AF108">
        <v>0</v>
      </c>
      <c r="AG108" s="151">
        <v>9</v>
      </c>
      <c r="AJ108" s="37" t="str">
        <f t="shared" si="19"/>
        <v>DET*</v>
      </c>
      <c r="AK108" s="40" t="str">
        <f t="shared" si="15"/>
        <v>Check</v>
      </c>
      <c r="AL108" s="40" t="str">
        <f t="shared" si="20"/>
        <v>Bill Monbouquette</v>
      </c>
      <c r="AM108" s="40" t="str">
        <f t="shared" si="21"/>
        <v>R</v>
      </c>
      <c r="AN108" s="40" t="str">
        <f t="shared" si="16"/>
        <v>Bill MonbouquetteB</v>
      </c>
      <c r="AO108" t="s">
        <v>157</v>
      </c>
      <c r="AP108" t="s">
        <v>1379</v>
      </c>
      <c r="AQ108" s="42">
        <f t="shared" si="13"/>
        <v>13</v>
      </c>
      <c r="AR108" s="42">
        <f t="shared" si="14"/>
        <v>13</v>
      </c>
      <c r="AS108" s="42">
        <f t="shared" si="17"/>
        <v>13</v>
      </c>
      <c r="AT108" s="42">
        <f t="shared" si="18"/>
        <v>2</v>
      </c>
    </row>
    <row r="109" spans="1:46" ht="16.5" thickTop="1" thickBot="1" x14ac:dyDescent="0.3">
      <c r="A109" s="2">
        <v>104</v>
      </c>
      <c r="B109" s="3" t="s">
        <v>824</v>
      </c>
      <c r="C109" s="2">
        <v>30</v>
      </c>
      <c r="D109" s="2" t="s">
        <v>402</v>
      </c>
      <c r="E109" s="2">
        <v>6</v>
      </c>
      <c r="F109" s="2">
        <v>5</v>
      </c>
      <c r="G109" s="2">
        <v>0.54500000000000004</v>
      </c>
      <c r="H109" s="2">
        <v>2.36</v>
      </c>
      <c r="I109" s="2">
        <v>33</v>
      </c>
      <c r="J109" s="2">
        <v>10</v>
      </c>
      <c r="K109" s="2">
        <v>4</v>
      </c>
      <c r="L109" s="2">
        <v>2</v>
      </c>
      <c r="M109" s="2">
        <v>1</v>
      </c>
      <c r="N109" s="2">
        <v>1</v>
      </c>
      <c r="O109" s="2">
        <v>133.1</v>
      </c>
      <c r="P109" s="2">
        <v>122</v>
      </c>
      <c r="Q109" s="2">
        <v>39</v>
      </c>
      <c r="R109" s="2">
        <v>35</v>
      </c>
      <c r="S109" s="2">
        <v>6</v>
      </c>
      <c r="T109">
        <v>17</v>
      </c>
      <c r="U109">
        <v>7</v>
      </c>
      <c r="V109">
        <v>53</v>
      </c>
      <c r="W109">
        <v>4</v>
      </c>
      <c r="X109">
        <v>0</v>
      </c>
      <c r="Y109">
        <v>2</v>
      </c>
      <c r="Z109">
        <v>526</v>
      </c>
      <c r="AA109">
        <v>132</v>
      </c>
      <c r="AB109">
        <v>2.8</v>
      </c>
      <c r="AC109">
        <v>1.0429999999999999</v>
      </c>
      <c r="AD109">
        <v>8.1999999999999993</v>
      </c>
      <c r="AE109">
        <v>0.4</v>
      </c>
      <c r="AF109">
        <v>1.1000000000000001</v>
      </c>
      <c r="AG109" s="151">
        <v>3.6</v>
      </c>
      <c r="AH109">
        <v>3.12</v>
      </c>
      <c r="AJ109" s="37" t="str">
        <f t="shared" si="19"/>
        <v>NYY#</v>
      </c>
      <c r="AK109" s="40" t="str">
        <f t="shared" si="15"/>
        <v/>
      </c>
      <c r="AL109" s="40" t="str">
        <f t="shared" si="20"/>
        <v>Bill Monbouquette</v>
      </c>
      <c r="AM109" s="40" t="str">
        <f t="shared" si="21"/>
        <v>R</v>
      </c>
      <c r="AN109" s="40" t="str">
        <f t="shared" si="16"/>
        <v>Bill Monbouquette</v>
      </c>
      <c r="AO109" t="s">
        <v>157</v>
      </c>
      <c r="AP109" t="s">
        <v>1022</v>
      </c>
      <c r="AQ109" s="42">
        <f t="shared" si="13"/>
        <v>29</v>
      </c>
      <c r="AR109" s="42">
        <f t="shared" si="14"/>
        <v>27</v>
      </c>
      <c r="AS109" s="42">
        <f t="shared" si="17"/>
        <v>27</v>
      </c>
      <c r="AT109" s="42">
        <f t="shared" si="18"/>
        <v>5</v>
      </c>
    </row>
    <row r="110" spans="1:46" ht="16.5" thickTop="1" thickBot="1" x14ac:dyDescent="0.3">
      <c r="A110" s="2">
        <v>105</v>
      </c>
      <c r="B110" s="3" t="s">
        <v>825</v>
      </c>
      <c r="C110" s="2">
        <v>23</v>
      </c>
      <c r="D110" s="2" t="s">
        <v>412</v>
      </c>
      <c r="E110" s="2">
        <v>0</v>
      </c>
      <c r="F110" s="2">
        <v>1</v>
      </c>
      <c r="G110" s="2">
        <v>0</v>
      </c>
      <c r="H110" s="2">
        <v>20.25</v>
      </c>
      <c r="I110" s="2">
        <v>1</v>
      </c>
      <c r="J110" s="2">
        <v>1</v>
      </c>
      <c r="K110" s="2">
        <v>0</v>
      </c>
      <c r="L110" s="2">
        <v>0</v>
      </c>
      <c r="M110" s="2">
        <v>0</v>
      </c>
      <c r="N110" s="2">
        <v>0</v>
      </c>
      <c r="O110" s="2">
        <v>1.1000000000000001</v>
      </c>
      <c r="P110" s="2">
        <v>4</v>
      </c>
      <c r="Q110" s="2">
        <v>3</v>
      </c>
      <c r="R110" s="2">
        <v>3</v>
      </c>
      <c r="S110" s="2">
        <v>1</v>
      </c>
      <c r="T110">
        <v>2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</v>
      </c>
      <c r="AA110">
        <v>21</v>
      </c>
      <c r="AB110">
        <v>16.79</v>
      </c>
      <c r="AC110">
        <v>4.5</v>
      </c>
      <c r="AD110">
        <v>27</v>
      </c>
      <c r="AE110">
        <v>6.8</v>
      </c>
      <c r="AF110">
        <v>13.5</v>
      </c>
      <c r="AG110" s="151">
        <v>0</v>
      </c>
      <c r="AH110">
        <v>0</v>
      </c>
      <c r="AJ110" s="37" t="str">
        <f t="shared" si="19"/>
        <v>CHW</v>
      </c>
      <c r="AK110" s="40" t="str">
        <f t="shared" si="15"/>
        <v/>
      </c>
      <c r="AL110" s="40" t="str">
        <f t="shared" si="20"/>
        <v>Aurelio Monteagudo</v>
      </c>
      <c r="AM110" s="40" t="str">
        <f t="shared" si="21"/>
        <v>R</v>
      </c>
      <c r="AN110" s="40" t="str">
        <f t="shared" si="16"/>
        <v>Aurelio Monteagudo</v>
      </c>
      <c r="AO110" t="s">
        <v>1011</v>
      </c>
      <c r="AP110" t="s">
        <v>1012</v>
      </c>
      <c r="AQ110" s="42">
        <f t="shared" si="13"/>
        <v>13</v>
      </c>
      <c r="AR110" s="42">
        <f t="shared" si="14"/>
        <v>11</v>
      </c>
      <c r="AS110" s="42">
        <f t="shared" si="17"/>
        <v>11</v>
      </c>
      <c r="AT110" s="42">
        <f t="shared" si="18"/>
        <v>2</v>
      </c>
    </row>
    <row r="111" spans="1:46" ht="16.5" thickTop="1" thickBot="1" x14ac:dyDescent="0.3">
      <c r="A111" s="2">
        <v>106</v>
      </c>
      <c r="B111" s="3" t="s">
        <v>826</v>
      </c>
      <c r="C111" s="2">
        <v>24</v>
      </c>
      <c r="D111" s="2" t="s">
        <v>391</v>
      </c>
      <c r="E111" s="2">
        <v>7</v>
      </c>
      <c r="F111" s="2">
        <v>11</v>
      </c>
      <c r="G111" s="2">
        <v>0.38900000000000001</v>
      </c>
      <c r="H111" s="2">
        <v>3.76</v>
      </c>
      <c r="I111" s="2">
        <v>27</v>
      </c>
      <c r="J111" s="2">
        <v>26</v>
      </c>
      <c r="K111" s="2">
        <v>0</v>
      </c>
      <c r="L111" s="2">
        <v>3</v>
      </c>
      <c r="M111" s="2">
        <v>1</v>
      </c>
      <c r="N111" s="2">
        <v>0</v>
      </c>
      <c r="O111" s="2">
        <v>143.19999999999999</v>
      </c>
      <c r="P111" s="2">
        <v>127</v>
      </c>
      <c r="Q111" s="2">
        <v>67</v>
      </c>
      <c r="R111" s="2">
        <v>60</v>
      </c>
      <c r="S111" s="2">
        <v>15</v>
      </c>
      <c r="T111">
        <v>71</v>
      </c>
      <c r="U111">
        <v>6</v>
      </c>
      <c r="V111">
        <v>74</v>
      </c>
      <c r="W111">
        <v>3</v>
      </c>
      <c r="X111">
        <v>1</v>
      </c>
      <c r="Y111">
        <v>5</v>
      </c>
      <c r="Z111">
        <v>616</v>
      </c>
      <c r="AA111">
        <v>85</v>
      </c>
      <c r="AB111">
        <v>4.41</v>
      </c>
      <c r="AC111">
        <v>1.3779999999999999</v>
      </c>
      <c r="AD111">
        <v>8</v>
      </c>
      <c r="AE111">
        <v>0.9</v>
      </c>
      <c r="AF111">
        <v>4.4000000000000004</v>
      </c>
      <c r="AG111" s="151">
        <v>4.5999999999999996</v>
      </c>
      <c r="AH111">
        <v>1.04</v>
      </c>
      <c r="AJ111" s="37" t="str">
        <f t="shared" si="19"/>
        <v>WSA</v>
      </c>
      <c r="AK111" s="40" t="str">
        <f t="shared" si="15"/>
        <v/>
      </c>
      <c r="AL111" s="40" t="str">
        <f t="shared" si="20"/>
        <v>Barry Moore</v>
      </c>
      <c r="AM111" s="40" t="str">
        <f t="shared" si="21"/>
        <v>L</v>
      </c>
      <c r="AN111" s="40" t="str">
        <f t="shared" si="16"/>
        <v>Barry Moore</v>
      </c>
      <c r="AO111" t="s">
        <v>1013</v>
      </c>
      <c r="AP111" t="s">
        <v>351</v>
      </c>
      <c r="AQ111" s="42">
        <f t="shared" si="13"/>
        <v>21</v>
      </c>
      <c r="AR111" s="42">
        <f t="shared" si="14"/>
        <v>19</v>
      </c>
      <c r="AS111" s="42">
        <f t="shared" si="17"/>
        <v>18</v>
      </c>
      <c r="AT111" s="42">
        <f t="shared" si="18"/>
        <v>6</v>
      </c>
    </row>
    <row r="112" spans="1:46" ht="16.5" thickTop="1" thickBot="1" x14ac:dyDescent="0.3">
      <c r="A112" s="25">
        <v>107</v>
      </c>
      <c r="B112" s="26" t="s">
        <v>827</v>
      </c>
      <c r="C112" s="25">
        <v>23</v>
      </c>
      <c r="D112" s="25" t="s">
        <v>390</v>
      </c>
      <c r="E112" s="25">
        <v>5</v>
      </c>
      <c r="F112" s="25">
        <v>4</v>
      </c>
      <c r="G112" s="25">
        <v>0.55600000000000005</v>
      </c>
      <c r="H112" s="25">
        <v>4.34</v>
      </c>
      <c r="I112" s="25">
        <v>10</v>
      </c>
      <c r="J112" s="25">
        <v>9</v>
      </c>
      <c r="K112" s="25">
        <v>0</v>
      </c>
      <c r="L112" s="25">
        <v>1</v>
      </c>
      <c r="M112" s="25">
        <v>1</v>
      </c>
      <c r="N112" s="25">
        <v>0</v>
      </c>
      <c r="O112" s="25">
        <v>47.2</v>
      </c>
      <c r="P112" s="25">
        <v>48</v>
      </c>
      <c r="Q112" s="25">
        <v>24</v>
      </c>
      <c r="R112" s="25">
        <v>23</v>
      </c>
      <c r="S112" s="25">
        <v>0</v>
      </c>
      <c r="T112" s="27">
        <v>22</v>
      </c>
      <c r="U112" s="27">
        <v>0</v>
      </c>
      <c r="V112" s="27">
        <v>40</v>
      </c>
      <c r="W112" s="27">
        <v>2</v>
      </c>
      <c r="X112" s="27">
        <v>0</v>
      </c>
      <c r="Y112" s="27">
        <v>3</v>
      </c>
      <c r="Z112" s="27">
        <v>208</v>
      </c>
      <c r="AA112" s="27">
        <v>82</v>
      </c>
      <c r="AB112" s="27">
        <v>2.37</v>
      </c>
      <c r="AC112" s="27">
        <v>1.4690000000000001</v>
      </c>
      <c r="AD112" s="27">
        <v>9.1</v>
      </c>
      <c r="AE112" s="27">
        <v>0</v>
      </c>
      <c r="AF112" s="27">
        <v>4.2</v>
      </c>
      <c r="AG112" s="162">
        <v>7.6</v>
      </c>
      <c r="AH112" s="27">
        <v>1.82</v>
      </c>
      <c r="AJ112" s="37" t="str">
        <f t="shared" si="19"/>
        <v>BOS</v>
      </c>
      <c r="AK112" s="40" t="str">
        <f t="shared" si="15"/>
        <v/>
      </c>
      <c r="AL112" s="40" t="str">
        <f t="shared" si="20"/>
        <v>Dave Morehead</v>
      </c>
      <c r="AM112" s="40" t="str">
        <f t="shared" si="21"/>
        <v>R</v>
      </c>
      <c r="AN112" s="40" t="str">
        <f t="shared" si="16"/>
        <v>Dave Morehead</v>
      </c>
      <c r="AO112" t="s">
        <v>273</v>
      </c>
      <c r="AP112" t="s">
        <v>1086</v>
      </c>
      <c r="AQ112" s="42">
        <f t="shared" si="13"/>
        <v>17</v>
      </c>
      <c r="AR112" s="42">
        <f t="shared" si="14"/>
        <v>17</v>
      </c>
      <c r="AS112" s="42">
        <f t="shared" si="17"/>
        <v>17</v>
      </c>
      <c r="AT112" s="42">
        <f t="shared" si="18"/>
        <v>6</v>
      </c>
    </row>
    <row r="113" spans="1:46" s="27" customFormat="1" ht="16.5" thickTop="1" thickBot="1" x14ac:dyDescent="0.3">
      <c r="A113" s="2">
        <v>108</v>
      </c>
      <c r="B113" s="3" t="s">
        <v>828</v>
      </c>
      <c r="C113" s="2">
        <v>26</v>
      </c>
      <c r="D113" s="2" t="s">
        <v>391</v>
      </c>
      <c r="E113" s="2">
        <v>1</v>
      </c>
      <c r="F113" s="2">
        <v>0</v>
      </c>
      <c r="G113" s="2">
        <v>1</v>
      </c>
      <c r="H113" s="2">
        <v>3.09</v>
      </c>
      <c r="I113" s="2">
        <v>2</v>
      </c>
      <c r="J113" s="2">
        <v>2</v>
      </c>
      <c r="K113" s="2">
        <v>0</v>
      </c>
      <c r="L113" s="2">
        <v>0</v>
      </c>
      <c r="M113" s="2">
        <v>0</v>
      </c>
      <c r="N113" s="2">
        <v>0</v>
      </c>
      <c r="O113" s="2">
        <v>11.2</v>
      </c>
      <c r="P113" s="2">
        <v>8</v>
      </c>
      <c r="Q113" s="2">
        <v>4</v>
      </c>
      <c r="R113" s="2">
        <v>4</v>
      </c>
      <c r="S113" s="2">
        <v>1</v>
      </c>
      <c r="T113">
        <v>4</v>
      </c>
      <c r="U113">
        <v>0</v>
      </c>
      <c r="V113">
        <v>8</v>
      </c>
      <c r="W113">
        <v>0</v>
      </c>
      <c r="X113">
        <v>0</v>
      </c>
      <c r="Y113">
        <v>0</v>
      </c>
      <c r="Z113">
        <v>45</v>
      </c>
      <c r="AA113">
        <v>107</v>
      </c>
      <c r="AB113">
        <v>3.31</v>
      </c>
      <c r="AC113">
        <v>1.0289999999999999</v>
      </c>
      <c r="AD113">
        <v>6.2</v>
      </c>
      <c r="AE113">
        <v>0.8</v>
      </c>
      <c r="AF113">
        <v>3.1</v>
      </c>
      <c r="AG113" s="151">
        <v>6.2</v>
      </c>
      <c r="AH113">
        <v>2</v>
      </c>
      <c r="AJ113" s="38" t="str">
        <f t="shared" si="19"/>
        <v>WSA</v>
      </c>
      <c r="AK113" s="40" t="str">
        <f t="shared" si="15"/>
        <v/>
      </c>
      <c r="AL113" s="40" t="str">
        <f t="shared" si="20"/>
        <v>Buster Narum</v>
      </c>
      <c r="AM113" s="40" t="str">
        <f t="shared" si="21"/>
        <v>R</v>
      </c>
      <c r="AN113" s="40" t="str">
        <f t="shared" si="16"/>
        <v>Buster Narum</v>
      </c>
      <c r="AO113" s="27" t="s">
        <v>1047</v>
      </c>
      <c r="AP113" s="27" t="s">
        <v>1048</v>
      </c>
      <c r="AQ113" s="42">
        <f t="shared" si="13"/>
        <v>13</v>
      </c>
      <c r="AR113" s="42">
        <f t="shared" si="14"/>
        <v>13</v>
      </c>
      <c r="AS113" s="42">
        <f t="shared" si="17"/>
        <v>13</v>
      </c>
      <c r="AT113" s="42">
        <f t="shared" si="18"/>
        <v>7</v>
      </c>
    </row>
    <row r="114" spans="1:46" ht="16.5" thickTop="1" thickBot="1" x14ac:dyDescent="0.3">
      <c r="A114" s="2">
        <v>109</v>
      </c>
      <c r="B114" s="3" t="s">
        <v>829</v>
      </c>
      <c r="C114" s="2">
        <v>22</v>
      </c>
      <c r="D114" s="2" t="s">
        <v>422</v>
      </c>
      <c r="E114" s="2">
        <v>12</v>
      </c>
      <c r="F114" s="2">
        <v>17</v>
      </c>
      <c r="G114" s="2">
        <v>0.41399999999999998</v>
      </c>
      <c r="H114" s="2">
        <v>3.76</v>
      </c>
      <c r="I114" s="2">
        <v>37</v>
      </c>
      <c r="J114" s="2">
        <v>34</v>
      </c>
      <c r="K114" s="2">
        <v>1</v>
      </c>
      <c r="L114" s="2">
        <v>8</v>
      </c>
      <c r="M114" s="2">
        <v>2</v>
      </c>
      <c r="N114" s="2">
        <v>0</v>
      </c>
      <c r="O114" s="2">
        <v>222.1</v>
      </c>
      <c r="P114" s="2">
        <v>200</v>
      </c>
      <c r="Q114" s="2">
        <v>103</v>
      </c>
      <c r="R114" s="2">
        <v>93</v>
      </c>
      <c r="S114" s="2">
        <v>21</v>
      </c>
      <c r="T114">
        <v>87</v>
      </c>
      <c r="U114">
        <v>5</v>
      </c>
      <c r="V114">
        <v>186</v>
      </c>
      <c r="W114">
        <v>4</v>
      </c>
      <c r="X114">
        <v>2</v>
      </c>
      <c r="Y114">
        <v>7</v>
      </c>
      <c r="Z114">
        <v>932</v>
      </c>
      <c r="AA114">
        <v>85</v>
      </c>
      <c r="AB114">
        <v>3.32</v>
      </c>
      <c r="AC114">
        <v>1.2909999999999999</v>
      </c>
      <c r="AD114">
        <v>8.1</v>
      </c>
      <c r="AE114">
        <v>0.9</v>
      </c>
      <c r="AF114">
        <v>3.5</v>
      </c>
      <c r="AG114" s="151">
        <v>7.5</v>
      </c>
      <c r="AH114">
        <v>2.14</v>
      </c>
      <c r="AJ114" s="37" t="str">
        <f t="shared" si="19"/>
        <v>KCA</v>
      </c>
      <c r="AK114" s="40" t="str">
        <f t="shared" si="15"/>
        <v/>
      </c>
      <c r="AL114" s="40" t="str">
        <f t="shared" si="20"/>
        <v>Jim Nash</v>
      </c>
      <c r="AM114" s="40" t="str">
        <f t="shared" si="21"/>
        <v>R</v>
      </c>
      <c r="AN114" s="40" t="str">
        <f t="shared" si="16"/>
        <v>Jim Nash</v>
      </c>
      <c r="AO114" t="s">
        <v>296</v>
      </c>
      <c r="AP114" t="s">
        <v>1070</v>
      </c>
      <c r="AQ114" s="42">
        <f t="shared" si="13"/>
        <v>21</v>
      </c>
      <c r="AR114" s="42">
        <f t="shared" si="14"/>
        <v>21</v>
      </c>
      <c r="AS114" s="42">
        <f t="shared" si="17"/>
        <v>21</v>
      </c>
      <c r="AT114" s="42">
        <f t="shared" si="18"/>
        <v>7</v>
      </c>
    </row>
    <row r="115" spans="1:46" ht="16.5" thickTop="1" thickBot="1" x14ac:dyDescent="0.3">
      <c r="A115" s="2">
        <v>110</v>
      </c>
      <c r="B115" s="3" t="s">
        <v>830</v>
      </c>
      <c r="C115" s="2">
        <v>31</v>
      </c>
      <c r="D115" s="2" t="s">
        <v>388</v>
      </c>
      <c r="E115" s="2">
        <v>0</v>
      </c>
      <c r="F115" s="2">
        <v>0</v>
      </c>
      <c r="G115" s="2"/>
      <c r="H115" s="2">
        <v>54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0.1</v>
      </c>
      <c r="P115" s="2">
        <v>3</v>
      </c>
      <c r="Q115" s="2">
        <v>2</v>
      </c>
      <c r="R115" s="2">
        <v>2</v>
      </c>
      <c r="S115" s="2">
        <v>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4</v>
      </c>
      <c r="AA115">
        <v>15</v>
      </c>
      <c r="AB115">
        <v>41.54</v>
      </c>
      <c r="AC115">
        <v>9</v>
      </c>
      <c r="AD115">
        <v>81</v>
      </c>
      <c r="AE115">
        <v>27</v>
      </c>
      <c r="AF115">
        <v>0</v>
      </c>
      <c r="AG115" s="151">
        <v>0</v>
      </c>
      <c r="AJ115" s="37" t="str">
        <f t="shared" si="19"/>
        <v>MIN</v>
      </c>
      <c r="AK115" s="40" t="str">
        <f t="shared" si="15"/>
        <v/>
      </c>
      <c r="AL115" s="40" t="str">
        <f t="shared" si="20"/>
        <v>Mel Nelson</v>
      </c>
      <c r="AM115" s="40" t="str">
        <f t="shared" si="21"/>
        <v>L</v>
      </c>
      <c r="AN115" s="40" t="str">
        <f t="shared" si="16"/>
        <v>Mel Nelson</v>
      </c>
      <c r="AO115" t="s">
        <v>313</v>
      </c>
      <c r="AP115" t="s">
        <v>1255</v>
      </c>
      <c r="AQ115" s="42">
        <f t="shared" si="13"/>
        <v>13</v>
      </c>
      <c r="AR115" s="42">
        <f t="shared" si="14"/>
        <v>11</v>
      </c>
      <c r="AS115" s="42">
        <f t="shared" si="17"/>
        <v>10</v>
      </c>
      <c r="AT115" s="42">
        <f t="shared" si="18"/>
        <v>1</v>
      </c>
    </row>
    <row r="116" spans="1:46" ht="16.5" thickTop="1" thickBot="1" x14ac:dyDescent="0.3">
      <c r="A116" s="2">
        <v>111</v>
      </c>
      <c r="B116" s="3" t="s">
        <v>831</v>
      </c>
      <c r="C116" s="2">
        <v>23</v>
      </c>
      <c r="D116" s="2" t="s">
        <v>412</v>
      </c>
      <c r="E116" s="2">
        <v>0</v>
      </c>
      <c r="F116" s="2">
        <v>1</v>
      </c>
      <c r="G116" s="2">
        <v>0</v>
      </c>
      <c r="H116" s="2">
        <v>1.29</v>
      </c>
      <c r="I116" s="2">
        <v>5</v>
      </c>
      <c r="J116" s="2">
        <v>0</v>
      </c>
      <c r="K116" s="2">
        <v>3</v>
      </c>
      <c r="L116" s="2">
        <v>0</v>
      </c>
      <c r="M116" s="2">
        <v>0</v>
      </c>
      <c r="N116" s="2">
        <v>0</v>
      </c>
      <c r="O116" s="2">
        <v>7</v>
      </c>
      <c r="P116" s="2">
        <v>4</v>
      </c>
      <c r="Q116" s="2">
        <v>1</v>
      </c>
      <c r="R116" s="2">
        <v>1</v>
      </c>
      <c r="S116" s="2">
        <v>1</v>
      </c>
      <c r="T116">
        <v>0</v>
      </c>
      <c r="U116">
        <v>0</v>
      </c>
      <c r="V116">
        <v>4</v>
      </c>
      <c r="W116">
        <v>2</v>
      </c>
      <c r="X116">
        <v>0</v>
      </c>
      <c r="Y116">
        <v>0</v>
      </c>
      <c r="Z116">
        <v>24</v>
      </c>
      <c r="AA116">
        <v>251</v>
      </c>
      <c r="AB116">
        <v>4.1100000000000003</v>
      </c>
      <c r="AC116">
        <v>0.57099999999999995</v>
      </c>
      <c r="AD116">
        <v>5.0999999999999996</v>
      </c>
      <c r="AE116">
        <v>1.3</v>
      </c>
      <c r="AF116">
        <v>0</v>
      </c>
      <c r="AG116" s="151">
        <v>5.0999999999999996</v>
      </c>
      <c r="AJ116" s="37" t="str">
        <f t="shared" si="19"/>
        <v>CHW</v>
      </c>
      <c r="AK116" s="40" t="str">
        <f t="shared" si="15"/>
        <v/>
      </c>
      <c r="AL116" s="40" t="str">
        <f t="shared" si="20"/>
        <v>Roger Nelson</v>
      </c>
      <c r="AM116" s="40" t="str">
        <f t="shared" si="21"/>
        <v>R</v>
      </c>
      <c r="AN116" s="40" t="str">
        <f t="shared" si="16"/>
        <v>Roger Nelson</v>
      </c>
      <c r="AO116" t="s">
        <v>1307</v>
      </c>
      <c r="AP116" t="s">
        <v>1255</v>
      </c>
      <c r="AQ116" s="42">
        <f t="shared" si="13"/>
        <v>13</v>
      </c>
      <c r="AR116" s="42">
        <f t="shared" si="14"/>
        <v>11</v>
      </c>
      <c r="AS116" s="42">
        <f t="shared" si="17"/>
        <v>11</v>
      </c>
      <c r="AT116" s="42">
        <f t="shared" si="18"/>
        <v>2</v>
      </c>
    </row>
    <row r="117" spans="1:46" ht="16.5" thickTop="1" thickBot="1" x14ac:dyDescent="0.3">
      <c r="A117" s="2">
        <v>112</v>
      </c>
      <c r="B117" s="3" t="s">
        <v>832</v>
      </c>
      <c r="C117" s="2">
        <v>25</v>
      </c>
      <c r="D117" s="2" t="s">
        <v>397</v>
      </c>
      <c r="E117" s="2">
        <v>1</v>
      </c>
      <c r="F117" s="2">
        <v>0</v>
      </c>
      <c r="G117" s="2">
        <v>1</v>
      </c>
      <c r="H117" s="2">
        <v>1.42</v>
      </c>
      <c r="I117" s="2">
        <v>3</v>
      </c>
      <c r="J117" s="2">
        <v>1</v>
      </c>
      <c r="K117" s="2">
        <v>1</v>
      </c>
      <c r="L117" s="2">
        <v>0</v>
      </c>
      <c r="M117" s="2">
        <v>0</v>
      </c>
      <c r="N117" s="2">
        <v>0</v>
      </c>
      <c r="O117" s="2">
        <v>6.1</v>
      </c>
      <c r="P117" s="2">
        <v>8</v>
      </c>
      <c r="Q117" s="2">
        <v>5</v>
      </c>
      <c r="R117" s="2">
        <v>1</v>
      </c>
      <c r="S117" s="2">
        <v>1</v>
      </c>
      <c r="T117">
        <v>2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29</v>
      </c>
      <c r="AA117">
        <v>235</v>
      </c>
      <c r="AB117">
        <v>6.01</v>
      </c>
      <c r="AC117">
        <v>1.579</v>
      </c>
      <c r="AD117">
        <v>11.4</v>
      </c>
      <c r="AE117">
        <v>1.4</v>
      </c>
      <c r="AF117">
        <v>2.8</v>
      </c>
      <c r="AG117" s="151">
        <v>0</v>
      </c>
      <c r="AH117">
        <v>0</v>
      </c>
      <c r="AJ117" s="37" t="str">
        <f t="shared" si="19"/>
        <v>CAL</v>
      </c>
      <c r="AK117" s="40" t="str">
        <f t="shared" si="15"/>
        <v/>
      </c>
      <c r="AL117" s="40" t="str">
        <f t="shared" si="20"/>
        <v>Fred Newman</v>
      </c>
      <c r="AM117" s="40" t="str">
        <f t="shared" si="21"/>
        <v>R</v>
      </c>
      <c r="AN117" s="40" t="str">
        <f t="shared" si="16"/>
        <v>Fred Newman</v>
      </c>
      <c r="AO117" t="s">
        <v>282</v>
      </c>
      <c r="AP117" t="s">
        <v>1136</v>
      </c>
      <c r="AQ117" s="42">
        <f t="shared" si="13"/>
        <v>13</v>
      </c>
      <c r="AR117" s="42">
        <f t="shared" si="14"/>
        <v>11</v>
      </c>
      <c r="AS117" s="42">
        <f t="shared" si="17"/>
        <v>11</v>
      </c>
      <c r="AT117" s="42">
        <f t="shared" si="18"/>
        <v>3</v>
      </c>
    </row>
    <row r="118" spans="1:46" ht="16.5" thickTop="1" thickBot="1" x14ac:dyDescent="0.3">
      <c r="A118" s="2">
        <v>113</v>
      </c>
      <c r="B118" s="3" t="s">
        <v>833</v>
      </c>
      <c r="C118" s="2">
        <v>24</v>
      </c>
      <c r="D118" s="2" t="s">
        <v>391</v>
      </c>
      <c r="E118" s="2">
        <v>0</v>
      </c>
      <c r="F118" s="2">
        <v>2</v>
      </c>
      <c r="G118" s="2">
        <v>0</v>
      </c>
      <c r="H118" s="2">
        <v>4.87</v>
      </c>
      <c r="I118" s="2">
        <v>7</v>
      </c>
      <c r="J118" s="2">
        <v>3</v>
      </c>
      <c r="K118" s="2">
        <v>0</v>
      </c>
      <c r="L118" s="2">
        <v>0</v>
      </c>
      <c r="M118" s="2">
        <v>0</v>
      </c>
      <c r="N118" s="2">
        <v>0</v>
      </c>
      <c r="O118" s="2">
        <v>20.100000000000001</v>
      </c>
      <c r="P118" s="2">
        <v>19</v>
      </c>
      <c r="Q118" s="2">
        <v>13</v>
      </c>
      <c r="R118" s="2">
        <v>11</v>
      </c>
      <c r="S118" s="2">
        <v>1</v>
      </c>
      <c r="T118">
        <v>13</v>
      </c>
      <c r="U118">
        <v>0</v>
      </c>
      <c r="V118">
        <v>10</v>
      </c>
      <c r="W118">
        <v>0</v>
      </c>
      <c r="X118">
        <v>0</v>
      </c>
      <c r="Y118">
        <v>1</v>
      </c>
      <c r="Z118">
        <v>92</v>
      </c>
      <c r="AA118">
        <v>67</v>
      </c>
      <c r="AB118">
        <v>4.1100000000000003</v>
      </c>
      <c r="AC118">
        <v>1.5740000000000001</v>
      </c>
      <c r="AD118">
        <v>8.4</v>
      </c>
      <c r="AE118">
        <v>0.4</v>
      </c>
      <c r="AF118">
        <v>5.8</v>
      </c>
      <c r="AG118" s="151">
        <v>4.4000000000000004</v>
      </c>
      <c r="AH118">
        <v>0.77</v>
      </c>
      <c r="AJ118" s="37" t="str">
        <f t="shared" si="19"/>
        <v>WSA</v>
      </c>
      <c r="AK118" s="40" t="str">
        <f t="shared" si="15"/>
        <v/>
      </c>
      <c r="AL118" s="40" t="str">
        <f t="shared" si="20"/>
        <v>Dick Nold</v>
      </c>
      <c r="AM118" s="40" t="str">
        <f t="shared" si="21"/>
        <v>R</v>
      </c>
      <c r="AN118" s="40" t="str">
        <f t="shared" si="16"/>
        <v>Dick Nold</v>
      </c>
      <c r="AO118" t="s">
        <v>160</v>
      </c>
      <c r="AP118" t="s">
        <v>1099</v>
      </c>
      <c r="AQ118" s="42">
        <f t="shared" si="13"/>
        <v>13</v>
      </c>
      <c r="AR118" s="42">
        <f t="shared" si="14"/>
        <v>11</v>
      </c>
      <c r="AS118" s="42">
        <f t="shared" si="17"/>
        <v>11</v>
      </c>
      <c r="AT118" s="42">
        <f t="shared" si="18"/>
        <v>4</v>
      </c>
    </row>
    <row r="119" spans="1:46" ht="16.5" thickTop="1" thickBot="1" x14ac:dyDescent="0.3">
      <c r="A119" s="2">
        <v>114</v>
      </c>
      <c r="B119" s="3" t="s">
        <v>834</v>
      </c>
      <c r="C119" s="2">
        <v>27</v>
      </c>
      <c r="D119" s="2" t="s">
        <v>406</v>
      </c>
      <c r="E119" s="2">
        <v>8</v>
      </c>
      <c r="F119" s="2">
        <v>9</v>
      </c>
      <c r="G119" s="2">
        <v>0.47099999999999997</v>
      </c>
      <c r="H119" s="2">
        <v>3.24</v>
      </c>
      <c r="I119" s="2">
        <v>33</v>
      </c>
      <c r="J119" s="2">
        <v>17</v>
      </c>
      <c r="K119" s="2">
        <v>11</v>
      </c>
      <c r="L119" s="2">
        <v>5</v>
      </c>
      <c r="M119" s="2">
        <v>2</v>
      </c>
      <c r="N119" s="2">
        <v>2</v>
      </c>
      <c r="O119" s="2">
        <v>130.19999999999999</v>
      </c>
      <c r="P119" s="2">
        <v>120</v>
      </c>
      <c r="Q119" s="2">
        <v>52</v>
      </c>
      <c r="R119" s="2">
        <v>47</v>
      </c>
      <c r="S119" s="2">
        <v>10</v>
      </c>
      <c r="T119">
        <v>33</v>
      </c>
      <c r="U119">
        <v>3</v>
      </c>
      <c r="V119">
        <v>81</v>
      </c>
      <c r="W119">
        <v>2</v>
      </c>
      <c r="X119">
        <v>0</v>
      </c>
      <c r="Y119">
        <v>2</v>
      </c>
      <c r="Z119">
        <v>531</v>
      </c>
      <c r="AA119">
        <v>102</v>
      </c>
      <c r="AB119">
        <v>3.1</v>
      </c>
      <c r="AC119">
        <v>1.171</v>
      </c>
      <c r="AD119">
        <v>8.3000000000000007</v>
      </c>
      <c r="AE119">
        <v>0.7</v>
      </c>
      <c r="AF119">
        <v>2.2999999999999998</v>
      </c>
      <c r="AG119" s="151">
        <v>5.6</v>
      </c>
      <c r="AH119">
        <v>2.4500000000000002</v>
      </c>
      <c r="AJ119" s="37" t="str">
        <f t="shared" si="19"/>
        <v>CLE</v>
      </c>
      <c r="AK119" s="40" t="str">
        <f t="shared" si="15"/>
        <v/>
      </c>
      <c r="AL119" s="40" t="str">
        <f t="shared" si="20"/>
        <v>John O'Donoghue</v>
      </c>
      <c r="AM119" s="40" t="str">
        <f t="shared" si="21"/>
        <v>L</v>
      </c>
      <c r="AN119" s="40" t="str">
        <f t="shared" si="16"/>
        <v>John O'Donoghue</v>
      </c>
      <c r="AO119" t="s">
        <v>143</v>
      </c>
      <c r="AP119" t="s">
        <v>1218</v>
      </c>
      <c r="AQ119" s="42">
        <f t="shared" si="13"/>
        <v>25</v>
      </c>
      <c r="AR119" s="42">
        <f t="shared" si="14"/>
        <v>23</v>
      </c>
      <c r="AS119" s="42">
        <f t="shared" si="17"/>
        <v>22</v>
      </c>
      <c r="AT119" s="42">
        <f t="shared" si="18"/>
        <v>5</v>
      </c>
    </row>
    <row r="120" spans="1:46" ht="16.5" thickTop="1" thickBot="1" x14ac:dyDescent="0.3">
      <c r="A120" s="2">
        <v>115</v>
      </c>
      <c r="B120" s="3" t="s">
        <v>835</v>
      </c>
      <c r="C120" s="2">
        <v>30</v>
      </c>
      <c r="D120" s="2" t="s">
        <v>412</v>
      </c>
      <c r="E120" s="2">
        <v>4</v>
      </c>
      <c r="F120" s="2">
        <v>3</v>
      </c>
      <c r="G120" s="2">
        <v>0.57099999999999995</v>
      </c>
      <c r="H120" s="2">
        <v>2.82</v>
      </c>
      <c r="I120" s="2">
        <v>15</v>
      </c>
      <c r="J120" s="2">
        <v>10</v>
      </c>
      <c r="K120" s="2">
        <v>1</v>
      </c>
      <c r="L120" s="2">
        <v>1</v>
      </c>
      <c r="M120" s="2">
        <v>1</v>
      </c>
      <c r="N120" s="2">
        <v>0</v>
      </c>
      <c r="O120" s="2">
        <v>54.1</v>
      </c>
      <c r="P120" s="2">
        <v>53</v>
      </c>
      <c r="Q120" s="2">
        <v>21</v>
      </c>
      <c r="R120" s="2">
        <v>17</v>
      </c>
      <c r="S120" s="2">
        <v>4</v>
      </c>
      <c r="T120">
        <v>18</v>
      </c>
      <c r="U120">
        <v>2</v>
      </c>
      <c r="V120">
        <v>37</v>
      </c>
      <c r="W120">
        <v>1</v>
      </c>
      <c r="X120">
        <v>1</v>
      </c>
      <c r="Y120">
        <v>1</v>
      </c>
      <c r="Z120">
        <v>233</v>
      </c>
      <c r="AA120">
        <v>108</v>
      </c>
      <c r="AB120">
        <v>3.18</v>
      </c>
      <c r="AC120">
        <v>1.3069999999999999</v>
      </c>
      <c r="AD120">
        <v>8.8000000000000007</v>
      </c>
      <c r="AE120">
        <v>0.7</v>
      </c>
      <c r="AF120">
        <v>3</v>
      </c>
      <c r="AG120" s="151">
        <v>6.1</v>
      </c>
      <c r="AH120">
        <v>2.06</v>
      </c>
      <c r="AJ120" s="37" t="str">
        <f t="shared" si="19"/>
        <v>CHW</v>
      </c>
      <c r="AK120" s="40" t="str">
        <f t="shared" si="15"/>
        <v/>
      </c>
      <c r="AL120" s="40" t="str">
        <f t="shared" si="20"/>
        <v>Jim O'Toole</v>
      </c>
      <c r="AM120" s="40" t="str">
        <f t="shared" si="21"/>
        <v>L</v>
      </c>
      <c r="AN120" s="40" t="str">
        <f t="shared" si="16"/>
        <v>Jim O'Toole</v>
      </c>
      <c r="AO120" t="s">
        <v>296</v>
      </c>
      <c r="AP120" t="s">
        <v>1199</v>
      </c>
      <c r="AQ120" s="42">
        <f t="shared" si="13"/>
        <v>25</v>
      </c>
      <c r="AR120" s="42">
        <f t="shared" si="14"/>
        <v>25</v>
      </c>
      <c r="AS120" s="42">
        <f t="shared" si="17"/>
        <v>24</v>
      </c>
      <c r="AT120" s="42">
        <f t="shared" si="18"/>
        <v>5</v>
      </c>
    </row>
    <row r="121" spans="1:46" ht="16.5" thickTop="1" thickBot="1" x14ac:dyDescent="0.3">
      <c r="A121" s="2">
        <v>116</v>
      </c>
      <c r="B121" s="3" t="s">
        <v>1374</v>
      </c>
      <c r="C121" s="2">
        <v>22</v>
      </c>
      <c r="D121" s="2" t="s">
        <v>422</v>
      </c>
      <c r="E121" s="2">
        <v>3</v>
      </c>
      <c r="F121" s="2">
        <v>8</v>
      </c>
      <c r="G121" s="2">
        <v>0.27300000000000002</v>
      </c>
      <c r="H121" s="2">
        <v>5.04</v>
      </c>
      <c r="I121" s="2">
        <v>29</v>
      </c>
      <c r="J121" s="2">
        <v>17</v>
      </c>
      <c r="K121" s="2">
        <v>6</v>
      </c>
      <c r="L121" s="2">
        <v>0</v>
      </c>
      <c r="M121" s="2">
        <v>0</v>
      </c>
      <c r="N121" s="2">
        <v>0</v>
      </c>
      <c r="O121" s="2">
        <v>103.2</v>
      </c>
      <c r="P121" s="2">
        <v>94</v>
      </c>
      <c r="Q121" s="2">
        <v>67</v>
      </c>
      <c r="R121" s="2">
        <v>58</v>
      </c>
      <c r="S121" s="2">
        <v>9</v>
      </c>
      <c r="T121">
        <v>68</v>
      </c>
      <c r="U121">
        <v>7</v>
      </c>
      <c r="V121">
        <v>67</v>
      </c>
      <c r="W121">
        <v>3</v>
      </c>
      <c r="X121">
        <v>0</v>
      </c>
      <c r="Y121">
        <v>7</v>
      </c>
      <c r="Z121">
        <v>467</v>
      </c>
      <c r="AA121">
        <v>64</v>
      </c>
      <c r="AB121">
        <v>4.43</v>
      </c>
      <c r="AC121">
        <v>1.5629999999999999</v>
      </c>
      <c r="AD121">
        <v>8.1999999999999993</v>
      </c>
      <c r="AE121">
        <v>0.8</v>
      </c>
      <c r="AF121">
        <v>5.9</v>
      </c>
      <c r="AG121" s="151">
        <v>5.8</v>
      </c>
      <c r="AH121">
        <v>0.99</v>
      </c>
      <c r="AJ121" s="37" t="str">
        <f t="shared" si="19"/>
        <v>KCA</v>
      </c>
      <c r="AK121" s="40" t="str">
        <f t="shared" si="15"/>
        <v/>
      </c>
      <c r="AL121" s="40" t="str">
        <f t="shared" si="20"/>
        <v>Blue-Moon Odom</v>
      </c>
      <c r="AM121" s="40" t="str">
        <f t="shared" si="21"/>
        <v>R</v>
      </c>
      <c r="AN121" s="40" t="str">
        <f t="shared" si="16"/>
        <v>Blue-Moon Odom</v>
      </c>
      <c r="AO121" t="s">
        <v>1378</v>
      </c>
      <c r="AP121" t="s">
        <v>1028</v>
      </c>
      <c r="AQ121" s="42">
        <f t="shared" si="13"/>
        <v>17</v>
      </c>
      <c r="AR121" s="42">
        <f t="shared" si="14"/>
        <v>15</v>
      </c>
      <c r="AS121" s="42">
        <f t="shared" si="17"/>
        <v>15</v>
      </c>
      <c r="AT121" s="42">
        <f t="shared" si="18"/>
        <v>5</v>
      </c>
    </row>
    <row r="122" spans="1:46" ht="16.5" thickTop="1" thickBot="1" x14ac:dyDescent="0.3">
      <c r="A122" s="2">
        <v>117</v>
      </c>
      <c r="B122" s="3" t="s">
        <v>836</v>
      </c>
      <c r="C122" s="2">
        <v>21</v>
      </c>
      <c r="D122" s="2" t="s">
        <v>388</v>
      </c>
      <c r="E122" s="2">
        <v>0</v>
      </c>
      <c r="F122" s="2">
        <v>1</v>
      </c>
      <c r="G122" s="2">
        <v>0</v>
      </c>
      <c r="H122" s="2">
        <v>5.4</v>
      </c>
      <c r="I122" s="2">
        <v>21</v>
      </c>
      <c r="J122" s="2">
        <v>2</v>
      </c>
      <c r="K122" s="2">
        <v>5</v>
      </c>
      <c r="L122" s="2">
        <v>0</v>
      </c>
      <c r="M122" s="2">
        <v>0</v>
      </c>
      <c r="N122" s="2">
        <v>0</v>
      </c>
      <c r="O122" s="2">
        <v>35</v>
      </c>
      <c r="P122" s="2">
        <v>33</v>
      </c>
      <c r="Q122" s="2">
        <v>24</v>
      </c>
      <c r="R122" s="2">
        <v>21</v>
      </c>
      <c r="S122" s="2">
        <v>4</v>
      </c>
      <c r="T122">
        <v>11</v>
      </c>
      <c r="U122">
        <v>1</v>
      </c>
      <c r="V122">
        <v>17</v>
      </c>
      <c r="W122">
        <v>4</v>
      </c>
      <c r="X122">
        <v>0</v>
      </c>
      <c r="Y122">
        <v>1</v>
      </c>
      <c r="Z122">
        <v>149</v>
      </c>
      <c r="AA122">
        <v>65</v>
      </c>
      <c r="AB122">
        <v>4.34</v>
      </c>
      <c r="AC122">
        <v>1.2569999999999999</v>
      </c>
      <c r="AD122">
        <v>8.5</v>
      </c>
      <c r="AE122">
        <v>1</v>
      </c>
      <c r="AF122">
        <v>2.8</v>
      </c>
      <c r="AG122" s="151">
        <v>4.4000000000000004</v>
      </c>
      <c r="AH122">
        <v>1.55</v>
      </c>
      <c r="AJ122" s="37" t="str">
        <f t="shared" si="19"/>
        <v>MIN</v>
      </c>
      <c r="AK122" s="40" t="str">
        <f t="shared" si="15"/>
        <v/>
      </c>
      <c r="AL122" s="40" t="str">
        <f t="shared" si="20"/>
        <v>Jim Ollom</v>
      </c>
      <c r="AM122" s="40" t="str">
        <f t="shared" si="21"/>
        <v>L</v>
      </c>
      <c r="AN122" s="40" t="str">
        <f t="shared" si="16"/>
        <v>Jim Ollom</v>
      </c>
      <c r="AO122" t="s">
        <v>296</v>
      </c>
      <c r="AP122" t="s">
        <v>1198</v>
      </c>
      <c r="AQ122" s="42">
        <f t="shared" si="13"/>
        <v>17</v>
      </c>
      <c r="AR122" s="42">
        <f t="shared" si="14"/>
        <v>15</v>
      </c>
      <c r="AS122" s="42">
        <f t="shared" si="17"/>
        <v>14</v>
      </c>
      <c r="AT122" s="42">
        <f t="shared" si="18"/>
        <v>3</v>
      </c>
    </row>
    <row r="123" spans="1:46" ht="16.5" thickTop="1" thickBot="1" x14ac:dyDescent="0.3">
      <c r="A123" s="2">
        <v>118</v>
      </c>
      <c r="B123" s="3" t="s">
        <v>837</v>
      </c>
      <c r="C123" s="2">
        <v>27</v>
      </c>
      <c r="D123" s="2" t="s">
        <v>391</v>
      </c>
      <c r="E123" s="2">
        <v>10</v>
      </c>
      <c r="F123" s="2">
        <v>10</v>
      </c>
      <c r="G123" s="2">
        <v>0.5</v>
      </c>
      <c r="H123" s="2">
        <v>3.03</v>
      </c>
      <c r="I123" s="2">
        <v>34</v>
      </c>
      <c r="J123" s="2">
        <v>34</v>
      </c>
      <c r="K123" s="2">
        <v>0</v>
      </c>
      <c r="L123" s="2">
        <v>5</v>
      </c>
      <c r="M123" s="2">
        <v>2</v>
      </c>
      <c r="N123" s="2">
        <v>0</v>
      </c>
      <c r="O123" s="2">
        <v>219.2</v>
      </c>
      <c r="P123" s="2">
        <v>189</v>
      </c>
      <c r="Q123" s="2">
        <v>77</v>
      </c>
      <c r="R123" s="2">
        <v>74</v>
      </c>
      <c r="S123" s="2">
        <v>16</v>
      </c>
      <c r="T123">
        <v>57</v>
      </c>
      <c r="U123">
        <v>3</v>
      </c>
      <c r="V123">
        <v>122</v>
      </c>
      <c r="W123">
        <v>6</v>
      </c>
      <c r="X123">
        <v>1</v>
      </c>
      <c r="Y123">
        <v>4</v>
      </c>
      <c r="Z123">
        <v>892</v>
      </c>
      <c r="AA123">
        <v>105</v>
      </c>
      <c r="AB123">
        <v>3.24</v>
      </c>
      <c r="AC123">
        <v>1.1200000000000001</v>
      </c>
      <c r="AD123">
        <v>7.7</v>
      </c>
      <c r="AE123">
        <v>0.7</v>
      </c>
      <c r="AF123">
        <v>2.2999999999999998</v>
      </c>
      <c r="AG123" s="151">
        <v>5</v>
      </c>
      <c r="AH123">
        <v>2.14</v>
      </c>
      <c r="AJ123" s="37" t="str">
        <f t="shared" si="19"/>
        <v>WSA</v>
      </c>
      <c r="AK123" s="40" t="str">
        <f t="shared" si="15"/>
        <v/>
      </c>
      <c r="AL123" s="40" t="str">
        <f t="shared" si="20"/>
        <v>Phil Ortega</v>
      </c>
      <c r="AM123" s="40" t="str">
        <f t="shared" si="21"/>
        <v>R</v>
      </c>
      <c r="AN123" s="40" t="str">
        <f t="shared" si="16"/>
        <v>Phil Ortega</v>
      </c>
      <c r="AO123" t="s">
        <v>327</v>
      </c>
      <c r="AP123" t="s">
        <v>1290</v>
      </c>
      <c r="AQ123" s="42">
        <f t="shared" si="13"/>
        <v>25</v>
      </c>
      <c r="AR123" s="42">
        <f t="shared" si="14"/>
        <v>23</v>
      </c>
      <c r="AS123" s="42">
        <f t="shared" si="17"/>
        <v>23</v>
      </c>
      <c r="AT123" s="42">
        <f t="shared" si="18"/>
        <v>7</v>
      </c>
    </row>
    <row r="124" spans="1:46" ht="16.5" thickTop="1" thickBot="1" x14ac:dyDescent="0.3">
      <c r="A124" s="2">
        <v>119</v>
      </c>
      <c r="B124" s="3" t="s">
        <v>838</v>
      </c>
      <c r="C124" s="2">
        <v>33</v>
      </c>
      <c r="D124" s="2" t="s">
        <v>390</v>
      </c>
      <c r="E124" s="2">
        <v>3</v>
      </c>
      <c r="F124" s="2">
        <v>1</v>
      </c>
      <c r="G124" s="2">
        <v>0.75</v>
      </c>
      <c r="H124" s="2">
        <v>2.54</v>
      </c>
      <c r="I124" s="2">
        <v>34</v>
      </c>
      <c r="J124" s="2">
        <v>0</v>
      </c>
      <c r="K124" s="2">
        <v>12</v>
      </c>
      <c r="L124" s="2">
        <v>0</v>
      </c>
      <c r="M124" s="2">
        <v>0</v>
      </c>
      <c r="N124" s="2">
        <v>2</v>
      </c>
      <c r="O124" s="2">
        <v>63.2</v>
      </c>
      <c r="P124" s="2">
        <v>61</v>
      </c>
      <c r="Q124" s="2">
        <v>19</v>
      </c>
      <c r="R124" s="2">
        <v>18</v>
      </c>
      <c r="S124" s="2">
        <v>5</v>
      </c>
      <c r="T124">
        <v>14</v>
      </c>
      <c r="U124">
        <v>2</v>
      </c>
      <c r="V124">
        <v>38</v>
      </c>
      <c r="W124">
        <v>0</v>
      </c>
      <c r="X124">
        <v>0</v>
      </c>
      <c r="Y124">
        <v>0</v>
      </c>
      <c r="Z124">
        <v>268</v>
      </c>
      <c r="AA124">
        <v>139</v>
      </c>
      <c r="AB124">
        <v>3.03</v>
      </c>
      <c r="AC124">
        <v>1.1779999999999999</v>
      </c>
      <c r="AD124">
        <v>8.6</v>
      </c>
      <c r="AE124">
        <v>0.7</v>
      </c>
      <c r="AF124">
        <v>2</v>
      </c>
      <c r="AG124" s="151">
        <v>5.4</v>
      </c>
      <c r="AH124">
        <v>2.71</v>
      </c>
      <c r="AJ124" s="37" t="str">
        <f t="shared" si="19"/>
        <v>BOS</v>
      </c>
      <c r="AK124" s="40" t="str">
        <f t="shared" si="15"/>
        <v/>
      </c>
      <c r="AL124" s="40" t="str">
        <f t="shared" si="20"/>
        <v>Dan Osinski</v>
      </c>
      <c r="AM124" s="40" t="str">
        <f t="shared" si="21"/>
        <v>R</v>
      </c>
      <c r="AN124" s="40" t="str">
        <f t="shared" si="16"/>
        <v>Dan Osinski</v>
      </c>
      <c r="AO124" t="s">
        <v>269</v>
      </c>
      <c r="AP124" t="s">
        <v>192</v>
      </c>
      <c r="AQ124" s="42">
        <f t="shared" si="13"/>
        <v>25</v>
      </c>
      <c r="AR124" s="42">
        <f t="shared" si="14"/>
        <v>23</v>
      </c>
      <c r="AS124" s="42">
        <f t="shared" si="17"/>
        <v>23</v>
      </c>
      <c r="AT124" s="42">
        <f t="shared" si="18"/>
        <v>3</v>
      </c>
    </row>
    <row r="125" spans="1:46" ht="16.5" thickTop="1" thickBot="1" x14ac:dyDescent="0.3">
      <c r="A125" s="2">
        <v>120</v>
      </c>
      <c r="B125" s="3" t="s">
        <v>839</v>
      </c>
      <c r="C125" s="2">
        <v>21</v>
      </c>
      <c r="D125" s="2" t="s">
        <v>393</v>
      </c>
      <c r="E125" s="2">
        <v>3</v>
      </c>
      <c r="F125" s="2">
        <v>1</v>
      </c>
      <c r="G125" s="2">
        <v>0.75</v>
      </c>
      <c r="H125" s="2">
        <v>2.94</v>
      </c>
      <c r="I125" s="2">
        <v>9</v>
      </c>
      <c r="J125" s="2">
        <v>9</v>
      </c>
      <c r="K125" s="2">
        <v>0</v>
      </c>
      <c r="L125" s="2">
        <v>2</v>
      </c>
      <c r="M125" s="2">
        <v>1</v>
      </c>
      <c r="N125" s="2">
        <v>0</v>
      </c>
      <c r="O125" s="2">
        <v>49</v>
      </c>
      <c r="P125" s="2">
        <v>34</v>
      </c>
      <c r="Q125" s="2">
        <v>18</v>
      </c>
      <c r="R125" s="2">
        <v>16</v>
      </c>
      <c r="S125" s="2">
        <v>6</v>
      </c>
      <c r="T125">
        <v>20</v>
      </c>
      <c r="U125">
        <v>0</v>
      </c>
      <c r="V125">
        <v>23</v>
      </c>
      <c r="W125">
        <v>0</v>
      </c>
      <c r="X125">
        <v>0</v>
      </c>
      <c r="Y125">
        <v>2</v>
      </c>
      <c r="Z125">
        <v>194</v>
      </c>
      <c r="AA125">
        <v>109</v>
      </c>
      <c r="AB125">
        <v>4.42</v>
      </c>
      <c r="AC125">
        <v>1.1020000000000001</v>
      </c>
      <c r="AD125">
        <v>6.2</v>
      </c>
      <c r="AE125">
        <v>1.1000000000000001</v>
      </c>
      <c r="AF125">
        <v>3.7</v>
      </c>
      <c r="AG125" s="151">
        <v>4.2</v>
      </c>
      <c r="AH125">
        <v>1.1499999999999999</v>
      </c>
      <c r="AJ125" s="37" t="str">
        <f t="shared" si="19"/>
        <v>BAL</v>
      </c>
      <c r="AK125" s="40" t="str">
        <f t="shared" si="15"/>
        <v/>
      </c>
      <c r="AL125" s="40" t="str">
        <f t="shared" si="20"/>
        <v>Jim Palmer</v>
      </c>
      <c r="AM125" s="40" t="str">
        <f t="shared" si="21"/>
        <v>R</v>
      </c>
      <c r="AN125" s="40" t="str">
        <f t="shared" si="16"/>
        <v>Jim Palmer</v>
      </c>
      <c r="AO125" t="s">
        <v>296</v>
      </c>
      <c r="AP125" t="s">
        <v>1200</v>
      </c>
      <c r="AQ125" s="42">
        <f t="shared" si="13"/>
        <v>13</v>
      </c>
      <c r="AR125" s="42">
        <f t="shared" si="14"/>
        <v>11</v>
      </c>
      <c r="AS125" s="42">
        <f t="shared" si="17"/>
        <v>11</v>
      </c>
      <c r="AT125" s="42">
        <f t="shared" si="18"/>
        <v>6</v>
      </c>
    </row>
    <row r="126" spans="1:46" ht="16.5" thickTop="1" thickBot="1" x14ac:dyDescent="0.3">
      <c r="A126" s="2">
        <v>121</v>
      </c>
      <c r="B126" s="3" t="s">
        <v>840</v>
      </c>
      <c r="C126" s="2">
        <v>33</v>
      </c>
      <c r="D126" s="2" t="s">
        <v>391</v>
      </c>
      <c r="E126" s="2">
        <v>12</v>
      </c>
      <c r="F126" s="2">
        <v>10</v>
      </c>
      <c r="G126" s="2">
        <v>0.54500000000000004</v>
      </c>
      <c r="H126" s="2">
        <v>3.28</v>
      </c>
      <c r="I126" s="2">
        <v>28</v>
      </c>
      <c r="J126" s="2">
        <v>27</v>
      </c>
      <c r="K126" s="2">
        <v>1</v>
      </c>
      <c r="L126" s="2">
        <v>5</v>
      </c>
      <c r="M126" s="2">
        <v>1</v>
      </c>
      <c r="N126" s="2">
        <v>0</v>
      </c>
      <c r="O126" s="2">
        <v>164.2</v>
      </c>
      <c r="P126" s="2">
        <v>147</v>
      </c>
      <c r="Q126" s="2">
        <v>73</v>
      </c>
      <c r="R126" s="2">
        <v>60</v>
      </c>
      <c r="S126" s="2">
        <v>15</v>
      </c>
      <c r="T126">
        <v>43</v>
      </c>
      <c r="U126">
        <v>3</v>
      </c>
      <c r="V126">
        <v>106</v>
      </c>
      <c r="W126">
        <v>3</v>
      </c>
      <c r="X126">
        <v>0</v>
      </c>
      <c r="Y126">
        <v>7</v>
      </c>
      <c r="Z126">
        <v>673</v>
      </c>
      <c r="AA126">
        <v>97</v>
      </c>
      <c r="AB126">
        <v>3.27</v>
      </c>
      <c r="AC126">
        <v>1.1539999999999999</v>
      </c>
      <c r="AD126">
        <v>8</v>
      </c>
      <c r="AE126">
        <v>0.8</v>
      </c>
      <c r="AF126">
        <v>2.4</v>
      </c>
      <c r="AG126" s="151">
        <v>5.8</v>
      </c>
      <c r="AH126">
        <v>2.4700000000000002</v>
      </c>
      <c r="AJ126" s="37" t="str">
        <f t="shared" si="19"/>
        <v>WSA</v>
      </c>
      <c r="AK126" s="40" t="str">
        <f t="shared" si="15"/>
        <v/>
      </c>
      <c r="AL126" s="40" t="str">
        <f t="shared" si="20"/>
        <v>Camilo Pascual</v>
      </c>
      <c r="AM126" s="40" t="str">
        <f t="shared" si="21"/>
        <v>R</v>
      </c>
      <c r="AN126" s="40" t="str">
        <f t="shared" si="16"/>
        <v>Camilo Pascual</v>
      </c>
      <c r="AO126" t="s">
        <v>1049</v>
      </c>
      <c r="AP126" t="s">
        <v>321</v>
      </c>
      <c r="AQ126" s="42">
        <f t="shared" si="13"/>
        <v>25</v>
      </c>
      <c r="AR126" s="42">
        <f t="shared" si="14"/>
        <v>23</v>
      </c>
      <c r="AS126" s="42">
        <f t="shared" si="17"/>
        <v>23</v>
      </c>
      <c r="AT126" s="42">
        <f t="shared" si="18"/>
        <v>7</v>
      </c>
    </row>
    <row r="127" spans="1:46" ht="16.5" thickTop="1" thickBot="1" x14ac:dyDescent="0.3">
      <c r="A127" s="2">
        <v>122</v>
      </c>
      <c r="B127" s="3" t="s">
        <v>841</v>
      </c>
      <c r="C127" s="2">
        <v>33</v>
      </c>
      <c r="D127" s="2" t="s">
        <v>242</v>
      </c>
      <c r="E127" s="2">
        <v>0</v>
      </c>
      <c r="F127" s="2">
        <v>4</v>
      </c>
      <c r="G127" s="2">
        <v>0</v>
      </c>
      <c r="H127" s="2">
        <v>3.59</v>
      </c>
      <c r="I127" s="2">
        <v>50</v>
      </c>
      <c r="J127" s="2">
        <v>1</v>
      </c>
      <c r="K127" s="2">
        <v>22</v>
      </c>
      <c r="L127" s="2">
        <v>0</v>
      </c>
      <c r="M127" s="2">
        <v>0</v>
      </c>
      <c r="N127" s="2">
        <v>8</v>
      </c>
      <c r="O127" s="2">
        <v>90.1</v>
      </c>
      <c r="P127" s="2">
        <v>72</v>
      </c>
      <c r="Q127" s="2">
        <v>37</v>
      </c>
      <c r="R127" s="2">
        <v>36</v>
      </c>
      <c r="S127" s="2">
        <v>8</v>
      </c>
      <c r="T127">
        <v>22</v>
      </c>
      <c r="U127">
        <v>5</v>
      </c>
      <c r="V127">
        <v>74</v>
      </c>
      <c r="W127">
        <v>2</v>
      </c>
      <c r="X127">
        <v>0</v>
      </c>
      <c r="Y127">
        <v>3</v>
      </c>
      <c r="Z127">
        <v>366</v>
      </c>
      <c r="AA127">
        <v>93</v>
      </c>
      <c r="AB127">
        <v>2.85</v>
      </c>
      <c r="AC127">
        <v>1.0409999999999999</v>
      </c>
      <c r="AD127">
        <v>7.2</v>
      </c>
      <c r="AE127">
        <v>0.8</v>
      </c>
      <c r="AF127">
        <v>2.2000000000000002</v>
      </c>
      <c r="AG127" s="151">
        <v>7.4</v>
      </c>
      <c r="AH127">
        <v>3.36</v>
      </c>
      <c r="AJ127" s="37" t="str">
        <f t="shared" si="19"/>
        <v>DET</v>
      </c>
      <c r="AK127" s="40"/>
      <c r="AL127" s="40" t="str">
        <f t="shared" si="20"/>
        <v>Orlando Peña</v>
      </c>
      <c r="AM127" s="40" t="str">
        <f t="shared" si="21"/>
        <v>R</v>
      </c>
      <c r="AN127" s="40" t="str">
        <f t="shared" si="16"/>
        <v>Orlando Peña</v>
      </c>
      <c r="AO127" t="s">
        <v>320</v>
      </c>
      <c r="AP127" t="s">
        <v>244</v>
      </c>
      <c r="AQ127" s="42">
        <f t="shared" si="13"/>
        <v>21</v>
      </c>
      <c r="AR127" s="42">
        <f t="shared" si="14"/>
        <v>21</v>
      </c>
      <c r="AS127" s="42">
        <f t="shared" si="17"/>
        <v>21</v>
      </c>
      <c r="AT127" s="42">
        <f t="shared" si="18"/>
        <v>3</v>
      </c>
    </row>
    <row r="128" spans="1:46" ht="16.5" thickTop="1" thickBot="1" x14ac:dyDescent="0.3">
      <c r="A128" s="2">
        <v>123</v>
      </c>
      <c r="B128" s="3" t="s">
        <v>841</v>
      </c>
      <c r="C128" s="2">
        <v>33</v>
      </c>
      <c r="D128" s="2" t="s">
        <v>395</v>
      </c>
      <c r="E128" s="2">
        <v>0</v>
      </c>
      <c r="F128" s="2">
        <v>1</v>
      </c>
      <c r="G128" s="2">
        <v>0</v>
      </c>
      <c r="H128" s="2">
        <v>13.5</v>
      </c>
      <c r="I128" s="2">
        <v>2</v>
      </c>
      <c r="J128" s="2">
        <v>0</v>
      </c>
      <c r="K128" s="2">
        <v>1</v>
      </c>
      <c r="L128" s="2">
        <v>0</v>
      </c>
      <c r="M128" s="2">
        <v>0</v>
      </c>
      <c r="N128" s="2">
        <v>0</v>
      </c>
      <c r="O128" s="2">
        <v>2</v>
      </c>
      <c r="P128" s="2">
        <v>5</v>
      </c>
      <c r="Q128" s="2">
        <v>3</v>
      </c>
      <c r="R128" s="2">
        <v>3</v>
      </c>
      <c r="S128" s="2">
        <v>0</v>
      </c>
      <c r="T128">
        <v>0</v>
      </c>
      <c r="U128">
        <v>0</v>
      </c>
      <c r="V128">
        <v>2</v>
      </c>
      <c r="W128">
        <v>1</v>
      </c>
      <c r="X128">
        <v>0</v>
      </c>
      <c r="Y128">
        <v>0</v>
      </c>
      <c r="Z128">
        <v>12</v>
      </c>
      <c r="AA128">
        <v>30</v>
      </c>
      <c r="AB128">
        <v>2.04</v>
      </c>
      <c r="AC128">
        <v>2.5</v>
      </c>
      <c r="AD128">
        <v>22.5</v>
      </c>
      <c r="AE128">
        <v>0</v>
      </c>
      <c r="AF128">
        <v>0</v>
      </c>
      <c r="AG128" s="151">
        <v>9</v>
      </c>
      <c r="AJ128" s="37" t="str">
        <f t="shared" si="19"/>
        <v>DET*</v>
      </c>
      <c r="AK128" s="40"/>
      <c r="AL128" s="40" t="str">
        <f t="shared" si="20"/>
        <v>Orlando Peña</v>
      </c>
      <c r="AM128" s="40" t="str">
        <f t="shared" si="21"/>
        <v>R</v>
      </c>
      <c r="AN128" s="40" t="str">
        <f t="shared" si="16"/>
        <v>Orlando Peña</v>
      </c>
      <c r="AO128" t="s">
        <v>320</v>
      </c>
      <c r="AP128" t="s">
        <v>244</v>
      </c>
      <c r="AQ128" s="42">
        <f t="shared" si="13"/>
        <v>13</v>
      </c>
      <c r="AR128" s="42">
        <f t="shared" si="14"/>
        <v>13</v>
      </c>
      <c r="AS128" s="42">
        <f t="shared" si="17"/>
        <v>13</v>
      </c>
      <c r="AT128" s="42">
        <f t="shared" si="18"/>
        <v>2</v>
      </c>
    </row>
    <row r="129" spans="1:46" ht="16.5" thickTop="1" thickBot="1" x14ac:dyDescent="0.3">
      <c r="A129" s="2">
        <v>124</v>
      </c>
      <c r="B129" s="3" t="s">
        <v>841</v>
      </c>
      <c r="C129" s="2">
        <v>33</v>
      </c>
      <c r="D129" s="2" t="s">
        <v>406</v>
      </c>
      <c r="E129" s="2">
        <v>0</v>
      </c>
      <c r="F129" s="2">
        <v>3</v>
      </c>
      <c r="G129" s="2">
        <v>0</v>
      </c>
      <c r="H129" s="2">
        <v>3.36</v>
      </c>
      <c r="I129" s="2">
        <v>48</v>
      </c>
      <c r="J129" s="2">
        <v>1</v>
      </c>
      <c r="K129" s="2">
        <v>21</v>
      </c>
      <c r="L129" s="2">
        <v>0</v>
      </c>
      <c r="M129" s="2">
        <v>0</v>
      </c>
      <c r="N129" s="2">
        <v>8</v>
      </c>
      <c r="O129" s="2">
        <v>88.1</v>
      </c>
      <c r="P129" s="2">
        <v>67</v>
      </c>
      <c r="Q129" s="2">
        <v>34</v>
      </c>
      <c r="R129" s="2">
        <v>33</v>
      </c>
      <c r="S129" s="2">
        <v>8</v>
      </c>
      <c r="T129">
        <v>22</v>
      </c>
      <c r="U129">
        <v>5</v>
      </c>
      <c r="V129">
        <v>72</v>
      </c>
      <c r="W129">
        <v>1</v>
      </c>
      <c r="X129">
        <v>0</v>
      </c>
      <c r="Y129">
        <v>3</v>
      </c>
      <c r="Z129">
        <v>354</v>
      </c>
      <c r="AA129">
        <v>99</v>
      </c>
      <c r="AB129">
        <v>2.87</v>
      </c>
      <c r="AC129">
        <v>1.008</v>
      </c>
      <c r="AD129">
        <v>6.8</v>
      </c>
      <c r="AE129">
        <v>0.8</v>
      </c>
      <c r="AF129">
        <v>2.2000000000000002</v>
      </c>
      <c r="AG129" s="151">
        <v>7.3</v>
      </c>
      <c r="AH129">
        <v>3.27</v>
      </c>
      <c r="AJ129" s="37" t="str">
        <f t="shared" si="19"/>
        <v>CLE#</v>
      </c>
      <c r="AK129" s="40" t="str">
        <f t="shared" si="15"/>
        <v/>
      </c>
      <c r="AL129" s="40" t="str">
        <f t="shared" si="20"/>
        <v>Orlando Peña</v>
      </c>
      <c r="AM129" s="40" t="str">
        <f t="shared" si="21"/>
        <v>R</v>
      </c>
      <c r="AN129" s="40" t="str">
        <f t="shared" si="16"/>
        <v>Orlando Peña</v>
      </c>
      <c r="AO129" t="s">
        <v>320</v>
      </c>
      <c r="AP129" t="s">
        <v>244</v>
      </c>
      <c r="AQ129" s="42">
        <f t="shared" si="13"/>
        <v>21</v>
      </c>
      <c r="AR129" s="42">
        <f t="shared" si="14"/>
        <v>21</v>
      </c>
      <c r="AS129" s="42">
        <f t="shared" si="17"/>
        <v>21</v>
      </c>
      <c r="AT129" s="42">
        <f t="shared" si="18"/>
        <v>3</v>
      </c>
    </row>
    <row r="130" spans="1:46" ht="16.5" thickTop="1" thickBot="1" x14ac:dyDescent="0.3">
      <c r="A130" s="25">
        <v>125</v>
      </c>
      <c r="B130" s="26" t="s">
        <v>842</v>
      </c>
      <c r="C130" s="25">
        <v>26</v>
      </c>
      <c r="D130" s="25" t="s">
        <v>402</v>
      </c>
      <c r="E130" s="25">
        <v>0</v>
      </c>
      <c r="F130" s="25">
        <v>1</v>
      </c>
      <c r="G130" s="25">
        <v>0</v>
      </c>
      <c r="H130" s="25">
        <v>9</v>
      </c>
      <c r="I130" s="25">
        <v>2</v>
      </c>
      <c r="J130" s="25">
        <v>1</v>
      </c>
      <c r="K130" s="25">
        <v>0</v>
      </c>
      <c r="L130" s="25">
        <v>0</v>
      </c>
      <c r="M130" s="25">
        <v>0</v>
      </c>
      <c r="N130" s="25">
        <v>0</v>
      </c>
      <c r="O130" s="25">
        <v>5</v>
      </c>
      <c r="P130" s="25">
        <v>6</v>
      </c>
      <c r="Q130" s="25">
        <v>5</v>
      </c>
      <c r="R130" s="25">
        <v>5</v>
      </c>
      <c r="S130" s="25">
        <v>1</v>
      </c>
      <c r="T130" s="27">
        <v>2</v>
      </c>
      <c r="U130" s="27">
        <v>0</v>
      </c>
      <c r="V130" s="27">
        <v>1</v>
      </c>
      <c r="W130" s="27">
        <v>0</v>
      </c>
      <c r="X130" s="27">
        <v>0</v>
      </c>
      <c r="Y130" s="27">
        <v>0</v>
      </c>
      <c r="Z130" s="27">
        <v>21</v>
      </c>
      <c r="AA130" s="27">
        <v>38</v>
      </c>
      <c r="AB130" s="27">
        <v>5.94</v>
      </c>
      <c r="AC130" s="27">
        <v>1.6</v>
      </c>
      <c r="AD130" s="27">
        <v>10.8</v>
      </c>
      <c r="AE130" s="27">
        <v>1.8</v>
      </c>
      <c r="AF130" s="27">
        <v>3.6</v>
      </c>
      <c r="AG130" s="162">
        <v>1.8</v>
      </c>
      <c r="AH130" s="27">
        <v>0.5</v>
      </c>
      <c r="AJ130" s="37" t="str">
        <f t="shared" si="19"/>
        <v>NYY</v>
      </c>
      <c r="AK130" s="40" t="str">
        <f t="shared" si="15"/>
        <v/>
      </c>
      <c r="AL130" s="40" t="str">
        <f t="shared" si="20"/>
        <v>Cecil Perkins</v>
      </c>
      <c r="AM130" s="40" t="str">
        <f t="shared" si="21"/>
        <v>R</v>
      </c>
      <c r="AN130" s="40" t="str">
        <f t="shared" si="16"/>
        <v>Cecil Perkins</v>
      </c>
      <c r="AO130" t="s">
        <v>262</v>
      </c>
      <c r="AP130" t="s">
        <v>1058</v>
      </c>
      <c r="AQ130" s="42">
        <f t="shared" ref="AQ130:AQ193" si="22">IF(AO130&lt;&gt;"Name",IF(I130&lt;10,13,IF(H130&lt;eralimit1,29,IF(H130&lt;eralimit2,25,IF(H130&lt;eralimit3,21,IF(H130&lt;eralimit4,17,13))))),"")</f>
        <v>13</v>
      </c>
      <c r="AR130" s="42">
        <f t="shared" ref="AR130:AR193" si="23">IF(AO130&lt;&gt;"Name",IF(AG130&lt;kperinningLimit,AQ130-2, AQ130),"")</f>
        <v>11</v>
      </c>
      <c r="AS130" s="42">
        <f t="shared" si="17"/>
        <v>11</v>
      </c>
      <c r="AT130" s="42">
        <f t="shared" si="18"/>
        <v>4</v>
      </c>
    </row>
    <row r="131" spans="1:46" s="27" customFormat="1" ht="16.5" thickTop="1" thickBot="1" x14ac:dyDescent="0.3">
      <c r="A131" s="2" t="s">
        <v>212</v>
      </c>
      <c r="B131" s="3" t="s">
        <v>93</v>
      </c>
      <c r="C131" s="2" t="s">
        <v>94</v>
      </c>
      <c r="D131" s="2" t="s">
        <v>194</v>
      </c>
      <c r="E131" s="2" t="s">
        <v>223</v>
      </c>
      <c r="F131" s="2" t="s">
        <v>122</v>
      </c>
      <c r="G131" s="2" t="s">
        <v>224</v>
      </c>
      <c r="H131" s="2" t="s">
        <v>225</v>
      </c>
      <c r="I131" s="2" t="s">
        <v>101</v>
      </c>
      <c r="J131" s="2" t="s">
        <v>102</v>
      </c>
      <c r="K131" s="2" t="s">
        <v>226</v>
      </c>
      <c r="L131" s="2" t="s">
        <v>227</v>
      </c>
      <c r="M131" s="2" t="s">
        <v>228</v>
      </c>
      <c r="N131" s="2" t="s">
        <v>229</v>
      </c>
      <c r="O131" s="2" t="s">
        <v>230</v>
      </c>
      <c r="P131" s="2" t="s">
        <v>197</v>
      </c>
      <c r="Q131" s="2" t="s">
        <v>116</v>
      </c>
      <c r="R131" s="2" t="s">
        <v>231</v>
      </c>
      <c r="S131" s="2" t="s">
        <v>2</v>
      </c>
      <c r="T131" t="s">
        <v>201</v>
      </c>
      <c r="U131" t="s">
        <v>211</v>
      </c>
      <c r="V131" t="s">
        <v>202</v>
      </c>
      <c r="W131" t="s">
        <v>208</v>
      </c>
      <c r="X131" t="s">
        <v>232</v>
      </c>
      <c r="Y131" t="s">
        <v>233</v>
      </c>
      <c r="Z131" t="s">
        <v>7</v>
      </c>
      <c r="AA131" t="s">
        <v>234</v>
      </c>
      <c r="AB131" t="s">
        <v>235</v>
      </c>
      <c r="AC131" t="s">
        <v>236</v>
      </c>
      <c r="AD131" t="s">
        <v>237</v>
      </c>
      <c r="AE131" t="s">
        <v>238</v>
      </c>
      <c r="AF131" t="s">
        <v>239</v>
      </c>
      <c r="AG131" s="151" t="s">
        <v>240</v>
      </c>
      <c r="AH131" t="s">
        <v>241</v>
      </c>
      <c r="AJ131" s="38" t="str">
        <f t="shared" si="19"/>
        <v>Tm</v>
      </c>
      <c r="AK131" s="40" t="str">
        <f t="shared" ref="AK131:AK194" si="24">IF(AL131=AL132,"Check","")</f>
        <v/>
      </c>
      <c r="AL131" s="40" t="str">
        <f t="shared" si="20"/>
        <v>Name</v>
      </c>
      <c r="AM131" s="40" t="str">
        <f t="shared" si="21"/>
        <v>R</v>
      </c>
      <c r="AN131" s="40" t="str">
        <f t="shared" ref="AN131:AN194" si="25">IF(AK131="Check",AL131&amp;(LEFT(AL131,1)),AL131)</f>
        <v>Name</v>
      </c>
      <c r="AO131" s="27" t="s">
        <v>93</v>
      </c>
      <c r="AQ131" s="42" t="str">
        <f t="shared" si="22"/>
        <v/>
      </c>
      <c r="AR131" s="42" t="str">
        <f t="shared" si="23"/>
        <v/>
      </c>
      <c r="AS131" s="42" t="str">
        <f t="shared" ref="AS131:AS194" si="26">IF(AO131&lt;&gt;"Name",IF(AM131="L",AR131-1,AR131),"")</f>
        <v/>
      </c>
      <c r="AT131" s="42" t="str">
        <f t="shared" ref="AT131:AT194" si="27">IF(AO131&lt;&gt;"Name",ROUND(O131/I131,0)+1,"")</f>
        <v/>
      </c>
    </row>
    <row r="132" spans="1:46" ht="16.5" thickTop="1" thickBot="1" x14ac:dyDescent="0.3">
      <c r="A132" s="2">
        <v>126</v>
      </c>
      <c r="B132" s="3" t="s">
        <v>843</v>
      </c>
      <c r="C132" s="2">
        <v>31</v>
      </c>
      <c r="D132" s="2" t="s">
        <v>388</v>
      </c>
      <c r="E132" s="2">
        <v>8</v>
      </c>
      <c r="F132" s="2">
        <v>7</v>
      </c>
      <c r="G132" s="2">
        <v>0.53300000000000003</v>
      </c>
      <c r="H132" s="2">
        <v>3.03</v>
      </c>
      <c r="I132" s="2">
        <v>37</v>
      </c>
      <c r="J132" s="2">
        <v>11</v>
      </c>
      <c r="K132" s="2">
        <v>7</v>
      </c>
      <c r="L132" s="2">
        <v>3</v>
      </c>
      <c r="M132" s="2">
        <v>2</v>
      </c>
      <c r="N132" s="2">
        <v>0</v>
      </c>
      <c r="O132" s="2">
        <v>130.19999999999999</v>
      </c>
      <c r="P132" s="2">
        <v>123</v>
      </c>
      <c r="Q132" s="2">
        <v>51</v>
      </c>
      <c r="R132" s="2">
        <v>44</v>
      </c>
      <c r="S132" s="2">
        <v>8</v>
      </c>
      <c r="T132">
        <v>50</v>
      </c>
      <c r="U132">
        <v>5</v>
      </c>
      <c r="V132">
        <v>94</v>
      </c>
      <c r="W132">
        <v>3</v>
      </c>
      <c r="X132">
        <v>0</v>
      </c>
      <c r="Y132">
        <v>2</v>
      </c>
      <c r="Z132">
        <v>549</v>
      </c>
      <c r="AA132">
        <v>116</v>
      </c>
      <c r="AB132">
        <v>3.11</v>
      </c>
      <c r="AC132">
        <v>1.3240000000000001</v>
      </c>
      <c r="AD132">
        <v>8.5</v>
      </c>
      <c r="AE132">
        <v>0.6</v>
      </c>
      <c r="AF132">
        <v>3.4</v>
      </c>
      <c r="AG132" s="151">
        <v>6.5</v>
      </c>
      <c r="AH132">
        <v>1.88</v>
      </c>
      <c r="AJ132" s="37" t="str">
        <f t="shared" ref="AJ132:AJ195" si="28">IF(D132="TOT",D133,IF(D131="TOT",D132&amp;"*",IF(D130="TOT",D132&amp;"#",D132)))</f>
        <v>MIN</v>
      </c>
      <c r="AK132" s="40" t="str">
        <f t="shared" si="24"/>
        <v/>
      </c>
      <c r="AL132" s="40" t="str">
        <f t="shared" ref="AL132:AL195" si="29">IF(RIGHT(B132,1)="*",SUBSTITUTE(B132,"*",""),B132)</f>
        <v>Jim Perry</v>
      </c>
      <c r="AM132" s="40" t="str">
        <f t="shared" ref="AM132:AM195" si="30">IF(RIGHT(B132,1)="*","L","R")</f>
        <v>R</v>
      </c>
      <c r="AN132" s="40" t="str">
        <f t="shared" si="25"/>
        <v>Jim Perry</v>
      </c>
      <c r="AO132" t="s">
        <v>296</v>
      </c>
      <c r="AP132" t="s">
        <v>367</v>
      </c>
      <c r="AQ132" s="42">
        <f t="shared" si="22"/>
        <v>25</v>
      </c>
      <c r="AR132" s="42">
        <f t="shared" si="23"/>
        <v>25</v>
      </c>
      <c r="AS132" s="42">
        <f t="shared" si="26"/>
        <v>25</v>
      </c>
      <c r="AT132" s="42">
        <f t="shared" si="27"/>
        <v>5</v>
      </c>
    </row>
    <row r="133" spans="1:46" ht="16.5" thickTop="1" thickBot="1" x14ac:dyDescent="0.3">
      <c r="A133" s="2">
        <v>127</v>
      </c>
      <c r="B133" s="3" t="s">
        <v>844</v>
      </c>
      <c r="C133" s="2">
        <v>30</v>
      </c>
      <c r="D133" s="2" t="s">
        <v>412</v>
      </c>
      <c r="E133" s="2">
        <v>16</v>
      </c>
      <c r="F133" s="2">
        <v>11</v>
      </c>
      <c r="G133" s="2">
        <v>0.59299999999999997</v>
      </c>
      <c r="H133" s="2">
        <v>2.2799999999999998</v>
      </c>
      <c r="I133" s="2">
        <v>38</v>
      </c>
      <c r="J133" s="2">
        <v>36</v>
      </c>
      <c r="K133" s="2">
        <v>0</v>
      </c>
      <c r="L133" s="2">
        <v>11</v>
      </c>
      <c r="M133" s="2">
        <v>3</v>
      </c>
      <c r="N133" s="2">
        <v>0</v>
      </c>
      <c r="O133" s="2">
        <v>260</v>
      </c>
      <c r="P133" s="2">
        <v>187</v>
      </c>
      <c r="Q133" s="2">
        <v>81</v>
      </c>
      <c r="R133" s="2">
        <v>66</v>
      </c>
      <c r="S133" s="2">
        <v>15</v>
      </c>
      <c r="T133">
        <v>91</v>
      </c>
      <c r="U133">
        <v>8</v>
      </c>
      <c r="V133">
        <v>215</v>
      </c>
      <c r="W133">
        <v>11</v>
      </c>
      <c r="X133">
        <v>1</v>
      </c>
      <c r="Y133">
        <v>7</v>
      </c>
      <c r="Z133">
        <v>1060</v>
      </c>
      <c r="AA133">
        <v>132</v>
      </c>
      <c r="AB133">
        <v>2.81</v>
      </c>
      <c r="AC133">
        <v>1.069</v>
      </c>
      <c r="AD133">
        <v>6.5</v>
      </c>
      <c r="AE133">
        <v>0.5</v>
      </c>
      <c r="AF133">
        <v>3.2</v>
      </c>
      <c r="AG133" s="151">
        <v>7.4</v>
      </c>
      <c r="AH133">
        <v>2.36</v>
      </c>
      <c r="AJ133" s="37" t="str">
        <f t="shared" si="28"/>
        <v>CHW</v>
      </c>
      <c r="AK133" s="40" t="str">
        <f t="shared" si="24"/>
        <v/>
      </c>
      <c r="AL133" s="40" t="str">
        <f t="shared" si="29"/>
        <v>Gary Peters</v>
      </c>
      <c r="AM133" s="40" t="str">
        <f t="shared" si="30"/>
        <v>L</v>
      </c>
      <c r="AN133" s="40" t="str">
        <f t="shared" si="25"/>
        <v>Gary Peters</v>
      </c>
      <c r="AO133" t="s">
        <v>153</v>
      </c>
      <c r="AP133" t="s">
        <v>1143</v>
      </c>
      <c r="AQ133" s="42">
        <f t="shared" si="22"/>
        <v>29</v>
      </c>
      <c r="AR133" s="42">
        <f t="shared" si="23"/>
        <v>29</v>
      </c>
      <c r="AS133" s="42">
        <f t="shared" si="26"/>
        <v>28</v>
      </c>
      <c r="AT133" s="42">
        <f t="shared" si="27"/>
        <v>8</v>
      </c>
    </row>
    <row r="134" spans="1:46" ht="16.5" thickTop="1" thickBot="1" x14ac:dyDescent="0.3">
      <c r="A134" s="2">
        <v>128</v>
      </c>
      <c r="B134" s="3" t="s">
        <v>845</v>
      </c>
      <c r="C134" s="2">
        <v>25</v>
      </c>
      <c r="D134" s="2" t="s">
        <v>402</v>
      </c>
      <c r="E134" s="2">
        <v>8</v>
      </c>
      <c r="F134" s="2">
        <v>14</v>
      </c>
      <c r="G134" s="2">
        <v>0.36399999999999999</v>
      </c>
      <c r="H134" s="2">
        <v>3.47</v>
      </c>
      <c r="I134" s="2">
        <v>36</v>
      </c>
      <c r="J134" s="2">
        <v>30</v>
      </c>
      <c r="K134" s="2">
        <v>1</v>
      </c>
      <c r="L134" s="2">
        <v>6</v>
      </c>
      <c r="M134" s="2">
        <v>1</v>
      </c>
      <c r="N134" s="2">
        <v>0</v>
      </c>
      <c r="O134" s="2">
        <v>181.1</v>
      </c>
      <c r="P134" s="2">
        <v>179</v>
      </c>
      <c r="Q134" s="2">
        <v>88</v>
      </c>
      <c r="R134" s="2">
        <v>70</v>
      </c>
      <c r="S134" s="2">
        <v>11</v>
      </c>
      <c r="T134">
        <v>43</v>
      </c>
      <c r="U134">
        <v>9</v>
      </c>
      <c r="V134">
        <v>102</v>
      </c>
      <c r="W134">
        <v>3</v>
      </c>
      <c r="X134">
        <v>1</v>
      </c>
      <c r="Y134">
        <v>1</v>
      </c>
      <c r="Z134">
        <v>755</v>
      </c>
      <c r="AA134">
        <v>90</v>
      </c>
      <c r="AB134">
        <v>2.96</v>
      </c>
      <c r="AC134">
        <v>1.224</v>
      </c>
      <c r="AD134">
        <v>8.9</v>
      </c>
      <c r="AE134">
        <v>0.5</v>
      </c>
      <c r="AF134">
        <v>2.1</v>
      </c>
      <c r="AG134" s="151">
        <v>5.0999999999999996</v>
      </c>
      <c r="AH134">
        <v>2.37</v>
      </c>
      <c r="AJ134" s="37" t="str">
        <f t="shared" si="28"/>
        <v>NYY</v>
      </c>
      <c r="AK134" s="40" t="str">
        <f t="shared" si="24"/>
        <v/>
      </c>
      <c r="AL134" s="40" t="str">
        <f t="shared" si="29"/>
        <v>Fritz Peterson</v>
      </c>
      <c r="AM134" s="40" t="str">
        <f t="shared" si="30"/>
        <v>L</v>
      </c>
      <c r="AN134" s="40" t="str">
        <f t="shared" si="25"/>
        <v>Fritz Peterson</v>
      </c>
      <c r="AO134" t="s">
        <v>1140</v>
      </c>
      <c r="AP134" t="s">
        <v>1051</v>
      </c>
      <c r="AQ134" s="42">
        <f t="shared" si="22"/>
        <v>21</v>
      </c>
      <c r="AR134" s="42">
        <f t="shared" si="23"/>
        <v>19</v>
      </c>
      <c r="AS134" s="42">
        <f t="shared" si="26"/>
        <v>18</v>
      </c>
      <c r="AT134" s="42">
        <f t="shared" si="27"/>
        <v>6</v>
      </c>
    </row>
    <row r="135" spans="1:46" ht="16.5" thickTop="1" thickBot="1" x14ac:dyDescent="0.3">
      <c r="A135" s="2">
        <v>129</v>
      </c>
      <c r="B135" s="3" t="s">
        <v>846</v>
      </c>
      <c r="C135" s="2">
        <v>25</v>
      </c>
      <c r="D135" s="2" t="s">
        <v>393</v>
      </c>
      <c r="E135" s="2">
        <v>14</v>
      </c>
      <c r="F135" s="2">
        <v>9</v>
      </c>
      <c r="G135" s="2">
        <v>0.60899999999999999</v>
      </c>
      <c r="H135" s="2">
        <v>3.33</v>
      </c>
      <c r="I135" s="2">
        <v>33</v>
      </c>
      <c r="J135" s="2">
        <v>33</v>
      </c>
      <c r="K135" s="2">
        <v>0</v>
      </c>
      <c r="L135" s="2">
        <v>7</v>
      </c>
      <c r="M135" s="2">
        <v>4</v>
      </c>
      <c r="N135" s="2">
        <v>0</v>
      </c>
      <c r="O135" s="2">
        <v>208</v>
      </c>
      <c r="P135" s="2">
        <v>177</v>
      </c>
      <c r="Q135" s="2">
        <v>84</v>
      </c>
      <c r="R135" s="2">
        <v>77</v>
      </c>
      <c r="S135" s="2">
        <v>16</v>
      </c>
      <c r="T135">
        <v>114</v>
      </c>
      <c r="U135">
        <v>1</v>
      </c>
      <c r="V135">
        <v>179</v>
      </c>
      <c r="W135">
        <v>0</v>
      </c>
      <c r="X135">
        <v>0</v>
      </c>
      <c r="Y135">
        <v>12</v>
      </c>
      <c r="Z135">
        <v>902</v>
      </c>
      <c r="AA135">
        <v>95</v>
      </c>
      <c r="AB135">
        <v>3.46</v>
      </c>
      <c r="AC135">
        <v>1.399</v>
      </c>
      <c r="AD135">
        <v>7.7</v>
      </c>
      <c r="AE135">
        <v>0.7</v>
      </c>
      <c r="AF135">
        <v>4.9000000000000004</v>
      </c>
      <c r="AG135" s="151">
        <v>7.7</v>
      </c>
      <c r="AH135">
        <v>1.57</v>
      </c>
      <c r="AJ135" s="37" t="str">
        <f t="shared" si="28"/>
        <v>BAL</v>
      </c>
      <c r="AK135" s="40" t="str">
        <f t="shared" si="24"/>
        <v/>
      </c>
      <c r="AL135" s="40" t="str">
        <f t="shared" si="29"/>
        <v>Tom Phoebus</v>
      </c>
      <c r="AM135" s="40" t="str">
        <f t="shared" si="30"/>
        <v>R</v>
      </c>
      <c r="AN135" s="40" t="str">
        <f t="shared" si="25"/>
        <v>Tom Phoebus</v>
      </c>
      <c r="AO135" t="s">
        <v>341</v>
      </c>
      <c r="AP135" t="s">
        <v>1345</v>
      </c>
      <c r="AQ135" s="42">
        <f t="shared" si="22"/>
        <v>21</v>
      </c>
      <c r="AR135" s="42">
        <f t="shared" si="23"/>
        <v>21</v>
      </c>
      <c r="AS135" s="42">
        <f t="shared" si="26"/>
        <v>21</v>
      </c>
      <c r="AT135" s="42">
        <f t="shared" si="27"/>
        <v>7</v>
      </c>
    </row>
    <row r="136" spans="1:46" ht="16.5" thickTop="1" thickBot="1" x14ac:dyDescent="0.3">
      <c r="A136" s="2">
        <v>130</v>
      </c>
      <c r="B136" s="3" t="s">
        <v>847</v>
      </c>
      <c r="C136" s="2">
        <v>21</v>
      </c>
      <c r="D136" s="2" t="s">
        <v>422</v>
      </c>
      <c r="E136" s="2">
        <v>3</v>
      </c>
      <c r="F136" s="2">
        <v>4</v>
      </c>
      <c r="G136" s="2">
        <v>0.42899999999999999</v>
      </c>
      <c r="H136" s="2">
        <v>3.04</v>
      </c>
      <c r="I136" s="2">
        <v>49</v>
      </c>
      <c r="J136" s="2">
        <v>6</v>
      </c>
      <c r="K136" s="2">
        <v>20</v>
      </c>
      <c r="L136" s="2">
        <v>0</v>
      </c>
      <c r="M136" s="2">
        <v>0</v>
      </c>
      <c r="N136" s="2">
        <v>7</v>
      </c>
      <c r="O136" s="2">
        <v>97.2</v>
      </c>
      <c r="P136" s="2">
        <v>79</v>
      </c>
      <c r="Q136" s="2">
        <v>42</v>
      </c>
      <c r="R136" s="2">
        <v>33</v>
      </c>
      <c r="S136" s="2">
        <v>6</v>
      </c>
      <c r="T136">
        <v>30</v>
      </c>
      <c r="U136">
        <v>6</v>
      </c>
      <c r="V136">
        <v>61</v>
      </c>
      <c r="W136">
        <v>5</v>
      </c>
      <c r="X136">
        <v>1</v>
      </c>
      <c r="Y136">
        <v>2</v>
      </c>
      <c r="Z136">
        <v>400</v>
      </c>
      <c r="AA136">
        <v>106</v>
      </c>
      <c r="AB136">
        <v>3.16</v>
      </c>
      <c r="AC136">
        <v>1.1160000000000001</v>
      </c>
      <c r="AD136">
        <v>7.3</v>
      </c>
      <c r="AE136">
        <v>0.6</v>
      </c>
      <c r="AF136">
        <v>2.8</v>
      </c>
      <c r="AG136" s="151">
        <v>5.6</v>
      </c>
      <c r="AH136">
        <v>2.0299999999999998</v>
      </c>
      <c r="AJ136" s="37" t="str">
        <f t="shared" si="28"/>
        <v>KCA</v>
      </c>
      <c r="AK136" s="40" t="str">
        <f t="shared" si="24"/>
        <v/>
      </c>
      <c r="AL136" s="40" t="str">
        <f t="shared" si="29"/>
        <v>Tony Pierce</v>
      </c>
      <c r="AM136" s="40" t="str">
        <f t="shared" si="30"/>
        <v>L</v>
      </c>
      <c r="AN136" s="40" t="str">
        <f t="shared" si="25"/>
        <v>Tony Pierce</v>
      </c>
      <c r="AO136" t="s">
        <v>147</v>
      </c>
      <c r="AP136" t="s">
        <v>1356</v>
      </c>
      <c r="AQ136" s="42">
        <f t="shared" si="22"/>
        <v>25</v>
      </c>
      <c r="AR136" s="42">
        <f t="shared" si="23"/>
        <v>23</v>
      </c>
      <c r="AS136" s="42">
        <f t="shared" si="26"/>
        <v>22</v>
      </c>
      <c r="AT136" s="42">
        <f t="shared" si="27"/>
        <v>3</v>
      </c>
    </row>
    <row r="137" spans="1:46" ht="16.5" thickTop="1" thickBot="1" x14ac:dyDescent="0.3">
      <c r="A137" s="2">
        <v>131</v>
      </c>
      <c r="B137" s="3" t="s">
        <v>848</v>
      </c>
      <c r="C137" s="2">
        <v>34</v>
      </c>
      <c r="D137" s="2" t="s">
        <v>395</v>
      </c>
      <c r="E137" s="2">
        <v>3</v>
      </c>
      <c r="F137" s="2">
        <v>1</v>
      </c>
      <c r="G137" s="2">
        <v>0.75</v>
      </c>
      <c r="H137" s="2">
        <v>3.84</v>
      </c>
      <c r="I137" s="2">
        <v>21</v>
      </c>
      <c r="J137" s="2">
        <v>8</v>
      </c>
      <c r="K137" s="2">
        <v>6</v>
      </c>
      <c r="L137" s="2">
        <v>0</v>
      </c>
      <c r="M137" s="2">
        <v>0</v>
      </c>
      <c r="N137" s="2">
        <v>0</v>
      </c>
      <c r="O137" s="2">
        <v>63.1</v>
      </c>
      <c r="P137" s="2">
        <v>58</v>
      </c>
      <c r="Q137" s="2">
        <v>29</v>
      </c>
      <c r="R137" s="2">
        <v>27</v>
      </c>
      <c r="S137" s="2">
        <v>12</v>
      </c>
      <c r="T137">
        <v>11</v>
      </c>
      <c r="U137">
        <v>2</v>
      </c>
      <c r="V137">
        <v>34</v>
      </c>
      <c r="W137">
        <v>1</v>
      </c>
      <c r="X137">
        <v>0</v>
      </c>
      <c r="Y137">
        <v>3</v>
      </c>
      <c r="Z137">
        <v>251</v>
      </c>
      <c r="AA137">
        <v>86</v>
      </c>
      <c r="AB137">
        <v>4.5</v>
      </c>
      <c r="AC137">
        <v>1.089</v>
      </c>
      <c r="AD137">
        <v>8.1999999999999993</v>
      </c>
      <c r="AE137">
        <v>1.7</v>
      </c>
      <c r="AF137">
        <v>1.6</v>
      </c>
      <c r="AG137" s="151">
        <v>4.8</v>
      </c>
      <c r="AH137">
        <v>3.09</v>
      </c>
      <c r="AJ137" s="37" t="str">
        <f t="shared" si="28"/>
        <v>DET</v>
      </c>
      <c r="AK137" s="40" t="str">
        <f t="shared" si="24"/>
        <v/>
      </c>
      <c r="AL137" s="40" t="str">
        <f t="shared" si="29"/>
        <v>Johnny Podres</v>
      </c>
      <c r="AM137" s="40" t="str">
        <f t="shared" si="30"/>
        <v>L</v>
      </c>
      <c r="AN137" s="40" t="str">
        <f t="shared" si="25"/>
        <v>Johnny Podres</v>
      </c>
      <c r="AO137" t="s">
        <v>299</v>
      </c>
      <c r="AP137" t="s">
        <v>1222</v>
      </c>
      <c r="AQ137" s="42">
        <f t="shared" si="22"/>
        <v>21</v>
      </c>
      <c r="AR137" s="42">
        <f t="shared" si="23"/>
        <v>19</v>
      </c>
      <c r="AS137" s="42">
        <f t="shared" si="26"/>
        <v>18</v>
      </c>
      <c r="AT137" s="42">
        <f t="shared" si="27"/>
        <v>4</v>
      </c>
    </row>
    <row r="138" spans="1:46" ht="16.5" thickTop="1" thickBot="1" x14ac:dyDescent="0.3">
      <c r="A138" s="2">
        <v>132</v>
      </c>
      <c r="B138" s="3" t="s">
        <v>849</v>
      </c>
      <c r="C138" s="2">
        <v>27</v>
      </c>
      <c r="D138" s="2" t="s">
        <v>391</v>
      </c>
      <c r="E138" s="2">
        <v>3</v>
      </c>
      <c r="F138" s="2">
        <v>7</v>
      </c>
      <c r="G138" s="2">
        <v>0.3</v>
      </c>
      <c r="H138" s="2">
        <v>3.44</v>
      </c>
      <c r="I138" s="2">
        <v>46</v>
      </c>
      <c r="J138" s="2">
        <v>8</v>
      </c>
      <c r="K138" s="2">
        <v>13</v>
      </c>
      <c r="L138" s="2">
        <v>1</v>
      </c>
      <c r="M138" s="2">
        <v>0</v>
      </c>
      <c r="N138" s="2">
        <v>4</v>
      </c>
      <c r="O138" s="2">
        <v>110</v>
      </c>
      <c r="P138" s="2">
        <v>98</v>
      </c>
      <c r="Q138" s="2">
        <v>48</v>
      </c>
      <c r="R138" s="2">
        <v>42</v>
      </c>
      <c r="S138" s="2">
        <v>12</v>
      </c>
      <c r="T138">
        <v>33</v>
      </c>
      <c r="U138">
        <v>5</v>
      </c>
      <c r="V138">
        <v>57</v>
      </c>
      <c r="W138">
        <v>0</v>
      </c>
      <c r="X138">
        <v>0</v>
      </c>
      <c r="Y138">
        <v>4</v>
      </c>
      <c r="Z138">
        <v>448</v>
      </c>
      <c r="AA138">
        <v>93</v>
      </c>
      <c r="AB138">
        <v>3.82</v>
      </c>
      <c r="AC138">
        <v>1.1910000000000001</v>
      </c>
      <c r="AD138">
        <v>8</v>
      </c>
      <c r="AE138">
        <v>1</v>
      </c>
      <c r="AF138">
        <v>2.7</v>
      </c>
      <c r="AG138" s="151">
        <v>4.7</v>
      </c>
      <c r="AH138">
        <v>1.73</v>
      </c>
      <c r="AJ138" s="37" t="str">
        <f t="shared" si="28"/>
        <v>WSA</v>
      </c>
      <c r="AK138" s="40" t="str">
        <f t="shared" si="24"/>
        <v/>
      </c>
      <c r="AL138" s="40" t="str">
        <f t="shared" si="29"/>
        <v>Bob Priddy</v>
      </c>
      <c r="AM138" s="40" t="str">
        <f t="shared" si="30"/>
        <v>R</v>
      </c>
      <c r="AN138" s="40" t="str">
        <f t="shared" si="25"/>
        <v>Bob Priddy</v>
      </c>
      <c r="AO138" t="s">
        <v>145</v>
      </c>
      <c r="AP138" t="s">
        <v>1034</v>
      </c>
      <c r="AQ138" s="42">
        <f t="shared" si="22"/>
        <v>21</v>
      </c>
      <c r="AR138" s="42">
        <f t="shared" si="23"/>
        <v>19</v>
      </c>
      <c r="AS138" s="42">
        <f t="shared" si="26"/>
        <v>19</v>
      </c>
      <c r="AT138" s="42">
        <f t="shared" si="27"/>
        <v>3</v>
      </c>
    </row>
    <row r="139" spans="1:46" ht="16.5" thickTop="1" thickBot="1" x14ac:dyDescent="0.3">
      <c r="A139" s="2">
        <v>133</v>
      </c>
      <c r="B139" s="3" t="s">
        <v>850</v>
      </c>
      <c r="C139" s="2">
        <v>30</v>
      </c>
      <c r="D139" s="2" t="s">
        <v>406</v>
      </c>
      <c r="E139" s="2">
        <v>0</v>
      </c>
      <c r="F139" s="2">
        <v>0</v>
      </c>
      <c r="G139" s="2"/>
      <c r="H139" s="2">
        <v>6</v>
      </c>
      <c r="I139" s="2">
        <v>3</v>
      </c>
      <c r="J139" s="2">
        <v>0</v>
      </c>
      <c r="K139" s="2">
        <v>2</v>
      </c>
      <c r="L139" s="2">
        <v>0</v>
      </c>
      <c r="M139" s="2">
        <v>0</v>
      </c>
      <c r="N139" s="2">
        <v>0</v>
      </c>
      <c r="O139" s="2">
        <v>3</v>
      </c>
      <c r="P139" s="2">
        <v>5</v>
      </c>
      <c r="Q139" s="2">
        <v>2</v>
      </c>
      <c r="R139" s="2">
        <v>2</v>
      </c>
      <c r="S139" s="2">
        <v>1</v>
      </c>
      <c r="T139">
        <v>2</v>
      </c>
      <c r="U139">
        <v>0</v>
      </c>
      <c r="V139">
        <v>1</v>
      </c>
      <c r="W139">
        <v>0</v>
      </c>
      <c r="X139">
        <v>0</v>
      </c>
      <c r="Y139">
        <v>0</v>
      </c>
      <c r="Z139">
        <v>16</v>
      </c>
      <c r="AA139">
        <v>63</v>
      </c>
      <c r="AB139">
        <v>8.2100000000000009</v>
      </c>
      <c r="AC139">
        <v>2.3330000000000002</v>
      </c>
      <c r="AD139">
        <v>15</v>
      </c>
      <c r="AE139">
        <v>3</v>
      </c>
      <c r="AF139">
        <v>6</v>
      </c>
      <c r="AG139" s="151">
        <v>3</v>
      </c>
      <c r="AH139">
        <v>0.5</v>
      </c>
      <c r="AJ139" s="37" t="str">
        <f t="shared" si="28"/>
        <v>CLE</v>
      </c>
      <c r="AK139" s="40" t="str">
        <f t="shared" si="24"/>
        <v/>
      </c>
      <c r="AL139" s="40" t="str">
        <f t="shared" si="29"/>
        <v>Dick Radatz</v>
      </c>
      <c r="AM139" s="40" t="str">
        <f t="shared" si="30"/>
        <v>R</v>
      </c>
      <c r="AN139" s="40" t="str">
        <f t="shared" si="25"/>
        <v>Dick Radatz</v>
      </c>
      <c r="AO139" t="s">
        <v>160</v>
      </c>
      <c r="AP139" t="s">
        <v>1100</v>
      </c>
      <c r="AQ139" s="42">
        <f t="shared" si="22"/>
        <v>13</v>
      </c>
      <c r="AR139" s="42">
        <f t="shared" si="23"/>
        <v>11</v>
      </c>
      <c r="AS139" s="42">
        <f t="shared" si="26"/>
        <v>11</v>
      </c>
      <c r="AT139" s="42">
        <f t="shared" si="27"/>
        <v>2</v>
      </c>
    </row>
    <row r="140" spans="1:46" ht="16.5" thickTop="1" thickBot="1" x14ac:dyDescent="0.3">
      <c r="A140" s="2">
        <v>134</v>
      </c>
      <c r="B140" s="3" t="s">
        <v>851</v>
      </c>
      <c r="C140" s="2">
        <v>28</v>
      </c>
      <c r="D140" s="2" t="s">
        <v>402</v>
      </c>
      <c r="E140" s="2">
        <v>0</v>
      </c>
      <c r="F140" s="2">
        <v>2</v>
      </c>
      <c r="G140" s="2">
        <v>0</v>
      </c>
      <c r="H140" s="2">
        <v>4.28</v>
      </c>
      <c r="I140" s="2">
        <v>24</v>
      </c>
      <c r="J140" s="2">
        <v>0</v>
      </c>
      <c r="K140" s="2">
        <v>11</v>
      </c>
      <c r="L140" s="2">
        <v>0</v>
      </c>
      <c r="M140" s="2">
        <v>0</v>
      </c>
      <c r="N140" s="2">
        <v>0</v>
      </c>
      <c r="O140" s="2">
        <v>40</v>
      </c>
      <c r="P140" s="2">
        <v>40</v>
      </c>
      <c r="Q140" s="2">
        <v>22</v>
      </c>
      <c r="R140" s="2">
        <v>19</v>
      </c>
      <c r="S140" s="2">
        <v>0</v>
      </c>
      <c r="T140">
        <v>14</v>
      </c>
      <c r="U140">
        <v>2</v>
      </c>
      <c r="V140">
        <v>24</v>
      </c>
      <c r="W140">
        <v>3</v>
      </c>
      <c r="X140">
        <v>0</v>
      </c>
      <c r="Y140">
        <v>1</v>
      </c>
      <c r="Z140">
        <v>177</v>
      </c>
      <c r="AA140">
        <v>73</v>
      </c>
      <c r="AB140">
        <v>2.61</v>
      </c>
      <c r="AC140">
        <v>1.35</v>
      </c>
      <c r="AD140">
        <v>9</v>
      </c>
      <c r="AE140">
        <v>0</v>
      </c>
      <c r="AF140">
        <v>3.2</v>
      </c>
      <c r="AG140" s="151">
        <v>5.4</v>
      </c>
      <c r="AH140">
        <v>1.71</v>
      </c>
      <c r="AJ140" s="37" t="str">
        <f t="shared" si="28"/>
        <v>NYY</v>
      </c>
      <c r="AK140" s="40" t="str">
        <f t="shared" si="24"/>
        <v/>
      </c>
      <c r="AL140" s="40" t="str">
        <f t="shared" si="29"/>
        <v>Hal Reniff</v>
      </c>
      <c r="AM140" s="40" t="str">
        <f t="shared" si="30"/>
        <v>R</v>
      </c>
      <c r="AN140" s="40" t="str">
        <f t="shared" si="25"/>
        <v>Hal Reniff</v>
      </c>
      <c r="AO140" t="s">
        <v>1156</v>
      </c>
      <c r="AP140" t="s">
        <v>1157</v>
      </c>
      <c r="AQ140" s="42">
        <f t="shared" si="22"/>
        <v>21</v>
      </c>
      <c r="AR140" s="42">
        <f t="shared" si="23"/>
        <v>19</v>
      </c>
      <c r="AS140" s="42">
        <f t="shared" si="26"/>
        <v>19</v>
      </c>
      <c r="AT140" s="42">
        <f t="shared" si="27"/>
        <v>3</v>
      </c>
    </row>
    <row r="141" spans="1:46" ht="16.5" thickTop="1" thickBot="1" x14ac:dyDescent="0.3">
      <c r="A141" s="2">
        <v>135</v>
      </c>
      <c r="B141" s="3" t="s">
        <v>852</v>
      </c>
      <c r="C141" s="2">
        <v>27</v>
      </c>
      <c r="D141" s="2" t="s">
        <v>242</v>
      </c>
      <c r="E141" s="2">
        <v>9</v>
      </c>
      <c r="F141" s="2">
        <v>16</v>
      </c>
      <c r="G141" s="2">
        <v>0.36</v>
      </c>
      <c r="H141" s="2">
        <v>3.47</v>
      </c>
      <c r="I141" s="2">
        <v>37</v>
      </c>
      <c r="J141" s="2">
        <v>29</v>
      </c>
      <c r="K141" s="2">
        <v>5</v>
      </c>
      <c r="L141" s="2">
        <v>6</v>
      </c>
      <c r="M141" s="2">
        <v>2</v>
      </c>
      <c r="N141" s="2">
        <v>2</v>
      </c>
      <c r="O141" s="2">
        <v>186.2</v>
      </c>
      <c r="P141" s="2">
        <v>156</v>
      </c>
      <c r="Q141" s="2">
        <v>82</v>
      </c>
      <c r="R141" s="2">
        <v>72</v>
      </c>
      <c r="S141" s="2">
        <v>16</v>
      </c>
      <c r="T141">
        <v>56</v>
      </c>
      <c r="U141">
        <v>1</v>
      </c>
      <c r="V141">
        <v>131</v>
      </c>
      <c r="W141">
        <v>2</v>
      </c>
      <c r="X141">
        <v>0</v>
      </c>
      <c r="Y141">
        <v>0</v>
      </c>
      <c r="Z141">
        <v>770</v>
      </c>
      <c r="AA141">
        <v>92</v>
      </c>
      <c r="AB141">
        <v>3.18</v>
      </c>
      <c r="AC141">
        <v>1.1359999999999999</v>
      </c>
      <c r="AD141">
        <v>7.5</v>
      </c>
      <c r="AE141">
        <v>0.8</v>
      </c>
      <c r="AF141">
        <v>2.7</v>
      </c>
      <c r="AG141" s="151">
        <v>6.3</v>
      </c>
      <c r="AH141">
        <v>2.34</v>
      </c>
      <c r="AJ141" s="37" t="str">
        <f t="shared" si="28"/>
        <v>WSA</v>
      </c>
      <c r="AK141" s="40"/>
      <c r="AL141" s="40" t="str">
        <f t="shared" si="29"/>
        <v>Pete Richert</v>
      </c>
      <c r="AM141" s="40" t="str">
        <f t="shared" si="30"/>
        <v>L</v>
      </c>
      <c r="AN141" s="40" t="str">
        <f t="shared" si="25"/>
        <v>Pete Richert</v>
      </c>
      <c r="AO141" t="s">
        <v>159</v>
      </c>
      <c r="AP141" t="s">
        <v>1288</v>
      </c>
      <c r="AQ141" s="42">
        <f t="shared" si="22"/>
        <v>21</v>
      </c>
      <c r="AR141" s="42">
        <f t="shared" si="23"/>
        <v>21</v>
      </c>
      <c r="AS141" s="42">
        <f t="shared" si="26"/>
        <v>20</v>
      </c>
      <c r="AT141" s="42">
        <f t="shared" si="27"/>
        <v>6</v>
      </c>
    </row>
    <row r="142" spans="1:46" ht="16.5" thickTop="1" thickBot="1" x14ac:dyDescent="0.3">
      <c r="A142" s="2">
        <v>136</v>
      </c>
      <c r="B142" s="3" t="s">
        <v>852</v>
      </c>
      <c r="C142" s="2">
        <v>27</v>
      </c>
      <c r="D142" s="2" t="s">
        <v>391</v>
      </c>
      <c r="E142" s="2">
        <v>2</v>
      </c>
      <c r="F142" s="2">
        <v>6</v>
      </c>
      <c r="G142" s="2">
        <v>0.25</v>
      </c>
      <c r="H142" s="2">
        <v>4.6399999999999997</v>
      </c>
      <c r="I142" s="2">
        <v>11</v>
      </c>
      <c r="J142" s="2">
        <v>10</v>
      </c>
      <c r="K142" s="2">
        <v>0</v>
      </c>
      <c r="L142" s="2">
        <v>1</v>
      </c>
      <c r="M142" s="2">
        <v>1</v>
      </c>
      <c r="N142" s="2">
        <v>0</v>
      </c>
      <c r="O142" s="2">
        <v>54.1</v>
      </c>
      <c r="P142" s="2">
        <v>49</v>
      </c>
      <c r="Q142" s="2">
        <v>29</v>
      </c>
      <c r="R142" s="2">
        <v>28</v>
      </c>
      <c r="S142" s="2">
        <v>5</v>
      </c>
      <c r="T142">
        <v>15</v>
      </c>
      <c r="U142">
        <v>0</v>
      </c>
      <c r="V142">
        <v>41</v>
      </c>
      <c r="W142">
        <v>1</v>
      </c>
      <c r="X142">
        <v>0</v>
      </c>
      <c r="Y142">
        <v>0</v>
      </c>
      <c r="Z142">
        <v>229</v>
      </c>
      <c r="AA142">
        <v>69</v>
      </c>
      <c r="AB142">
        <v>3.11</v>
      </c>
      <c r="AC142">
        <v>1.1779999999999999</v>
      </c>
      <c r="AD142">
        <v>8.1</v>
      </c>
      <c r="AE142">
        <v>0.8</v>
      </c>
      <c r="AF142">
        <v>2.5</v>
      </c>
      <c r="AG142" s="151">
        <v>6.8</v>
      </c>
      <c r="AH142">
        <v>2.73</v>
      </c>
      <c r="AJ142" s="37" t="str">
        <f t="shared" si="28"/>
        <v>WSA*</v>
      </c>
      <c r="AK142" s="40"/>
      <c r="AL142" s="40" t="str">
        <f t="shared" si="29"/>
        <v>Pete Richert</v>
      </c>
      <c r="AM142" s="40" t="str">
        <f t="shared" si="30"/>
        <v>L</v>
      </c>
      <c r="AN142" s="40" t="str">
        <f t="shared" si="25"/>
        <v>Pete Richert</v>
      </c>
      <c r="AO142" t="s">
        <v>159</v>
      </c>
      <c r="AP142" t="s">
        <v>1288</v>
      </c>
      <c r="AQ142" s="42">
        <f t="shared" si="22"/>
        <v>17</v>
      </c>
      <c r="AR142" s="42">
        <f t="shared" si="23"/>
        <v>17</v>
      </c>
      <c r="AS142" s="42">
        <f t="shared" si="26"/>
        <v>16</v>
      </c>
      <c r="AT142" s="42">
        <f t="shared" si="27"/>
        <v>6</v>
      </c>
    </row>
    <row r="143" spans="1:46" ht="16.5" thickTop="1" thickBot="1" x14ac:dyDescent="0.3">
      <c r="A143" s="2">
        <v>137</v>
      </c>
      <c r="B143" s="3" t="s">
        <v>852</v>
      </c>
      <c r="C143" s="2">
        <v>27</v>
      </c>
      <c r="D143" s="2" t="s">
        <v>393</v>
      </c>
      <c r="E143" s="2">
        <v>7</v>
      </c>
      <c r="F143" s="2">
        <v>10</v>
      </c>
      <c r="G143" s="2">
        <v>0.41199999999999998</v>
      </c>
      <c r="H143" s="2">
        <v>2.99</v>
      </c>
      <c r="I143" s="2">
        <v>26</v>
      </c>
      <c r="J143" s="2">
        <v>19</v>
      </c>
      <c r="K143" s="2">
        <v>5</v>
      </c>
      <c r="L143" s="2">
        <v>5</v>
      </c>
      <c r="M143" s="2">
        <v>1</v>
      </c>
      <c r="N143" s="2">
        <v>2</v>
      </c>
      <c r="O143" s="2">
        <v>132.1</v>
      </c>
      <c r="P143" s="2">
        <v>107</v>
      </c>
      <c r="Q143" s="2">
        <v>53</v>
      </c>
      <c r="R143" s="2">
        <v>44</v>
      </c>
      <c r="S143" s="2">
        <v>11</v>
      </c>
      <c r="T143">
        <v>41</v>
      </c>
      <c r="U143">
        <v>1</v>
      </c>
      <c r="V143">
        <v>90</v>
      </c>
      <c r="W143">
        <v>1</v>
      </c>
      <c r="X143">
        <v>0</v>
      </c>
      <c r="Y143">
        <v>0</v>
      </c>
      <c r="Z143">
        <v>541</v>
      </c>
      <c r="AA143">
        <v>106</v>
      </c>
      <c r="AB143">
        <v>3.21</v>
      </c>
      <c r="AC143">
        <v>1.1180000000000001</v>
      </c>
      <c r="AD143">
        <v>7.3</v>
      </c>
      <c r="AE143">
        <v>0.7</v>
      </c>
      <c r="AF143">
        <v>2.8</v>
      </c>
      <c r="AG143" s="151">
        <v>6.1</v>
      </c>
      <c r="AH143">
        <v>2.2000000000000002</v>
      </c>
      <c r="AJ143" s="37" t="str">
        <f t="shared" si="28"/>
        <v>BAL#</v>
      </c>
      <c r="AK143" s="40" t="str">
        <f t="shared" si="24"/>
        <v/>
      </c>
      <c r="AL143" s="40" t="str">
        <f t="shared" si="29"/>
        <v>Pete Richert</v>
      </c>
      <c r="AM143" s="40" t="str">
        <f t="shared" si="30"/>
        <v>L</v>
      </c>
      <c r="AN143" s="40" t="str">
        <f t="shared" si="25"/>
        <v>Pete Richert</v>
      </c>
      <c r="AO143" t="s">
        <v>159</v>
      </c>
      <c r="AP143" t="s">
        <v>1288</v>
      </c>
      <c r="AQ143" s="42">
        <f t="shared" si="22"/>
        <v>25</v>
      </c>
      <c r="AR143" s="42">
        <f t="shared" si="23"/>
        <v>25</v>
      </c>
      <c r="AS143" s="42">
        <f t="shared" si="26"/>
        <v>24</v>
      </c>
      <c r="AT143" s="42">
        <f t="shared" si="27"/>
        <v>6</v>
      </c>
    </row>
    <row r="144" spans="1:46" ht="16.5" thickTop="1" thickBot="1" x14ac:dyDescent="0.3">
      <c r="A144" s="2">
        <v>138</v>
      </c>
      <c r="B144" s="3" t="s">
        <v>853</v>
      </c>
      <c r="C144" s="2">
        <v>25</v>
      </c>
      <c r="D144" s="2" t="s">
        <v>402</v>
      </c>
      <c r="E144" s="2">
        <v>0</v>
      </c>
      <c r="F144" s="2">
        <v>0</v>
      </c>
      <c r="G144" s="2"/>
      <c r="H144" s="2">
        <v>9</v>
      </c>
      <c r="I144" s="2">
        <v>2</v>
      </c>
      <c r="J144" s="2">
        <v>0</v>
      </c>
      <c r="K144" s="2">
        <v>1</v>
      </c>
      <c r="L144" s="2">
        <v>0</v>
      </c>
      <c r="M144" s="2">
        <v>0</v>
      </c>
      <c r="N144" s="2">
        <v>0</v>
      </c>
      <c r="O144" s="2">
        <v>2</v>
      </c>
      <c r="P144" s="2">
        <v>3</v>
      </c>
      <c r="Q144" s="2">
        <v>2</v>
      </c>
      <c r="R144" s="2">
        <v>2</v>
      </c>
      <c r="S144" s="2">
        <v>0</v>
      </c>
      <c r="T144">
        <v>2</v>
      </c>
      <c r="U144">
        <v>1</v>
      </c>
      <c r="V144">
        <v>0</v>
      </c>
      <c r="W144">
        <v>2</v>
      </c>
      <c r="X144">
        <v>0</v>
      </c>
      <c r="Y144">
        <v>0</v>
      </c>
      <c r="Z144">
        <v>12</v>
      </c>
      <c r="AA144">
        <v>43</v>
      </c>
      <c r="AB144">
        <v>8.5399999999999991</v>
      </c>
      <c r="AC144">
        <v>2.5</v>
      </c>
      <c r="AD144">
        <v>13.5</v>
      </c>
      <c r="AE144">
        <v>0</v>
      </c>
      <c r="AF144">
        <v>9</v>
      </c>
      <c r="AG144" s="151">
        <v>0</v>
      </c>
      <c r="AH144">
        <v>0</v>
      </c>
      <c r="AJ144" s="37" t="str">
        <f t="shared" si="28"/>
        <v>NYY</v>
      </c>
      <c r="AK144" s="40" t="str">
        <f t="shared" si="24"/>
        <v/>
      </c>
      <c r="AL144" s="40" t="str">
        <f t="shared" si="29"/>
        <v>Dale Roberts</v>
      </c>
      <c r="AM144" s="40" t="str">
        <f t="shared" si="30"/>
        <v>L</v>
      </c>
      <c r="AN144" s="40" t="str">
        <f t="shared" si="25"/>
        <v>Dale Roberts</v>
      </c>
      <c r="AO144" t="s">
        <v>267</v>
      </c>
      <c r="AP144" t="s">
        <v>1075</v>
      </c>
      <c r="AQ144" s="42">
        <f t="shared" si="22"/>
        <v>13</v>
      </c>
      <c r="AR144" s="42">
        <f t="shared" si="23"/>
        <v>11</v>
      </c>
      <c r="AS144" s="42">
        <f t="shared" si="26"/>
        <v>10</v>
      </c>
      <c r="AT144" s="42">
        <f t="shared" si="27"/>
        <v>2</v>
      </c>
    </row>
    <row r="145" spans="1:46" ht="16.5" thickTop="1" thickBot="1" x14ac:dyDescent="0.3">
      <c r="A145" s="2">
        <v>139</v>
      </c>
      <c r="B145" s="3" t="s">
        <v>854</v>
      </c>
      <c r="C145" s="2">
        <v>26</v>
      </c>
      <c r="D145" s="2" t="s">
        <v>422</v>
      </c>
      <c r="E145" s="2">
        <v>1</v>
      </c>
      <c r="F145" s="2">
        <v>1</v>
      </c>
      <c r="G145" s="2">
        <v>0.5</v>
      </c>
      <c r="H145" s="2">
        <v>3.57</v>
      </c>
      <c r="I145" s="2">
        <v>15</v>
      </c>
      <c r="J145" s="2">
        <v>5</v>
      </c>
      <c r="K145" s="2">
        <v>3</v>
      </c>
      <c r="L145" s="2">
        <v>0</v>
      </c>
      <c r="M145" s="2">
        <v>0</v>
      </c>
      <c r="N145" s="2">
        <v>2</v>
      </c>
      <c r="O145" s="2">
        <v>40.1</v>
      </c>
      <c r="P145" s="2">
        <v>42</v>
      </c>
      <c r="Q145" s="2">
        <v>17</v>
      </c>
      <c r="R145" s="2">
        <v>16</v>
      </c>
      <c r="S145" s="2">
        <v>4</v>
      </c>
      <c r="T145">
        <v>14</v>
      </c>
      <c r="U145">
        <v>1</v>
      </c>
      <c r="V145">
        <v>29</v>
      </c>
      <c r="W145">
        <v>1</v>
      </c>
      <c r="X145">
        <v>0</v>
      </c>
      <c r="Y145">
        <v>0</v>
      </c>
      <c r="Z145">
        <v>176</v>
      </c>
      <c r="AA145">
        <v>91</v>
      </c>
      <c r="AB145">
        <v>3.51</v>
      </c>
      <c r="AC145">
        <v>1.3879999999999999</v>
      </c>
      <c r="AD145">
        <v>9.4</v>
      </c>
      <c r="AE145">
        <v>0.9</v>
      </c>
      <c r="AF145">
        <v>3.1</v>
      </c>
      <c r="AG145" s="151">
        <v>6.5</v>
      </c>
      <c r="AH145">
        <v>2.0699999999999998</v>
      </c>
      <c r="AJ145" s="37" t="str">
        <f t="shared" si="28"/>
        <v>KCA</v>
      </c>
      <c r="AK145" s="40" t="str">
        <f t="shared" si="24"/>
        <v/>
      </c>
      <c r="AL145" s="40" t="str">
        <f t="shared" si="29"/>
        <v>Roberto Rodríguez</v>
      </c>
      <c r="AM145" s="40" t="str">
        <f t="shared" si="30"/>
        <v>R</v>
      </c>
      <c r="AN145" s="40" t="str">
        <f t="shared" si="25"/>
        <v>Roberto Rodríguez</v>
      </c>
      <c r="AO145" t="s">
        <v>1303</v>
      </c>
      <c r="AP145" t="s">
        <v>280</v>
      </c>
      <c r="AQ145" s="42">
        <f t="shared" si="22"/>
        <v>21</v>
      </c>
      <c r="AR145" s="42">
        <f t="shared" si="23"/>
        <v>21</v>
      </c>
      <c r="AS145" s="42">
        <f t="shared" si="26"/>
        <v>21</v>
      </c>
      <c r="AT145" s="42">
        <f t="shared" si="27"/>
        <v>4</v>
      </c>
    </row>
    <row r="146" spans="1:46" ht="16.5" thickTop="1" thickBot="1" x14ac:dyDescent="0.3">
      <c r="A146" s="2">
        <v>140</v>
      </c>
      <c r="B146" s="3" t="s">
        <v>855</v>
      </c>
      <c r="C146" s="2">
        <v>21</v>
      </c>
      <c r="D146" s="2" t="s">
        <v>390</v>
      </c>
      <c r="E146" s="2">
        <v>2</v>
      </c>
      <c r="F146" s="2">
        <v>3</v>
      </c>
      <c r="G146" s="2">
        <v>0.4</v>
      </c>
      <c r="H146" s="2">
        <v>5.0999999999999996</v>
      </c>
      <c r="I146" s="2">
        <v>10</v>
      </c>
      <c r="J146" s="2">
        <v>8</v>
      </c>
      <c r="K146" s="2">
        <v>0</v>
      </c>
      <c r="L146" s="2">
        <v>2</v>
      </c>
      <c r="M146" s="2">
        <v>1</v>
      </c>
      <c r="N146" s="2">
        <v>0</v>
      </c>
      <c r="O146" s="2">
        <v>42.1</v>
      </c>
      <c r="P146" s="2">
        <v>43</v>
      </c>
      <c r="Q146" s="2">
        <v>27</v>
      </c>
      <c r="R146" s="2">
        <v>24</v>
      </c>
      <c r="S146" s="2">
        <v>4</v>
      </c>
      <c r="T146">
        <v>22</v>
      </c>
      <c r="U146">
        <v>2</v>
      </c>
      <c r="V146">
        <v>16</v>
      </c>
      <c r="W146">
        <v>2</v>
      </c>
      <c r="X146">
        <v>0</v>
      </c>
      <c r="Y146">
        <v>3</v>
      </c>
      <c r="Z146">
        <v>195</v>
      </c>
      <c r="AA146">
        <v>70</v>
      </c>
      <c r="AB146">
        <v>4.71</v>
      </c>
      <c r="AC146">
        <v>1.5349999999999999</v>
      </c>
      <c r="AD146">
        <v>9.1</v>
      </c>
      <c r="AE146">
        <v>0.9</v>
      </c>
      <c r="AF146">
        <v>4.7</v>
      </c>
      <c r="AG146" s="151">
        <v>3.4</v>
      </c>
      <c r="AH146">
        <v>0.73</v>
      </c>
      <c r="AJ146" s="37" t="str">
        <f t="shared" si="28"/>
        <v>BOS</v>
      </c>
      <c r="AK146" s="40" t="str">
        <f t="shared" si="24"/>
        <v/>
      </c>
      <c r="AL146" s="40" t="str">
        <f t="shared" si="29"/>
        <v>Billy Rohr</v>
      </c>
      <c r="AM146" s="40" t="str">
        <f t="shared" si="30"/>
        <v>L</v>
      </c>
      <c r="AN146" s="40" t="str">
        <f t="shared" si="25"/>
        <v>Billy Rohr</v>
      </c>
      <c r="AO146" t="s">
        <v>1026</v>
      </c>
      <c r="AP146" t="s">
        <v>1027</v>
      </c>
      <c r="AQ146" s="42">
        <f t="shared" si="22"/>
        <v>17</v>
      </c>
      <c r="AR146" s="42">
        <f t="shared" si="23"/>
        <v>15</v>
      </c>
      <c r="AS146" s="42">
        <f t="shared" si="26"/>
        <v>14</v>
      </c>
      <c r="AT146" s="42">
        <f t="shared" si="27"/>
        <v>5</v>
      </c>
    </row>
    <row r="147" spans="1:46" ht="16.5" thickTop="1" thickBot="1" x14ac:dyDescent="0.3">
      <c r="A147" s="2">
        <v>141</v>
      </c>
      <c r="B147" s="3" t="s">
        <v>856</v>
      </c>
      <c r="C147" s="2">
        <v>33</v>
      </c>
      <c r="D147" s="2" t="s">
        <v>397</v>
      </c>
      <c r="E147" s="2">
        <v>12</v>
      </c>
      <c r="F147" s="2">
        <v>9</v>
      </c>
      <c r="G147" s="2">
        <v>0.57099999999999995</v>
      </c>
      <c r="H147" s="2">
        <v>2.52</v>
      </c>
      <c r="I147" s="2">
        <v>72</v>
      </c>
      <c r="J147" s="2">
        <v>0</v>
      </c>
      <c r="K147" s="2">
        <v>53</v>
      </c>
      <c r="L147" s="2">
        <v>0</v>
      </c>
      <c r="M147" s="2">
        <v>0</v>
      </c>
      <c r="N147" s="2">
        <v>27</v>
      </c>
      <c r="O147" s="2">
        <v>121.2</v>
      </c>
      <c r="P147" s="2">
        <v>106</v>
      </c>
      <c r="Q147" s="2">
        <v>45</v>
      </c>
      <c r="R147" s="2">
        <v>34</v>
      </c>
      <c r="S147" s="2">
        <v>7</v>
      </c>
      <c r="T147">
        <v>38</v>
      </c>
      <c r="U147">
        <v>17</v>
      </c>
      <c r="V147">
        <v>83</v>
      </c>
      <c r="W147">
        <v>3</v>
      </c>
      <c r="X147">
        <v>1</v>
      </c>
      <c r="Y147">
        <v>5</v>
      </c>
      <c r="Z147">
        <v>513</v>
      </c>
      <c r="AA147">
        <v>124</v>
      </c>
      <c r="AB147">
        <v>2.93</v>
      </c>
      <c r="AC147">
        <v>1.1839999999999999</v>
      </c>
      <c r="AD147">
        <v>7.8</v>
      </c>
      <c r="AE147">
        <v>0.5</v>
      </c>
      <c r="AF147">
        <v>2.8</v>
      </c>
      <c r="AG147" s="151">
        <v>6.1</v>
      </c>
      <c r="AH147">
        <v>2.1800000000000002</v>
      </c>
      <c r="AJ147" s="37" t="str">
        <f t="shared" si="28"/>
        <v>CAL</v>
      </c>
      <c r="AK147" s="40" t="str">
        <f t="shared" si="24"/>
        <v/>
      </c>
      <c r="AL147" s="40" t="str">
        <f t="shared" si="29"/>
        <v>Minnie Rojas</v>
      </c>
      <c r="AM147" s="40" t="str">
        <f t="shared" si="30"/>
        <v>R</v>
      </c>
      <c r="AN147" s="40" t="str">
        <f t="shared" si="25"/>
        <v>Minnie Rojas</v>
      </c>
      <c r="AO147" t="s">
        <v>1267</v>
      </c>
      <c r="AP147" t="s">
        <v>1268</v>
      </c>
      <c r="AQ147" s="42">
        <f t="shared" si="22"/>
        <v>25</v>
      </c>
      <c r="AR147" s="42">
        <f t="shared" si="23"/>
        <v>25</v>
      </c>
      <c r="AS147" s="42">
        <f t="shared" si="26"/>
        <v>25</v>
      </c>
      <c r="AT147" s="42">
        <f t="shared" si="27"/>
        <v>3</v>
      </c>
    </row>
    <row r="148" spans="1:46" ht="16.5" thickTop="1" thickBot="1" x14ac:dyDescent="0.3">
      <c r="A148" s="2">
        <v>142</v>
      </c>
      <c r="B148" s="3" t="s">
        <v>857</v>
      </c>
      <c r="C148" s="2">
        <v>24</v>
      </c>
      <c r="D148" s="2" t="s">
        <v>388</v>
      </c>
      <c r="E148" s="2">
        <v>0</v>
      </c>
      <c r="F148" s="2">
        <v>1</v>
      </c>
      <c r="G148" s="2">
        <v>0</v>
      </c>
      <c r="H148" s="2">
        <v>3.03</v>
      </c>
      <c r="I148" s="2">
        <v>25</v>
      </c>
      <c r="J148" s="2">
        <v>0</v>
      </c>
      <c r="K148" s="2">
        <v>11</v>
      </c>
      <c r="L148" s="2">
        <v>0</v>
      </c>
      <c r="M148" s="2">
        <v>0</v>
      </c>
      <c r="N148" s="2">
        <v>2</v>
      </c>
      <c r="O148" s="2">
        <v>35.200000000000003</v>
      </c>
      <c r="P148" s="2">
        <v>33</v>
      </c>
      <c r="Q148" s="2">
        <v>12</v>
      </c>
      <c r="R148" s="2">
        <v>12</v>
      </c>
      <c r="S148" s="2">
        <v>3</v>
      </c>
      <c r="T148">
        <v>17</v>
      </c>
      <c r="U148">
        <v>5</v>
      </c>
      <c r="V148">
        <v>16</v>
      </c>
      <c r="W148">
        <v>0</v>
      </c>
      <c r="X148">
        <v>0</v>
      </c>
      <c r="Y148">
        <v>3</v>
      </c>
      <c r="Z148">
        <v>157</v>
      </c>
      <c r="AA148">
        <v>117</v>
      </c>
      <c r="AB148">
        <v>4.17</v>
      </c>
      <c r="AC148">
        <v>1.4019999999999999</v>
      </c>
      <c r="AD148">
        <v>8.3000000000000007</v>
      </c>
      <c r="AE148">
        <v>0.8</v>
      </c>
      <c r="AF148">
        <v>4.3</v>
      </c>
      <c r="AG148" s="151">
        <v>4</v>
      </c>
      <c r="AH148">
        <v>0.94</v>
      </c>
      <c r="AJ148" s="37" t="str">
        <f t="shared" si="28"/>
        <v>MIN</v>
      </c>
      <c r="AK148" s="40" t="str">
        <f t="shared" si="24"/>
        <v/>
      </c>
      <c r="AL148" s="40" t="str">
        <f t="shared" si="29"/>
        <v>Jim Roland</v>
      </c>
      <c r="AM148" s="40" t="str">
        <f t="shared" si="30"/>
        <v>L</v>
      </c>
      <c r="AN148" s="40" t="str">
        <f t="shared" si="25"/>
        <v>Jim Roland</v>
      </c>
      <c r="AO148" t="s">
        <v>296</v>
      </c>
      <c r="AP148" t="s">
        <v>1202</v>
      </c>
      <c r="AQ148" s="42">
        <f t="shared" si="22"/>
        <v>25</v>
      </c>
      <c r="AR148" s="42">
        <f t="shared" si="23"/>
        <v>23</v>
      </c>
      <c r="AS148" s="42">
        <f t="shared" si="26"/>
        <v>22</v>
      </c>
      <c r="AT148" s="42">
        <f t="shared" si="27"/>
        <v>2</v>
      </c>
    </row>
    <row r="149" spans="1:46" ht="16.5" thickTop="1" thickBot="1" x14ac:dyDescent="0.3">
      <c r="A149" s="25">
        <v>143</v>
      </c>
      <c r="B149" s="26" t="s">
        <v>858</v>
      </c>
      <c r="C149" s="25">
        <v>22</v>
      </c>
      <c r="D149" s="25" t="s">
        <v>397</v>
      </c>
      <c r="E149" s="25">
        <v>0</v>
      </c>
      <c r="F149" s="25">
        <v>2</v>
      </c>
      <c r="G149" s="25">
        <v>0</v>
      </c>
      <c r="H149" s="25">
        <v>3.6</v>
      </c>
      <c r="I149" s="25">
        <v>3</v>
      </c>
      <c r="J149" s="25">
        <v>3</v>
      </c>
      <c r="K149" s="25">
        <v>0</v>
      </c>
      <c r="L149" s="25">
        <v>0</v>
      </c>
      <c r="M149" s="25">
        <v>0</v>
      </c>
      <c r="N149" s="25">
        <v>0</v>
      </c>
      <c r="O149" s="25">
        <v>15</v>
      </c>
      <c r="P149" s="25">
        <v>18</v>
      </c>
      <c r="Q149" s="25">
        <v>7</v>
      </c>
      <c r="R149" s="25">
        <v>6</v>
      </c>
      <c r="S149" s="25">
        <v>2</v>
      </c>
      <c r="T149" s="27">
        <v>9</v>
      </c>
      <c r="U149" s="27">
        <v>0</v>
      </c>
      <c r="V149" s="27">
        <v>4</v>
      </c>
      <c r="W149" s="27">
        <v>4</v>
      </c>
      <c r="X149" s="27">
        <v>0</v>
      </c>
      <c r="Y149" s="27">
        <v>0</v>
      </c>
      <c r="Z149" s="27">
        <v>70</v>
      </c>
      <c r="AA149" s="27">
        <v>89</v>
      </c>
      <c r="AB149" s="27">
        <v>6.34</v>
      </c>
      <c r="AC149" s="27">
        <v>1.8</v>
      </c>
      <c r="AD149" s="27">
        <v>10.8</v>
      </c>
      <c r="AE149" s="27">
        <v>1.2</v>
      </c>
      <c r="AF149" s="27">
        <v>5.4</v>
      </c>
      <c r="AG149" s="162">
        <v>2.4</v>
      </c>
      <c r="AH149" s="27">
        <v>0.44</v>
      </c>
      <c r="AJ149" s="37" t="str">
        <f t="shared" si="28"/>
        <v>CAL</v>
      </c>
      <c r="AK149" s="40" t="str">
        <f t="shared" si="24"/>
        <v/>
      </c>
      <c r="AL149" s="40" t="str">
        <f t="shared" si="29"/>
        <v>Jorge Rubio</v>
      </c>
      <c r="AM149" s="40" t="str">
        <f t="shared" si="30"/>
        <v>R</v>
      </c>
      <c r="AN149" s="40" t="str">
        <f t="shared" si="25"/>
        <v>Jorge Rubio</v>
      </c>
      <c r="AO149" t="s">
        <v>1224</v>
      </c>
      <c r="AP149" t="s">
        <v>1225</v>
      </c>
      <c r="AQ149" s="42">
        <f t="shared" si="22"/>
        <v>13</v>
      </c>
      <c r="AR149" s="42">
        <f t="shared" si="23"/>
        <v>11</v>
      </c>
      <c r="AS149" s="42">
        <f t="shared" si="26"/>
        <v>11</v>
      </c>
      <c r="AT149" s="42">
        <f t="shared" si="27"/>
        <v>6</v>
      </c>
    </row>
    <row r="150" spans="1:46" s="27" customFormat="1" ht="16.5" thickTop="1" thickBot="1" x14ac:dyDescent="0.3">
      <c r="A150" s="2">
        <v>144</v>
      </c>
      <c r="B150" s="3" t="s">
        <v>859</v>
      </c>
      <c r="C150" s="2">
        <v>38</v>
      </c>
      <c r="D150" s="2" t="s">
        <v>242</v>
      </c>
      <c r="E150" s="2">
        <v>4</v>
      </c>
      <c r="F150" s="2">
        <v>4</v>
      </c>
      <c r="G150" s="2">
        <v>0.5</v>
      </c>
      <c r="H150" s="2">
        <v>5.12</v>
      </c>
      <c r="I150" s="2">
        <v>22</v>
      </c>
      <c r="J150" s="2">
        <v>10</v>
      </c>
      <c r="K150" s="2">
        <v>5</v>
      </c>
      <c r="L150" s="2">
        <v>0</v>
      </c>
      <c r="M150" s="2">
        <v>0</v>
      </c>
      <c r="N150" s="2">
        <v>1</v>
      </c>
      <c r="O150" s="2">
        <v>70.099999999999994</v>
      </c>
      <c r="P150" s="2">
        <v>77</v>
      </c>
      <c r="Q150" s="2">
        <v>44</v>
      </c>
      <c r="R150" s="2">
        <v>40</v>
      </c>
      <c r="S150" s="2">
        <v>7</v>
      </c>
      <c r="T150">
        <v>21</v>
      </c>
      <c r="U150">
        <v>5</v>
      </c>
      <c r="V150">
        <v>34</v>
      </c>
      <c r="W150">
        <v>2</v>
      </c>
      <c r="X150">
        <v>1</v>
      </c>
      <c r="Y150">
        <v>1</v>
      </c>
      <c r="Z150">
        <v>298</v>
      </c>
      <c r="AA150">
        <v>62</v>
      </c>
      <c r="AB150">
        <v>3.85</v>
      </c>
      <c r="AC150">
        <v>1.393</v>
      </c>
      <c r="AD150">
        <v>9.9</v>
      </c>
      <c r="AE150">
        <v>0.9</v>
      </c>
      <c r="AF150">
        <v>2.7</v>
      </c>
      <c r="AG150" s="151">
        <v>4.4000000000000004</v>
      </c>
      <c r="AH150">
        <v>1.62</v>
      </c>
      <c r="AJ150" s="38" t="str">
        <f t="shared" si="28"/>
        <v>CAL</v>
      </c>
      <c r="AK150" s="40"/>
      <c r="AL150" s="40" t="str">
        <f t="shared" si="29"/>
        <v>Jack Sanford</v>
      </c>
      <c r="AM150" s="40" t="str">
        <f t="shared" si="30"/>
        <v>R</v>
      </c>
      <c r="AN150" s="40" t="str">
        <f t="shared" si="25"/>
        <v>Jack Sanford</v>
      </c>
      <c r="AO150" s="27" t="s">
        <v>289</v>
      </c>
      <c r="AP150" s="27" t="s">
        <v>1174</v>
      </c>
      <c r="AQ150" s="42">
        <f t="shared" si="22"/>
        <v>17</v>
      </c>
      <c r="AR150" s="42">
        <f t="shared" si="23"/>
        <v>15</v>
      </c>
      <c r="AS150" s="42">
        <f t="shared" si="26"/>
        <v>15</v>
      </c>
      <c r="AT150" s="42">
        <f t="shared" si="27"/>
        <v>4</v>
      </c>
    </row>
    <row r="151" spans="1:46" ht="16.5" thickTop="1" thickBot="1" x14ac:dyDescent="0.3">
      <c r="A151" s="2">
        <v>145</v>
      </c>
      <c r="B151" s="3" t="s">
        <v>859</v>
      </c>
      <c r="C151" s="2">
        <v>38</v>
      </c>
      <c r="D151" s="2" t="s">
        <v>397</v>
      </c>
      <c r="E151" s="2">
        <v>3</v>
      </c>
      <c r="F151" s="2">
        <v>2</v>
      </c>
      <c r="G151" s="2">
        <v>0.6</v>
      </c>
      <c r="H151" s="2">
        <v>4.47</v>
      </c>
      <c r="I151" s="2">
        <v>12</v>
      </c>
      <c r="J151" s="2">
        <v>9</v>
      </c>
      <c r="K151" s="2">
        <v>2</v>
      </c>
      <c r="L151" s="2">
        <v>0</v>
      </c>
      <c r="M151" s="2">
        <v>0</v>
      </c>
      <c r="N151" s="2">
        <v>1</v>
      </c>
      <c r="O151" s="2">
        <v>48.1</v>
      </c>
      <c r="P151" s="2">
        <v>53</v>
      </c>
      <c r="Q151" s="2">
        <v>26</v>
      </c>
      <c r="R151" s="2">
        <v>24</v>
      </c>
      <c r="S151" s="2">
        <v>6</v>
      </c>
      <c r="T151">
        <v>7</v>
      </c>
      <c r="U151">
        <v>1</v>
      </c>
      <c r="V151">
        <v>21</v>
      </c>
      <c r="W151">
        <v>0</v>
      </c>
      <c r="X151">
        <v>1</v>
      </c>
      <c r="Y151">
        <v>0</v>
      </c>
      <c r="Z151">
        <v>196</v>
      </c>
      <c r="AA151">
        <v>70</v>
      </c>
      <c r="AB151">
        <v>3.72</v>
      </c>
      <c r="AC151">
        <v>1.2410000000000001</v>
      </c>
      <c r="AD151">
        <v>9.9</v>
      </c>
      <c r="AE151">
        <v>1.1000000000000001</v>
      </c>
      <c r="AF151">
        <v>1.3</v>
      </c>
      <c r="AG151" s="151">
        <v>3.9</v>
      </c>
      <c r="AH151">
        <v>3</v>
      </c>
      <c r="AJ151" s="37" t="str">
        <f t="shared" si="28"/>
        <v>CAL*</v>
      </c>
      <c r="AK151" s="40"/>
      <c r="AL151" s="40" t="str">
        <f t="shared" si="29"/>
        <v>Jack Sanford</v>
      </c>
      <c r="AM151" s="40" t="str">
        <f t="shared" si="30"/>
        <v>R</v>
      </c>
      <c r="AN151" s="40" t="str">
        <f t="shared" si="25"/>
        <v>Jack Sanford</v>
      </c>
      <c r="AO151" t="s">
        <v>289</v>
      </c>
      <c r="AP151" t="s">
        <v>1174</v>
      </c>
      <c r="AQ151" s="42">
        <f t="shared" si="22"/>
        <v>17</v>
      </c>
      <c r="AR151" s="42">
        <f t="shared" si="23"/>
        <v>15</v>
      </c>
      <c r="AS151" s="42">
        <f t="shared" si="26"/>
        <v>15</v>
      </c>
      <c r="AT151" s="42">
        <f t="shared" si="27"/>
        <v>5</v>
      </c>
    </row>
    <row r="152" spans="1:46" ht="16.5" thickTop="1" thickBot="1" x14ac:dyDescent="0.3">
      <c r="A152" s="2">
        <v>146</v>
      </c>
      <c r="B152" s="3" t="s">
        <v>859</v>
      </c>
      <c r="C152" s="2">
        <v>38</v>
      </c>
      <c r="D152" s="2" t="s">
        <v>422</v>
      </c>
      <c r="E152" s="2">
        <v>1</v>
      </c>
      <c r="F152" s="2">
        <v>2</v>
      </c>
      <c r="G152" s="2">
        <v>0.33300000000000002</v>
      </c>
      <c r="H152" s="2">
        <v>6.55</v>
      </c>
      <c r="I152" s="2">
        <v>10</v>
      </c>
      <c r="J152" s="2">
        <v>1</v>
      </c>
      <c r="K152" s="2">
        <v>3</v>
      </c>
      <c r="L152" s="2">
        <v>0</v>
      </c>
      <c r="M152" s="2">
        <v>0</v>
      </c>
      <c r="N152" s="2">
        <v>0</v>
      </c>
      <c r="O152" s="2">
        <v>22</v>
      </c>
      <c r="P152" s="2">
        <v>24</v>
      </c>
      <c r="Q152" s="2">
        <v>18</v>
      </c>
      <c r="R152" s="2">
        <v>16</v>
      </c>
      <c r="S152" s="2">
        <v>1</v>
      </c>
      <c r="T152">
        <v>14</v>
      </c>
      <c r="U152">
        <v>4</v>
      </c>
      <c r="V152">
        <v>13</v>
      </c>
      <c r="W152">
        <v>2</v>
      </c>
      <c r="X152">
        <v>0</v>
      </c>
      <c r="Y152">
        <v>1</v>
      </c>
      <c r="Z152">
        <v>102</v>
      </c>
      <c r="AA152">
        <v>50</v>
      </c>
      <c r="AB152">
        <v>4.13</v>
      </c>
      <c r="AC152">
        <v>1.7270000000000001</v>
      </c>
      <c r="AD152">
        <v>9.8000000000000007</v>
      </c>
      <c r="AE152">
        <v>0.4</v>
      </c>
      <c r="AF152">
        <v>5.7</v>
      </c>
      <c r="AG152" s="151">
        <v>5.3</v>
      </c>
      <c r="AH152">
        <v>0.93</v>
      </c>
      <c r="AJ152" s="37" t="str">
        <f t="shared" si="28"/>
        <v>KCA#</v>
      </c>
      <c r="AK152" s="40" t="str">
        <f t="shared" si="24"/>
        <v/>
      </c>
      <c r="AL152" s="40" t="str">
        <f t="shared" si="29"/>
        <v>Jack Sanford</v>
      </c>
      <c r="AM152" s="40" t="str">
        <f t="shared" si="30"/>
        <v>R</v>
      </c>
      <c r="AN152" s="40" t="str">
        <f t="shared" si="25"/>
        <v>Jack Sanford</v>
      </c>
      <c r="AO152" t="s">
        <v>289</v>
      </c>
      <c r="AP152" t="s">
        <v>1174</v>
      </c>
      <c r="AQ152" s="42">
        <f t="shared" si="22"/>
        <v>13</v>
      </c>
      <c r="AR152" s="42">
        <f t="shared" si="23"/>
        <v>11</v>
      </c>
      <c r="AS152" s="42">
        <f t="shared" si="26"/>
        <v>11</v>
      </c>
      <c r="AT152" s="42">
        <f t="shared" si="27"/>
        <v>3</v>
      </c>
    </row>
    <row r="153" spans="1:46" ht="16.5" thickTop="1" thickBot="1" x14ac:dyDescent="0.3">
      <c r="A153" s="2">
        <v>147</v>
      </c>
      <c r="B153" s="3" t="s">
        <v>860</v>
      </c>
      <c r="C153" s="2">
        <v>26</v>
      </c>
      <c r="D153" s="2" t="s">
        <v>390</v>
      </c>
      <c r="E153" s="2">
        <v>12</v>
      </c>
      <c r="F153" s="2">
        <v>4</v>
      </c>
      <c r="G153" s="2">
        <v>0.75</v>
      </c>
      <c r="H153" s="2">
        <v>3.59</v>
      </c>
      <c r="I153" s="2">
        <v>50</v>
      </c>
      <c r="J153" s="2">
        <v>11</v>
      </c>
      <c r="K153" s="2">
        <v>16</v>
      </c>
      <c r="L153" s="2">
        <v>2</v>
      </c>
      <c r="M153" s="2">
        <v>0</v>
      </c>
      <c r="N153" s="2">
        <v>5</v>
      </c>
      <c r="O153" s="2">
        <v>145.1</v>
      </c>
      <c r="P153" s="2">
        <v>138</v>
      </c>
      <c r="Q153" s="2">
        <v>61</v>
      </c>
      <c r="R153" s="2">
        <v>58</v>
      </c>
      <c r="S153" s="2">
        <v>15</v>
      </c>
      <c r="T153">
        <v>47</v>
      </c>
      <c r="U153">
        <v>3</v>
      </c>
      <c r="V153">
        <v>109</v>
      </c>
      <c r="W153">
        <v>2</v>
      </c>
      <c r="X153">
        <v>0</v>
      </c>
      <c r="Y153">
        <v>3</v>
      </c>
      <c r="Z153">
        <v>605</v>
      </c>
      <c r="AA153">
        <v>98</v>
      </c>
      <c r="AB153">
        <v>3.39</v>
      </c>
      <c r="AC153">
        <v>1.2729999999999999</v>
      </c>
      <c r="AD153">
        <v>8.5</v>
      </c>
      <c r="AE153">
        <v>0.9</v>
      </c>
      <c r="AF153">
        <v>2.9</v>
      </c>
      <c r="AG153" s="151">
        <v>6.8</v>
      </c>
      <c r="AH153">
        <v>2.3199999999999998</v>
      </c>
      <c r="AJ153" s="37" t="str">
        <f t="shared" si="28"/>
        <v>BOS</v>
      </c>
      <c r="AK153" s="40" t="str">
        <f t="shared" si="24"/>
        <v/>
      </c>
      <c r="AL153" s="40" t="str">
        <f t="shared" si="29"/>
        <v>José Santiago</v>
      </c>
      <c r="AM153" s="40" t="str">
        <f t="shared" si="30"/>
        <v>R</v>
      </c>
      <c r="AN153" s="40" t="str">
        <f t="shared" si="25"/>
        <v>José Santiago</v>
      </c>
      <c r="AO153" t="s">
        <v>300</v>
      </c>
      <c r="AP153" t="s">
        <v>1227</v>
      </c>
      <c r="AQ153" s="42">
        <f t="shared" si="22"/>
        <v>21</v>
      </c>
      <c r="AR153" s="42">
        <f t="shared" si="23"/>
        <v>21</v>
      </c>
      <c r="AS153" s="42">
        <f t="shared" si="26"/>
        <v>21</v>
      </c>
      <c r="AT153" s="42">
        <f t="shared" si="27"/>
        <v>4</v>
      </c>
    </row>
    <row r="154" spans="1:46" ht="16.5" thickTop="1" thickBot="1" x14ac:dyDescent="0.3">
      <c r="A154" s="2">
        <v>148</v>
      </c>
      <c r="B154" s="3" t="s">
        <v>861</v>
      </c>
      <c r="C154" s="2">
        <v>29</v>
      </c>
      <c r="D154" s="2" t="s">
        <v>422</v>
      </c>
      <c r="E154" s="2">
        <v>3</v>
      </c>
      <c r="F154" s="2">
        <v>4</v>
      </c>
      <c r="G154" s="2">
        <v>0.42899999999999999</v>
      </c>
      <c r="H154" s="2">
        <v>3.09</v>
      </c>
      <c r="I154" s="2">
        <v>36</v>
      </c>
      <c r="J154" s="2">
        <v>3</v>
      </c>
      <c r="K154" s="2">
        <v>12</v>
      </c>
      <c r="L154" s="2">
        <v>0</v>
      </c>
      <c r="M154" s="2">
        <v>0</v>
      </c>
      <c r="N154" s="2">
        <v>1</v>
      </c>
      <c r="O154" s="2">
        <v>70</v>
      </c>
      <c r="P154" s="2">
        <v>62</v>
      </c>
      <c r="Q154" s="2">
        <v>30</v>
      </c>
      <c r="R154" s="2">
        <v>24</v>
      </c>
      <c r="S154" s="2">
        <v>4</v>
      </c>
      <c r="T154">
        <v>31</v>
      </c>
      <c r="U154">
        <v>5</v>
      </c>
      <c r="V154">
        <v>52</v>
      </c>
      <c r="W154">
        <v>2</v>
      </c>
      <c r="X154">
        <v>0</v>
      </c>
      <c r="Y154">
        <v>2</v>
      </c>
      <c r="Z154">
        <v>302</v>
      </c>
      <c r="AA154">
        <v>104</v>
      </c>
      <c r="AB154">
        <v>3.21</v>
      </c>
      <c r="AC154">
        <v>1.329</v>
      </c>
      <c r="AD154">
        <v>8</v>
      </c>
      <c r="AE154">
        <v>0.5</v>
      </c>
      <c r="AF154">
        <v>4</v>
      </c>
      <c r="AG154" s="151">
        <v>6.7</v>
      </c>
      <c r="AH154">
        <v>1.68</v>
      </c>
      <c r="AJ154" s="37" t="str">
        <f t="shared" si="28"/>
        <v>KCA</v>
      </c>
      <c r="AK154" s="40" t="str">
        <f t="shared" si="24"/>
        <v/>
      </c>
      <c r="AL154" s="40" t="str">
        <f t="shared" si="29"/>
        <v>Diego Seguí</v>
      </c>
      <c r="AM154" s="40" t="str">
        <f t="shared" si="30"/>
        <v>R</v>
      </c>
      <c r="AN154" s="40" t="str">
        <f t="shared" si="25"/>
        <v>Diego Seguí</v>
      </c>
      <c r="AO154" t="s">
        <v>1102</v>
      </c>
      <c r="AP154" t="s">
        <v>1103</v>
      </c>
      <c r="AQ154" s="42">
        <f t="shared" si="22"/>
        <v>25</v>
      </c>
      <c r="AR154" s="42">
        <f t="shared" si="23"/>
        <v>25</v>
      </c>
      <c r="AS154" s="42">
        <f t="shared" si="26"/>
        <v>25</v>
      </c>
      <c r="AT154" s="42">
        <f t="shared" si="27"/>
        <v>3</v>
      </c>
    </row>
    <row r="155" spans="1:46" ht="16.5" thickTop="1" thickBot="1" x14ac:dyDescent="0.3">
      <c r="A155" s="2">
        <v>149</v>
      </c>
      <c r="B155" s="3" t="s">
        <v>862</v>
      </c>
      <c r="C155" s="2">
        <v>31</v>
      </c>
      <c r="D155" s="2" t="s">
        <v>395</v>
      </c>
      <c r="E155" s="2">
        <v>0</v>
      </c>
      <c r="F155" s="2">
        <v>1</v>
      </c>
      <c r="G155" s="2">
        <v>0</v>
      </c>
      <c r="H155" s="2">
        <v>6.43</v>
      </c>
      <c r="I155" s="2">
        <v>20</v>
      </c>
      <c r="J155" s="2">
        <v>0</v>
      </c>
      <c r="K155" s="2">
        <v>6</v>
      </c>
      <c r="L155" s="2">
        <v>0</v>
      </c>
      <c r="M155" s="2">
        <v>0</v>
      </c>
      <c r="N155" s="2">
        <v>1</v>
      </c>
      <c r="O155" s="2">
        <v>28</v>
      </c>
      <c r="P155" s="2">
        <v>35</v>
      </c>
      <c r="Q155" s="2">
        <v>22</v>
      </c>
      <c r="R155" s="2">
        <v>20</v>
      </c>
      <c r="S155" s="2">
        <v>3</v>
      </c>
      <c r="T155">
        <v>7</v>
      </c>
      <c r="U155">
        <v>0</v>
      </c>
      <c r="V155">
        <v>20</v>
      </c>
      <c r="W155">
        <v>1</v>
      </c>
      <c r="X155">
        <v>0</v>
      </c>
      <c r="Y155">
        <v>3</v>
      </c>
      <c r="Z155">
        <v>133</v>
      </c>
      <c r="AA155">
        <v>52</v>
      </c>
      <c r="AB155">
        <v>3.36</v>
      </c>
      <c r="AC155">
        <v>1.5</v>
      </c>
      <c r="AD155">
        <v>11.3</v>
      </c>
      <c r="AE155">
        <v>1</v>
      </c>
      <c r="AF155">
        <v>2.2999999999999998</v>
      </c>
      <c r="AG155" s="151">
        <v>6.4</v>
      </c>
      <c r="AH155">
        <v>2.86</v>
      </c>
      <c r="AJ155" s="37" t="str">
        <f t="shared" si="28"/>
        <v>DET</v>
      </c>
      <c r="AK155" s="40" t="str">
        <f t="shared" si="24"/>
        <v/>
      </c>
      <c r="AL155" s="40" t="str">
        <f t="shared" si="29"/>
        <v>Larry Sherry</v>
      </c>
      <c r="AM155" s="40" t="str">
        <f t="shared" si="30"/>
        <v>R</v>
      </c>
      <c r="AN155" s="40" t="str">
        <f t="shared" si="25"/>
        <v>Larry Sherry</v>
      </c>
      <c r="AO155" t="s">
        <v>138</v>
      </c>
      <c r="AP155" t="s">
        <v>1237</v>
      </c>
      <c r="AQ155" s="42">
        <f t="shared" si="22"/>
        <v>13</v>
      </c>
      <c r="AR155" s="42">
        <f t="shared" si="23"/>
        <v>13</v>
      </c>
      <c r="AS155" s="42">
        <f t="shared" si="26"/>
        <v>13</v>
      </c>
      <c r="AT155" s="42">
        <f t="shared" si="27"/>
        <v>2</v>
      </c>
    </row>
    <row r="156" spans="1:46" ht="16.5" thickTop="1" thickBot="1" x14ac:dyDescent="0.3">
      <c r="A156" s="2">
        <v>150</v>
      </c>
      <c r="B156" s="3" t="s">
        <v>863</v>
      </c>
      <c r="C156" s="2">
        <v>30</v>
      </c>
      <c r="D156" s="2" t="s">
        <v>406</v>
      </c>
      <c r="E156" s="2">
        <v>10</v>
      </c>
      <c r="F156" s="2">
        <v>12</v>
      </c>
      <c r="G156" s="2">
        <v>0.45500000000000002</v>
      </c>
      <c r="H156" s="2">
        <v>2.38</v>
      </c>
      <c r="I156" s="2">
        <v>34</v>
      </c>
      <c r="J156" s="2">
        <v>26</v>
      </c>
      <c r="K156" s="2">
        <v>4</v>
      </c>
      <c r="L156" s="2">
        <v>7</v>
      </c>
      <c r="M156" s="2">
        <v>1</v>
      </c>
      <c r="N156" s="2">
        <v>4</v>
      </c>
      <c r="O156" s="2">
        <v>185.1</v>
      </c>
      <c r="P156" s="2">
        <v>136</v>
      </c>
      <c r="Q156" s="2">
        <v>59</v>
      </c>
      <c r="R156" s="2">
        <v>49</v>
      </c>
      <c r="S156" s="2">
        <v>17</v>
      </c>
      <c r="T156">
        <v>54</v>
      </c>
      <c r="U156">
        <v>2</v>
      </c>
      <c r="V156">
        <v>136</v>
      </c>
      <c r="W156">
        <v>6</v>
      </c>
      <c r="X156">
        <v>1</v>
      </c>
      <c r="Y156">
        <v>3</v>
      </c>
      <c r="Z156">
        <v>743</v>
      </c>
      <c r="AA156">
        <v>139</v>
      </c>
      <c r="AB156">
        <v>3.24</v>
      </c>
      <c r="AC156">
        <v>1.0249999999999999</v>
      </c>
      <c r="AD156">
        <v>6.6</v>
      </c>
      <c r="AE156">
        <v>0.8</v>
      </c>
      <c r="AF156">
        <v>2.6</v>
      </c>
      <c r="AG156" s="151">
        <v>6.6</v>
      </c>
      <c r="AH156">
        <v>2.52</v>
      </c>
      <c r="AJ156" s="37" t="str">
        <f t="shared" si="28"/>
        <v>CLE</v>
      </c>
      <c r="AK156" s="40" t="str">
        <f t="shared" si="24"/>
        <v/>
      </c>
      <c r="AL156" s="40" t="str">
        <f t="shared" si="29"/>
        <v>Sonny Siebert</v>
      </c>
      <c r="AM156" s="40" t="str">
        <f t="shared" si="30"/>
        <v>R</v>
      </c>
      <c r="AN156" s="40" t="str">
        <f t="shared" si="25"/>
        <v>Sonny Siebert</v>
      </c>
      <c r="AO156" t="s">
        <v>1329</v>
      </c>
      <c r="AP156" t="s">
        <v>1330</v>
      </c>
      <c r="AQ156" s="42">
        <f t="shared" si="22"/>
        <v>29</v>
      </c>
      <c r="AR156" s="42">
        <f t="shared" si="23"/>
        <v>29</v>
      </c>
      <c r="AS156" s="42">
        <f t="shared" si="26"/>
        <v>29</v>
      </c>
      <c r="AT156" s="42">
        <f t="shared" si="27"/>
        <v>6</v>
      </c>
    </row>
    <row r="157" spans="1:46" ht="16.5" thickTop="1" thickBot="1" x14ac:dyDescent="0.3">
      <c r="A157" s="2" t="s">
        <v>212</v>
      </c>
      <c r="B157" s="3" t="s">
        <v>93</v>
      </c>
      <c r="C157" s="2" t="s">
        <v>94</v>
      </c>
      <c r="D157" s="2" t="s">
        <v>194</v>
      </c>
      <c r="E157" s="2" t="s">
        <v>223</v>
      </c>
      <c r="F157" s="2" t="s">
        <v>122</v>
      </c>
      <c r="G157" s="2" t="s">
        <v>224</v>
      </c>
      <c r="H157" s="2" t="s">
        <v>225</v>
      </c>
      <c r="I157" s="2" t="s">
        <v>101</v>
      </c>
      <c r="J157" s="2" t="s">
        <v>102</v>
      </c>
      <c r="K157" s="2" t="s">
        <v>226</v>
      </c>
      <c r="L157" s="2" t="s">
        <v>227</v>
      </c>
      <c r="M157" s="2" t="s">
        <v>228</v>
      </c>
      <c r="N157" s="2" t="s">
        <v>229</v>
      </c>
      <c r="O157" s="2" t="s">
        <v>230</v>
      </c>
      <c r="P157" s="2" t="s">
        <v>197</v>
      </c>
      <c r="Q157" s="2" t="s">
        <v>116</v>
      </c>
      <c r="R157" s="2" t="s">
        <v>231</v>
      </c>
      <c r="S157" s="2" t="s">
        <v>2</v>
      </c>
      <c r="T157" t="s">
        <v>201</v>
      </c>
      <c r="U157" t="s">
        <v>211</v>
      </c>
      <c r="V157" t="s">
        <v>202</v>
      </c>
      <c r="W157" t="s">
        <v>208</v>
      </c>
      <c r="X157" t="s">
        <v>232</v>
      </c>
      <c r="Y157" t="s">
        <v>233</v>
      </c>
      <c r="Z157" t="s">
        <v>7</v>
      </c>
      <c r="AA157" t="s">
        <v>234</v>
      </c>
      <c r="AB157" t="s">
        <v>235</v>
      </c>
      <c r="AC157" t="s">
        <v>236</v>
      </c>
      <c r="AD157" t="s">
        <v>237</v>
      </c>
      <c r="AE157" t="s">
        <v>238</v>
      </c>
      <c r="AF157" t="s">
        <v>239</v>
      </c>
      <c r="AG157" s="151" t="s">
        <v>240</v>
      </c>
      <c r="AH157" t="s">
        <v>241</v>
      </c>
      <c r="AJ157" s="37" t="str">
        <f t="shared" si="28"/>
        <v>Tm</v>
      </c>
      <c r="AK157" s="40" t="str">
        <f t="shared" si="24"/>
        <v/>
      </c>
      <c r="AL157" s="40" t="str">
        <f t="shared" si="29"/>
        <v>Name</v>
      </c>
      <c r="AM157" s="40" t="str">
        <f t="shared" si="30"/>
        <v>R</v>
      </c>
      <c r="AN157" s="40" t="str">
        <f t="shared" si="25"/>
        <v>Name</v>
      </c>
      <c r="AO157" t="s">
        <v>93</v>
      </c>
      <c r="AQ157" s="42" t="str">
        <f t="shared" si="22"/>
        <v/>
      </c>
      <c r="AR157" s="42" t="str">
        <f t="shared" si="23"/>
        <v/>
      </c>
      <c r="AS157" s="42" t="str">
        <f t="shared" si="26"/>
        <v/>
      </c>
      <c r="AT157" s="42" t="str">
        <f t="shared" si="27"/>
        <v/>
      </c>
    </row>
    <row r="158" spans="1:46" ht="16.5" thickTop="1" thickBot="1" x14ac:dyDescent="0.3">
      <c r="A158" s="2">
        <v>151</v>
      </c>
      <c r="B158" s="3" t="s">
        <v>864</v>
      </c>
      <c r="C158" s="2">
        <v>29</v>
      </c>
      <c r="D158" s="2" t="s">
        <v>388</v>
      </c>
      <c r="E158" s="2">
        <v>0</v>
      </c>
      <c r="F158" s="2">
        <v>0</v>
      </c>
      <c r="G158" s="2"/>
      <c r="H158" s="2">
        <v>3</v>
      </c>
      <c r="I158" s="2">
        <v>2</v>
      </c>
      <c r="J158" s="2">
        <v>0</v>
      </c>
      <c r="K158" s="2">
        <v>1</v>
      </c>
      <c r="L158" s="2">
        <v>0</v>
      </c>
      <c r="M158" s="2">
        <v>0</v>
      </c>
      <c r="N158" s="2">
        <v>0</v>
      </c>
      <c r="O158" s="2">
        <v>3</v>
      </c>
      <c r="P158" s="2">
        <v>4</v>
      </c>
      <c r="Q158" s="2">
        <v>1</v>
      </c>
      <c r="R158" s="2">
        <v>1</v>
      </c>
      <c r="S158" s="2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13</v>
      </c>
      <c r="AA158">
        <v>133</v>
      </c>
      <c r="AB158">
        <v>3.54</v>
      </c>
      <c r="AC158">
        <v>1.667</v>
      </c>
      <c r="AD158">
        <v>12</v>
      </c>
      <c r="AE158">
        <v>0</v>
      </c>
      <c r="AF158">
        <v>3</v>
      </c>
      <c r="AG158" s="151">
        <v>0</v>
      </c>
      <c r="AH158">
        <v>0</v>
      </c>
      <c r="AJ158" s="37" t="str">
        <f t="shared" si="28"/>
        <v>MIN</v>
      </c>
      <c r="AK158" s="40" t="str">
        <f t="shared" si="24"/>
        <v/>
      </c>
      <c r="AL158" s="40" t="str">
        <f t="shared" si="29"/>
        <v>Dwight Siebler</v>
      </c>
      <c r="AM158" s="40" t="str">
        <f t="shared" si="30"/>
        <v>R</v>
      </c>
      <c r="AN158" s="40" t="str">
        <f t="shared" si="25"/>
        <v>Dwight Siebler</v>
      </c>
      <c r="AO158" t="s">
        <v>1115</v>
      </c>
      <c r="AP158" t="s">
        <v>1116</v>
      </c>
      <c r="AQ158" s="42">
        <f t="shared" si="22"/>
        <v>13</v>
      </c>
      <c r="AR158" s="42">
        <f t="shared" si="23"/>
        <v>11</v>
      </c>
      <c r="AS158" s="42">
        <f t="shared" si="26"/>
        <v>11</v>
      </c>
      <c r="AT158" s="42">
        <f t="shared" si="27"/>
        <v>3</v>
      </c>
    </row>
    <row r="159" spans="1:46" ht="16.5" thickTop="1" thickBot="1" x14ac:dyDescent="0.3">
      <c r="A159" s="2">
        <v>152</v>
      </c>
      <c r="B159" s="3" t="s">
        <v>865</v>
      </c>
      <c r="C159" s="2">
        <v>38</v>
      </c>
      <c r="D159" s="2" t="s">
        <v>397</v>
      </c>
      <c r="E159" s="2">
        <v>2</v>
      </c>
      <c r="F159" s="2">
        <v>1</v>
      </c>
      <c r="G159" s="2">
        <v>0.66700000000000004</v>
      </c>
      <c r="H159" s="2">
        <v>2.6</v>
      </c>
      <c r="I159" s="2">
        <v>14</v>
      </c>
      <c r="J159" s="2">
        <v>4</v>
      </c>
      <c r="K159" s="2">
        <v>2</v>
      </c>
      <c r="L159" s="2">
        <v>1</v>
      </c>
      <c r="M159" s="2">
        <v>1</v>
      </c>
      <c r="N159" s="2">
        <v>1</v>
      </c>
      <c r="O159" s="2">
        <v>34.200000000000003</v>
      </c>
      <c r="P159" s="2">
        <v>44</v>
      </c>
      <c r="Q159" s="2">
        <v>11</v>
      </c>
      <c r="R159" s="2">
        <v>10</v>
      </c>
      <c r="S159" s="2">
        <v>1</v>
      </c>
      <c r="T159">
        <v>9</v>
      </c>
      <c r="U159">
        <v>3</v>
      </c>
      <c r="V159">
        <v>13</v>
      </c>
      <c r="W159">
        <v>2</v>
      </c>
      <c r="X159">
        <v>0</v>
      </c>
      <c r="Y159">
        <v>0</v>
      </c>
      <c r="Z159">
        <v>149</v>
      </c>
      <c r="AA159">
        <v>121</v>
      </c>
      <c r="AB159">
        <v>3.12</v>
      </c>
      <c r="AC159">
        <v>1.5289999999999999</v>
      </c>
      <c r="AD159">
        <v>11.4</v>
      </c>
      <c r="AE159">
        <v>0.3</v>
      </c>
      <c r="AF159">
        <v>2.2999999999999998</v>
      </c>
      <c r="AG159" s="151">
        <v>3.4</v>
      </c>
      <c r="AH159">
        <v>1.44</v>
      </c>
      <c r="AJ159" s="37" t="str">
        <f t="shared" si="28"/>
        <v>CAL</v>
      </c>
      <c r="AK159" s="40" t="str">
        <f t="shared" si="24"/>
        <v/>
      </c>
      <c r="AL159" s="40" t="str">
        <f t="shared" si="29"/>
        <v>Curt Simmons</v>
      </c>
      <c r="AM159" s="40" t="str">
        <f t="shared" si="30"/>
        <v>L</v>
      </c>
      <c r="AN159" s="40" t="str">
        <f t="shared" si="25"/>
        <v>Curt Simmons</v>
      </c>
      <c r="AO159" t="s">
        <v>1071</v>
      </c>
      <c r="AP159" t="s">
        <v>1074</v>
      </c>
      <c r="AQ159" s="42">
        <f t="shared" si="22"/>
        <v>25</v>
      </c>
      <c r="AR159" s="42">
        <f t="shared" si="23"/>
        <v>23</v>
      </c>
      <c r="AS159" s="42">
        <f t="shared" si="26"/>
        <v>22</v>
      </c>
      <c r="AT159" s="42">
        <f t="shared" si="27"/>
        <v>3</v>
      </c>
    </row>
    <row r="160" spans="1:46" ht="16.5" thickTop="1" thickBot="1" x14ac:dyDescent="0.3">
      <c r="A160" s="2">
        <v>153</v>
      </c>
      <c r="B160" s="3" t="s">
        <v>866</v>
      </c>
      <c r="C160" s="2">
        <v>25</v>
      </c>
      <c r="D160" s="2" t="s">
        <v>395</v>
      </c>
      <c r="E160" s="2">
        <v>16</v>
      </c>
      <c r="F160" s="2">
        <v>9</v>
      </c>
      <c r="G160" s="2">
        <v>0.64</v>
      </c>
      <c r="H160" s="2">
        <v>3.76</v>
      </c>
      <c r="I160" s="2">
        <v>37</v>
      </c>
      <c r="J160" s="2">
        <v>37</v>
      </c>
      <c r="K160" s="2">
        <v>0</v>
      </c>
      <c r="L160" s="2">
        <v>11</v>
      </c>
      <c r="M160" s="2">
        <v>5</v>
      </c>
      <c r="N160" s="2">
        <v>0</v>
      </c>
      <c r="O160" s="2">
        <v>217.2</v>
      </c>
      <c r="P160" s="2">
        <v>186</v>
      </c>
      <c r="Q160" s="2">
        <v>103</v>
      </c>
      <c r="R160" s="2">
        <v>91</v>
      </c>
      <c r="S160" s="2">
        <v>20</v>
      </c>
      <c r="T160">
        <v>85</v>
      </c>
      <c r="U160">
        <v>2</v>
      </c>
      <c r="V160">
        <v>153</v>
      </c>
      <c r="W160">
        <v>8</v>
      </c>
      <c r="X160">
        <v>2</v>
      </c>
      <c r="Y160">
        <v>7</v>
      </c>
      <c r="Z160">
        <v>920</v>
      </c>
      <c r="AA160">
        <v>87</v>
      </c>
      <c r="AB160">
        <v>3.61</v>
      </c>
      <c r="AC160">
        <v>1.2450000000000001</v>
      </c>
      <c r="AD160">
        <v>7.7</v>
      </c>
      <c r="AE160">
        <v>0.8</v>
      </c>
      <c r="AF160">
        <v>3.5</v>
      </c>
      <c r="AG160" s="151">
        <v>6.3</v>
      </c>
      <c r="AH160">
        <v>1.8</v>
      </c>
      <c r="AJ160" s="37" t="str">
        <f t="shared" si="28"/>
        <v>DET</v>
      </c>
      <c r="AK160" s="40" t="str">
        <f t="shared" si="24"/>
        <v/>
      </c>
      <c r="AL160" s="40" t="str">
        <f t="shared" si="29"/>
        <v>Joe Sparma</v>
      </c>
      <c r="AM160" s="40" t="str">
        <f t="shared" si="30"/>
        <v>R</v>
      </c>
      <c r="AN160" s="40" t="str">
        <f t="shared" si="25"/>
        <v>Joe Sparma</v>
      </c>
      <c r="AO160" t="s">
        <v>152</v>
      </c>
      <c r="AP160" t="s">
        <v>1212</v>
      </c>
      <c r="AQ160" s="42">
        <f t="shared" si="22"/>
        <v>21</v>
      </c>
      <c r="AR160" s="42">
        <f t="shared" si="23"/>
        <v>21</v>
      </c>
      <c r="AS160" s="42">
        <f t="shared" si="26"/>
        <v>21</v>
      </c>
      <c r="AT160" s="42">
        <f t="shared" si="27"/>
        <v>7</v>
      </c>
    </row>
    <row r="161" spans="1:46" ht="16.5" thickTop="1" thickBot="1" x14ac:dyDescent="0.3">
      <c r="A161" s="2">
        <v>154</v>
      </c>
      <c r="B161" s="3" t="s">
        <v>867</v>
      </c>
      <c r="C161" s="2">
        <v>28</v>
      </c>
      <c r="D161" s="2" t="s">
        <v>422</v>
      </c>
      <c r="E161" s="2">
        <v>0</v>
      </c>
      <c r="F161" s="2">
        <v>1</v>
      </c>
      <c r="G161" s="2">
        <v>0</v>
      </c>
      <c r="H161" s="2">
        <v>1.69</v>
      </c>
      <c r="I161" s="2">
        <v>14</v>
      </c>
      <c r="J161" s="2">
        <v>0</v>
      </c>
      <c r="K161" s="2">
        <v>5</v>
      </c>
      <c r="L161" s="2">
        <v>0</v>
      </c>
      <c r="M161" s="2">
        <v>0</v>
      </c>
      <c r="N161" s="2">
        <v>0</v>
      </c>
      <c r="O161" s="2">
        <v>16</v>
      </c>
      <c r="P161" s="2">
        <v>12</v>
      </c>
      <c r="Q161" s="2">
        <v>4</v>
      </c>
      <c r="R161" s="2">
        <v>3</v>
      </c>
      <c r="S161" s="2">
        <v>0</v>
      </c>
      <c r="T161">
        <v>9</v>
      </c>
      <c r="U161">
        <v>2</v>
      </c>
      <c r="V161">
        <v>10</v>
      </c>
      <c r="W161">
        <v>0</v>
      </c>
      <c r="X161">
        <v>0</v>
      </c>
      <c r="Y161">
        <v>0</v>
      </c>
      <c r="Z161">
        <v>67</v>
      </c>
      <c r="AA161">
        <v>195</v>
      </c>
      <c r="AB161">
        <v>2.98</v>
      </c>
      <c r="AC161">
        <v>1.3129999999999999</v>
      </c>
      <c r="AD161">
        <v>6.8</v>
      </c>
      <c r="AE161">
        <v>0</v>
      </c>
      <c r="AF161">
        <v>5.0999999999999996</v>
      </c>
      <c r="AG161" s="151">
        <v>5.6</v>
      </c>
      <c r="AH161">
        <v>1.1100000000000001</v>
      </c>
      <c r="AJ161" s="37" t="str">
        <f t="shared" si="28"/>
        <v>KCA</v>
      </c>
      <c r="AK161" s="40" t="str">
        <f t="shared" si="24"/>
        <v/>
      </c>
      <c r="AL161" s="40" t="str">
        <f t="shared" si="29"/>
        <v>Bill Stafford</v>
      </c>
      <c r="AM161" s="40" t="str">
        <f t="shared" si="30"/>
        <v>R</v>
      </c>
      <c r="AN161" s="40" t="str">
        <f t="shared" si="25"/>
        <v>Bill Stafford</v>
      </c>
      <c r="AO161" t="s">
        <v>157</v>
      </c>
      <c r="AP161" t="s">
        <v>1024</v>
      </c>
      <c r="AQ161" s="42">
        <f t="shared" si="22"/>
        <v>29</v>
      </c>
      <c r="AR161" s="42">
        <f t="shared" si="23"/>
        <v>27</v>
      </c>
      <c r="AS161" s="42">
        <f t="shared" si="26"/>
        <v>27</v>
      </c>
      <c r="AT161" s="42">
        <f t="shared" si="27"/>
        <v>2</v>
      </c>
    </row>
    <row r="162" spans="1:46" ht="16.5" thickTop="1" thickBot="1" x14ac:dyDescent="0.3">
      <c r="A162" s="2">
        <v>155</v>
      </c>
      <c r="B162" s="3" t="s">
        <v>868</v>
      </c>
      <c r="C162" s="2">
        <v>30</v>
      </c>
      <c r="D162" s="2" t="s">
        <v>390</v>
      </c>
      <c r="E162" s="2">
        <v>8</v>
      </c>
      <c r="F162" s="2">
        <v>10</v>
      </c>
      <c r="G162" s="2">
        <v>0.44400000000000001</v>
      </c>
      <c r="H162" s="2">
        <v>2.77</v>
      </c>
      <c r="I162" s="2">
        <v>35</v>
      </c>
      <c r="J162" s="2">
        <v>24</v>
      </c>
      <c r="K162" s="2">
        <v>2</v>
      </c>
      <c r="L162" s="2">
        <v>6</v>
      </c>
      <c r="M162" s="2">
        <v>2</v>
      </c>
      <c r="N162" s="2">
        <v>1</v>
      </c>
      <c r="O162" s="2">
        <v>181.2</v>
      </c>
      <c r="P162" s="2">
        <v>171</v>
      </c>
      <c r="Q162" s="2">
        <v>64</v>
      </c>
      <c r="R162" s="2">
        <v>56</v>
      </c>
      <c r="S162" s="2">
        <v>14</v>
      </c>
      <c r="T162">
        <v>32</v>
      </c>
      <c r="U162">
        <v>7</v>
      </c>
      <c r="V162">
        <v>101</v>
      </c>
      <c r="W162">
        <v>2</v>
      </c>
      <c r="X162">
        <v>0</v>
      </c>
      <c r="Y162">
        <v>3</v>
      </c>
      <c r="Z162">
        <v>735</v>
      </c>
      <c r="AA162">
        <v>127</v>
      </c>
      <c r="AB162">
        <v>2.99</v>
      </c>
      <c r="AC162">
        <v>1.117</v>
      </c>
      <c r="AD162">
        <v>8.5</v>
      </c>
      <c r="AE162">
        <v>0.7</v>
      </c>
      <c r="AF162">
        <v>1.6</v>
      </c>
      <c r="AG162" s="151">
        <v>5</v>
      </c>
      <c r="AH162">
        <v>3.16</v>
      </c>
      <c r="AJ162" s="37" t="str">
        <f t="shared" si="28"/>
        <v>BOS</v>
      </c>
      <c r="AK162" s="40" t="str">
        <f t="shared" si="24"/>
        <v/>
      </c>
      <c r="AL162" s="40" t="str">
        <f t="shared" si="29"/>
        <v>Lee Stange</v>
      </c>
      <c r="AM162" s="40" t="str">
        <f t="shared" si="30"/>
        <v>R</v>
      </c>
      <c r="AN162" s="40" t="str">
        <f t="shared" si="25"/>
        <v>Lee Stange</v>
      </c>
      <c r="AO162" t="s">
        <v>306</v>
      </c>
      <c r="AP162" t="s">
        <v>1238</v>
      </c>
      <c r="AQ162" s="42">
        <f t="shared" si="22"/>
        <v>25</v>
      </c>
      <c r="AR162" s="42">
        <f t="shared" si="23"/>
        <v>23</v>
      </c>
      <c r="AS162" s="42">
        <f t="shared" si="26"/>
        <v>23</v>
      </c>
      <c r="AT162" s="42">
        <f t="shared" si="27"/>
        <v>6</v>
      </c>
    </row>
    <row r="163" spans="1:46" ht="16.5" thickTop="1" thickBot="1" x14ac:dyDescent="0.3">
      <c r="A163" s="2">
        <v>156</v>
      </c>
      <c r="B163" s="3" t="s">
        <v>869</v>
      </c>
      <c r="C163" s="2">
        <v>23</v>
      </c>
      <c r="D163" s="2" t="s">
        <v>390</v>
      </c>
      <c r="E163" s="2">
        <v>3</v>
      </c>
      <c r="F163" s="2">
        <v>1</v>
      </c>
      <c r="G163" s="2">
        <v>0.75</v>
      </c>
      <c r="H163" s="2">
        <v>3.86</v>
      </c>
      <c r="I163" s="2">
        <v>8</v>
      </c>
      <c r="J163" s="2">
        <v>6</v>
      </c>
      <c r="K163" s="2">
        <v>1</v>
      </c>
      <c r="L163" s="2">
        <v>0</v>
      </c>
      <c r="M163" s="2">
        <v>0</v>
      </c>
      <c r="N163" s="2">
        <v>1</v>
      </c>
      <c r="O163" s="2">
        <v>39.200000000000003</v>
      </c>
      <c r="P163" s="2">
        <v>32</v>
      </c>
      <c r="Q163" s="2">
        <v>18</v>
      </c>
      <c r="R163" s="2">
        <v>17</v>
      </c>
      <c r="S163" s="2">
        <v>4</v>
      </c>
      <c r="T163">
        <v>16</v>
      </c>
      <c r="U163">
        <v>2</v>
      </c>
      <c r="V163">
        <v>24</v>
      </c>
      <c r="W163">
        <v>1</v>
      </c>
      <c r="X163">
        <v>0</v>
      </c>
      <c r="Y163">
        <v>1</v>
      </c>
      <c r="Z163">
        <v>161</v>
      </c>
      <c r="AA163">
        <v>92</v>
      </c>
      <c r="AB163">
        <v>3.93</v>
      </c>
      <c r="AC163">
        <v>1.21</v>
      </c>
      <c r="AD163">
        <v>7.3</v>
      </c>
      <c r="AE163">
        <v>0.9</v>
      </c>
      <c r="AF163">
        <v>3.6</v>
      </c>
      <c r="AG163" s="151">
        <v>5.4</v>
      </c>
      <c r="AH163">
        <v>1.5</v>
      </c>
      <c r="AJ163" s="37" t="str">
        <f t="shared" si="28"/>
        <v>BOS</v>
      </c>
      <c r="AK163" s="40" t="str">
        <f t="shared" si="24"/>
        <v/>
      </c>
      <c r="AL163" s="40" t="str">
        <f t="shared" si="29"/>
        <v>Jerry Stephenson</v>
      </c>
      <c r="AM163" s="40" t="str">
        <f t="shared" si="30"/>
        <v>R</v>
      </c>
      <c r="AN163" s="40" t="str">
        <f t="shared" si="25"/>
        <v>Jerry Stephenson</v>
      </c>
      <c r="AO163" t="s">
        <v>293</v>
      </c>
      <c r="AP163" t="s">
        <v>1183</v>
      </c>
      <c r="AQ163" s="42">
        <f t="shared" si="22"/>
        <v>13</v>
      </c>
      <c r="AR163" s="42">
        <f t="shared" si="23"/>
        <v>11</v>
      </c>
      <c r="AS163" s="42">
        <f t="shared" si="26"/>
        <v>11</v>
      </c>
      <c r="AT163" s="42">
        <f t="shared" si="27"/>
        <v>6</v>
      </c>
    </row>
    <row r="164" spans="1:46" ht="16.5" thickTop="1" thickBot="1" x14ac:dyDescent="0.3">
      <c r="A164" s="2">
        <v>157</v>
      </c>
      <c r="B164" s="3" t="s">
        <v>870</v>
      </c>
      <c r="C164" s="2">
        <v>33</v>
      </c>
      <c r="D164" s="2" t="s">
        <v>422</v>
      </c>
      <c r="E164" s="2">
        <v>0</v>
      </c>
      <c r="F164" s="2">
        <v>0</v>
      </c>
      <c r="G164" s="2"/>
      <c r="H164" s="2">
        <v>18</v>
      </c>
      <c r="I164" s="2">
        <v>1</v>
      </c>
      <c r="J164" s="2">
        <v>0</v>
      </c>
      <c r="K164" s="2">
        <v>1</v>
      </c>
      <c r="L164" s="2">
        <v>0</v>
      </c>
      <c r="M164" s="2">
        <v>0</v>
      </c>
      <c r="N164" s="2">
        <v>0</v>
      </c>
      <c r="O164" s="2">
        <v>1</v>
      </c>
      <c r="P164" s="2">
        <v>3</v>
      </c>
      <c r="Q164" s="2">
        <v>2</v>
      </c>
      <c r="R164" s="2">
        <v>2</v>
      </c>
      <c r="S164" s="2">
        <v>0</v>
      </c>
      <c r="T164">
        <v>2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8</v>
      </c>
      <c r="AA164">
        <v>26</v>
      </c>
      <c r="AB164">
        <v>8.5399999999999991</v>
      </c>
      <c r="AC164">
        <v>5</v>
      </c>
      <c r="AD164">
        <v>27</v>
      </c>
      <c r="AE164">
        <v>0</v>
      </c>
      <c r="AF164">
        <v>18</v>
      </c>
      <c r="AG164" s="151">
        <v>0</v>
      </c>
      <c r="AH164">
        <v>0</v>
      </c>
      <c r="AJ164" s="37" t="str">
        <f t="shared" si="28"/>
        <v>KCA</v>
      </c>
      <c r="AK164" s="40" t="str">
        <f t="shared" si="24"/>
        <v/>
      </c>
      <c r="AL164" s="40" t="str">
        <f t="shared" si="29"/>
        <v>Wes Stock</v>
      </c>
      <c r="AM164" s="40" t="str">
        <f t="shared" si="30"/>
        <v>R</v>
      </c>
      <c r="AN164" s="40" t="str">
        <f t="shared" si="25"/>
        <v>Wes Stock</v>
      </c>
      <c r="AO164" t="s">
        <v>1366</v>
      </c>
      <c r="AP164" t="s">
        <v>1367</v>
      </c>
      <c r="AQ164" s="42">
        <f t="shared" si="22"/>
        <v>13</v>
      </c>
      <c r="AR164" s="42">
        <f t="shared" si="23"/>
        <v>11</v>
      </c>
      <c r="AS164" s="42">
        <f t="shared" si="26"/>
        <v>11</v>
      </c>
      <c r="AT164" s="42">
        <f t="shared" si="27"/>
        <v>2</v>
      </c>
    </row>
    <row r="165" spans="1:46" ht="16.5" thickTop="1" thickBot="1" x14ac:dyDescent="0.3">
      <c r="A165" s="2">
        <v>158</v>
      </c>
      <c r="B165" s="3" t="s">
        <v>871</v>
      </c>
      <c r="C165" s="2">
        <v>25</v>
      </c>
      <c r="D165" s="2" t="s">
        <v>402</v>
      </c>
      <c r="E165" s="2">
        <v>15</v>
      </c>
      <c r="F165" s="2">
        <v>15</v>
      </c>
      <c r="G165" s="2">
        <v>0.5</v>
      </c>
      <c r="H165" s="2">
        <v>2.96</v>
      </c>
      <c r="I165" s="2">
        <v>36</v>
      </c>
      <c r="J165" s="2">
        <v>36</v>
      </c>
      <c r="K165" s="2">
        <v>0</v>
      </c>
      <c r="L165" s="2">
        <v>10</v>
      </c>
      <c r="M165" s="2">
        <v>4</v>
      </c>
      <c r="N165" s="2">
        <v>0</v>
      </c>
      <c r="O165" s="2">
        <v>255</v>
      </c>
      <c r="P165" s="2">
        <v>235</v>
      </c>
      <c r="Q165" s="2">
        <v>96</v>
      </c>
      <c r="R165" s="2">
        <v>84</v>
      </c>
      <c r="S165" s="2">
        <v>20</v>
      </c>
      <c r="T165">
        <v>88</v>
      </c>
      <c r="U165">
        <v>11</v>
      </c>
      <c r="V165">
        <v>151</v>
      </c>
      <c r="W165">
        <v>2</v>
      </c>
      <c r="X165">
        <v>0</v>
      </c>
      <c r="Y165">
        <v>5</v>
      </c>
      <c r="Z165">
        <v>1063</v>
      </c>
      <c r="AA165">
        <v>105</v>
      </c>
      <c r="AB165">
        <v>3.43</v>
      </c>
      <c r="AC165">
        <v>1.2669999999999999</v>
      </c>
      <c r="AD165">
        <v>8.3000000000000007</v>
      </c>
      <c r="AE165">
        <v>0.7</v>
      </c>
      <c r="AF165">
        <v>3.1</v>
      </c>
      <c r="AG165" s="151">
        <v>5.3</v>
      </c>
      <c r="AH165">
        <v>1.72</v>
      </c>
      <c r="AJ165" s="37" t="str">
        <f t="shared" si="28"/>
        <v>NYY</v>
      </c>
      <c r="AK165" s="40" t="str">
        <f t="shared" si="24"/>
        <v/>
      </c>
      <c r="AL165" s="40" t="str">
        <f t="shared" si="29"/>
        <v>Mel Stottlemyre</v>
      </c>
      <c r="AM165" s="40" t="str">
        <f t="shared" si="30"/>
        <v>R</v>
      </c>
      <c r="AN165" s="40" t="str">
        <f t="shared" si="25"/>
        <v>Mel Stottlemyre</v>
      </c>
      <c r="AO165" t="s">
        <v>313</v>
      </c>
      <c r="AP165" t="s">
        <v>1256</v>
      </c>
      <c r="AQ165" s="42">
        <f t="shared" si="22"/>
        <v>25</v>
      </c>
      <c r="AR165" s="42">
        <f t="shared" si="23"/>
        <v>23</v>
      </c>
      <c r="AS165" s="42">
        <f t="shared" si="26"/>
        <v>23</v>
      </c>
      <c r="AT165" s="42">
        <f t="shared" si="27"/>
        <v>8</v>
      </c>
    </row>
    <row r="166" spans="1:46" ht="16.5" thickTop="1" thickBot="1" x14ac:dyDescent="0.3">
      <c r="A166" s="2">
        <v>159</v>
      </c>
      <c r="B166" s="3" t="s">
        <v>872</v>
      </c>
      <c r="C166" s="2">
        <v>26</v>
      </c>
      <c r="D166" s="2" t="s">
        <v>402</v>
      </c>
      <c r="E166" s="2">
        <v>6</v>
      </c>
      <c r="F166" s="2">
        <v>8</v>
      </c>
      <c r="G166" s="2">
        <v>0.42899999999999999</v>
      </c>
      <c r="H166" s="2">
        <v>4.22</v>
      </c>
      <c r="I166" s="2">
        <v>29</v>
      </c>
      <c r="J166" s="2">
        <v>22</v>
      </c>
      <c r="K166" s="2">
        <v>3</v>
      </c>
      <c r="L166" s="2">
        <v>2</v>
      </c>
      <c r="M166" s="2">
        <v>0</v>
      </c>
      <c r="N166" s="2">
        <v>0</v>
      </c>
      <c r="O166" s="2">
        <v>138.19999999999999</v>
      </c>
      <c r="P166" s="2">
        <v>132</v>
      </c>
      <c r="Q166" s="2">
        <v>78</v>
      </c>
      <c r="R166" s="2">
        <v>65</v>
      </c>
      <c r="S166" s="2">
        <v>20</v>
      </c>
      <c r="T166">
        <v>54</v>
      </c>
      <c r="U166">
        <v>5</v>
      </c>
      <c r="V166">
        <v>61</v>
      </c>
      <c r="W166">
        <v>6</v>
      </c>
      <c r="X166">
        <v>0</v>
      </c>
      <c r="Y166">
        <v>0</v>
      </c>
      <c r="Z166">
        <v>603</v>
      </c>
      <c r="AA166">
        <v>74</v>
      </c>
      <c r="AB166">
        <v>4.83</v>
      </c>
      <c r="AC166">
        <v>1.341</v>
      </c>
      <c r="AD166">
        <v>8.6</v>
      </c>
      <c r="AE166">
        <v>1.3</v>
      </c>
      <c r="AF166">
        <v>3.5</v>
      </c>
      <c r="AG166" s="151">
        <v>4</v>
      </c>
      <c r="AH166">
        <v>1.1299999999999999</v>
      </c>
      <c r="AJ166" s="37" t="str">
        <f t="shared" si="28"/>
        <v>NYY</v>
      </c>
      <c r="AK166" s="40" t="str">
        <f t="shared" si="24"/>
        <v/>
      </c>
      <c r="AL166" s="40" t="str">
        <f t="shared" si="29"/>
        <v>Fred Talbot</v>
      </c>
      <c r="AM166" s="40" t="str">
        <f t="shared" si="30"/>
        <v>R</v>
      </c>
      <c r="AN166" s="40" t="str">
        <f t="shared" si="25"/>
        <v>Fred Talbot</v>
      </c>
      <c r="AO166" t="s">
        <v>282</v>
      </c>
      <c r="AP166" t="s">
        <v>1137</v>
      </c>
      <c r="AQ166" s="42">
        <f t="shared" si="22"/>
        <v>21</v>
      </c>
      <c r="AR166" s="42">
        <f t="shared" si="23"/>
        <v>19</v>
      </c>
      <c r="AS166" s="42">
        <f t="shared" si="26"/>
        <v>19</v>
      </c>
      <c r="AT166" s="42">
        <f t="shared" si="27"/>
        <v>6</v>
      </c>
    </row>
    <row r="167" spans="1:46" ht="16.5" thickTop="1" thickBot="1" x14ac:dyDescent="0.3">
      <c r="A167" s="2">
        <v>160</v>
      </c>
      <c r="B167" s="3" t="s">
        <v>873</v>
      </c>
      <c r="C167" s="2">
        <v>26</v>
      </c>
      <c r="D167" s="2" t="s">
        <v>406</v>
      </c>
      <c r="E167" s="2">
        <v>12</v>
      </c>
      <c r="F167" s="2">
        <v>9</v>
      </c>
      <c r="G167" s="2">
        <v>0.57099999999999995</v>
      </c>
      <c r="H167" s="2">
        <v>2.74</v>
      </c>
      <c r="I167" s="2">
        <v>33</v>
      </c>
      <c r="J167" s="2">
        <v>29</v>
      </c>
      <c r="K167" s="2">
        <v>4</v>
      </c>
      <c r="L167" s="2">
        <v>9</v>
      </c>
      <c r="M167" s="2">
        <v>1</v>
      </c>
      <c r="N167" s="2">
        <v>2</v>
      </c>
      <c r="O167" s="2">
        <v>213.2</v>
      </c>
      <c r="P167" s="2">
        <v>177</v>
      </c>
      <c r="Q167" s="2">
        <v>76</v>
      </c>
      <c r="R167" s="2">
        <v>65</v>
      </c>
      <c r="S167" s="2">
        <v>24</v>
      </c>
      <c r="T167">
        <v>67</v>
      </c>
      <c r="U167">
        <v>2</v>
      </c>
      <c r="V167">
        <v>219</v>
      </c>
      <c r="W167">
        <v>1</v>
      </c>
      <c r="X167">
        <v>1</v>
      </c>
      <c r="Y167">
        <v>1</v>
      </c>
      <c r="Z167">
        <v>872</v>
      </c>
      <c r="AA167">
        <v>121</v>
      </c>
      <c r="AB167">
        <v>2.9</v>
      </c>
      <c r="AC167">
        <v>1.1419999999999999</v>
      </c>
      <c r="AD167">
        <v>7.5</v>
      </c>
      <c r="AE167">
        <v>1</v>
      </c>
      <c r="AF167">
        <v>2.8</v>
      </c>
      <c r="AG167" s="151">
        <v>9.1999999999999993</v>
      </c>
      <c r="AH167">
        <v>3.27</v>
      </c>
      <c r="AJ167" s="37" t="str">
        <f t="shared" si="28"/>
        <v>CLE</v>
      </c>
      <c r="AK167" s="40" t="str">
        <f t="shared" si="24"/>
        <v/>
      </c>
      <c r="AL167" s="40" t="str">
        <f t="shared" si="29"/>
        <v>Luis Tiant</v>
      </c>
      <c r="AM167" s="40" t="str">
        <f t="shared" si="30"/>
        <v>R</v>
      </c>
      <c r="AN167" s="40" t="str">
        <f t="shared" si="25"/>
        <v>Luis Tiant</v>
      </c>
      <c r="AO167" t="s">
        <v>137</v>
      </c>
      <c r="AP167" t="s">
        <v>1248</v>
      </c>
      <c r="AQ167" s="42">
        <f t="shared" ref="AQ167:AQ182" si="31">IF(AP167&lt;&gt;"Name",IF(I167&lt;10,13,IF(H167&lt;eralimit1,29,IF(H167&lt;eralimit2,25,IF(H167&lt;eralimit3,21,IF(H167&lt;eralimit4,17,13))))),"")</f>
        <v>25</v>
      </c>
      <c r="AR167" s="42">
        <f t="shared" si="23"/>
        <v>25</v>
      </c>
      <c r="AS167" s="42">
        <f t="shared" si="26"/>
        <v>25</v>
      </c>
      <c r="AT167" s="42">
        <f t="shared" si="27"/>
        <v>7</v>
      </c>
    </row>
    <row r="168" spans="1:46" ht="16.5" thickTop="1" thickBot="1" x14ac:dyDescent="0.3">
      <c r="A168" s="2">
        <v>161</v>
      </c>
      <c r="B168" s="3" t="s">
        <v>874</v>
      </c>
      <c r="C168" s="2">
        <v>37</v>
      </c>
      <c r="D168" s="2" t="s">
        <v>406</v>
      </c>
      <c r="E168" s="2">
        <v>0</v>
      </c>
      <c r="F168" s="2">
        <v>1</v>
      </c>
      <c r="G168" s="2">
        <v>0</v>
      </c>
      <c r="H168" s="2">
        <v>0.79</v>
      </c>
      <c r="I168" s="2">
        <v>5</v>
      </c>
      <c r="J168" s="2">
        <v>0</v>
      </c>
      <c r="K168" s="2">
        <v>3</v>
      </c>
      <c r="L168" s="2">
        <v>0</v>
      </c>
      <c r="M168" s="2">
        <v>0</v>
      </c>
      <c r="N168" s="2">
        <v>0</v>
      </c>
      <c r="O168" s="2">
        <v>11.1</v>
      </c>
      <c r="P168" s="2">
        <v>9</v>
      </c>
      <c r="Q168" s="2">
        <v>3</v>
      </c>
      <c r="R168" s="2">
        <v>1</v>
      </c>
      <c r="S168" s="2">
        <v>0</v>
      </c>
      <c r="T168">
        <v>3</v>
      </c>
      <c r="U168">
        <v>1</v>
      </c>
      <c r="V168">
        <v>6</v>
      </c>
      <c r="W168">
        <v>0</v>
      </c>
      <c r="X168">
        <v>0</v>
      </c>
      <c r="Y168">
        <v>2</v>
      </c>
      <c r="Z168">
        <v>44</v>
      </c>
      <c r="AA168">
        <v>432</v>
      </c>
      <c r="AB168">
        <v>2.27</v>
      </c>
      <c r="AC168">
        <v>1.0589999999999999</v>
      </c>
      <c r="AD168">
        <v>7.1</v>
      </c>
      <c r="AE168">
        <v>0</v>
      </c>
      <c r="AF168">
        <v>2.4</v>
      </c>
      <c r="AG168" s="151">
        <v>4.8</v>
      </c>
      <c r="AH168">
        <v>2</v>
      </c>
      <c r="AJ168" s="37" t="str">
        <f t="shared" si="28"/>
        <v>CLE</v>
      </c>
      <c r="AK168" s="40" t="str">
        <f t="shared" si="24"/>
        <v/>
      </c>
      <c r="AL168" s="40" t="str">
        <f t="shared" si="29"/>
        <v>Bobby Tiefenauer</v>
      </c>
      <c r="AM168" s="40" t="str">
        <f t="shared" si="30"/>
        <v>R</v>
      </c>
      <c r="AN168" s="40" t="str">
        <f t="shared" si="25"/>
        <v>Bobby Tiefenauer</v>
      </c>
      <c r="AO168" t="s">
        <v>252</v>
      </c>
      <c r="AP168" t="s">
        <v>193</v>
      </c>
      <c r="AQ168" s="42">
        <f t="shared" si="31"/>
        <v>13</v>
      </c>
      <c r="AR168" s="42">
        <f t="shared" si="23"/>
        <v>11</v>
      </c>
      <c r="AS168" s="42">
        <f t="shared" si="26"/>
        <v>11</v>
      </c>
      <c r="AT168" s="42">
        <f t="shared" si="27"/>
        <v>3</v>
      </c>
    </row>
    <row r="169" spans="1:46" ht="16.5" thickTop="1" thickBot="1" x14ac:dyDescent="0.3">
      <c r="A169" s="2">
        <v>162</v>
      </c>
      <c r="B169" s="3" t="s">
        <v>875</v>
      </c>
      <c r="C169" s="2">
        <v>26</v>
      </c>
      <c r="D169" s="2" t="s">
        <v>402</v>
      </c>
      <c r="E169" s="2">
        <v>3</v>
      </c>
      <c r="F169" s="2">
        <v>9</v>
      </c>
      <c r="G169" s="2">
        <v>0.25</v>
      </c>
      <c r="H169" s="2">
        <v>4.03</v>
      </c>
      <c r="I169" s="2">
        <v>43</v>
      </c>
      <c r="J169" s="2">
        <v>5</v>
      </c>
      <c r="K169" s="2">
        <v>22</v>
      </c>
      <c r="L169" s="2">
        <v>1</v>
      </c>
      <c r="M169" s="2">
        <v>0</v>
      </c>
      <c r="N169" s="2">
        <v>2</v>
      </c>
      <c r="O169" s="2">
        <v>98.1</v>
      </c>
      <c r="P169" s="2">
        <v>99</v>
      </c>
      <c r="Q169" s="2">
        <v>52</v>
      </c>
      <c r="R169" s="2">
        <v>44</v>
      </c>
      <c r="S169" s="2">
        <v>9</v>
      </c>
      <c r="T169">
        <v>39</v>
      </c>
      <c r="U169">
        <v>3</v>
      </c>
      <c r="V169">
        <v>62</v>
      </c>
      <c r="W169">
        <v>2</v>
      </c>
      <c r="X169">
        <v>1</v>
      </c>
      <c r="Y169">
        <v>0</v>
      </c>
      <c r="Z169">
        <v>430</v>
      </c>
      <c r="AA169">
        <v>77</v>
      </c>
      <c r="AB169">
        <v>3.72</v>
      </c>
      <c r="AC169">
        <v>1.403</v>
      </c>
      <c r="AD169">
        <v>9.1</v>
      </c>
      <c r="AE169">
        <v>0.8</v>
      </c>
      <c r="AF169">
        <v>3.6</v>
      </c>
      <c r="AG169" s="151">
        <v>5.7</v>
      </c>
      <c r="AH169">
        <v>1.59</v>
      </c>
      <c r="AJ169" s="37" t="str">
        <f t="shared" si="28"/>
        <v>NYY</v>
      </c>
      <c r="AK169" s="40" t="str">
        <f t="shared" si="24"/>
        <v/>
      </c>
      <c r="AL169" s="40" t="str">
        <f t="shared" si="29"/>
        <v>Thad Tillotson</v>
      </c>
      <c r="AM169" s="40" t="str">
        <f t="shared" si="30"/>
        <v>R</v>
      </c>
      <c r="AN169" s="40" t="str">
        <f t="shared" si="25"/>
        <v>Thad Tillotson</v>
      </c>
      <c r="AO169" t="s">
        <v>340</v>
      </c>
      <c r="AP169" t="s">
        <v>1341</v>
      </c>
      <c r="AQ169" s="42">
        <f t="shared" si="31"/>
        <v>21</v>
      </c>
      <c r="AR169" s="42">
        <f t="shared" si="23"/>
        <v>19</v>
      </c>
      <c r="AS169" s="42">
        <f t="shared" si="26"/>
        <v>19</v>
      </c>
      <c r="AT169" s="42">
        <f t="shared" si="27"/>
        <v>3</v>
      </c>
    </row>
    <row r="170" spans="1:46" ht="16.5" thickTop="1" thickBot="1" x14ac:dyDescent="0.3">
      <c r="A170" s="2">
        <v>163</v>
      </c>
      <c r="B170" s="3" t="s">
        <v>876</v>
      </c>
      <c r="C170" s="2">
        <v>23</v>
      </c>
      <c r="D170" s="2" t="s">
        <v>397</v>
      </c>
      <c r="E170" s="2">
        <v>1</v>
      </c>
      <c r="F170" s="2">
        <v>2</v>
      </c>
      <c r="G170" s="2">
        <v>0.33300000000000002</v>
      </c>
      <c r="H170" s="2">
        <v>4.1500000000000004</v>
      </c>
      <c r="I170" s="2">
        <v>13</v>
      </c>
      <c r="J170" s="2">
        <v>1</v>
      </c>
      <c r="K170" s="2">
        <v>4</v>
      </c>
      <c r="L170" s="2">
        <v>0</v>
      </c>
      <c r="M170" s="2">
        <v>0</v>
      </c>
      <c r="N170" s="2">
        <v>0</v>
      </c>
      <c r="O170" s="2">
        <v>17.100000000000001</v>
      </c>
      <c r="P170" s="2">
        <v>16</v>
      </c>
      <c r="Q170" s="2">
        <v>9</v>
      </c>
      <c r="R170" s="2">
        <v>8</v>
      </c>
      <c r="S170" s="2">
        <v>4</v>
      </c>
      <c r="T170">
        <v>4</v>
      </c>
      <c r="U170">
        <v>0</v>
      </c>
      <c r="V170">
        <v>6</v>
      </c>
      <c r="W170">
        <v>1</v>
      </c>
      <c r="X170">
        <v>0</v>
      </c>
      <c r="Y170">
        <v>0</v>
      </c>
      <c r="Z170">
        <v>72</v>
      </c>
      <c r="AA170">
        <v>77</v>
      </c>
      <c r="AB170">
        <v>5.71</v>
      </c>
      <c r="AC170">
        <v>1.1539999999999999</v>
      </c>
      <c r="AD170">
        <v>8.3000000000000007</v>
      </c>
      <c r="AE170">
        <v>2.1</v>
      </c>
      <c r="AF170">
        <v>2.1</v>
      </c>
      <c r="AG170" s="151">
        <v>3.1</v>
      </c>
      <c r="AH170">
        <v>1.5</v>
      </c>
      <c r="AJ170" s="37" t="str">
        <f t="shared" si="28"/>
        <v>CAL</v>
      </c>
      <c r="AK170" s="40" t="str">
        <f t="shared" si="24"/>
        <v/>
      </c>
      <c r="AL170" s="40" t="str">
        <f t="shared" si="29"/>
        <v>Ken Turner</v>
      </c>
      <c r="AM170" s="40" t="str">
        <f t="shared" si="30"/>
        <v>L</v>
      </c>
      <c r="AN170" s="40" t="str">
        <f t="shared" si="25"/>
        <v>Ken Turner</v>
      </c>
      <c r="AO170" t="s">
        <v>303</v>
      </c>
      <c r="AP170" t="s">
        <v>375</v>
      </c>
      <c r="AQ170" s="42">
        <f t="shared" si="31"/>
        <v>21</v>
      </c>
      <c r="AR170" s="42">
        <f t="shared" si="23"/>
        <v>19</v>
      </c>
      <c r="AS170" s="42">
        <f t="shared" si="26"/>
        <v>18</v>
      </c>
      <c r="AT170" s="42">
        <f t="shared" si="27"/>
        <v>2</v>
      </c>
    </row>
    <row r="171" spans="1:46" ht="16.5" thickTop="1" thickBot="1" x14ac:dyDescent="0.3">
      <c r="A171" s="2">
        <v>164</v>
      </c>
      <c r="B171" s="3" t="s">
        <v>877</v>
      </c>
      <c r="C171" s="2">
        <v>24</v>
      </c>
      <c r="D171" s="2" t="s">
        <v>402</v>
      </c>
      <c r="E171" s="2">
        <v>4</v>
      </c>
      <c r="F171" s="2">
        <v>3</v>
      </c>
      <c r="G171" s="2">
        <v>0.57099999999999995</v>
      </c>
      <c r="H171" s="2">
        <v>2.8</v>
      </c>
      <c r="I171" s="2">
        <v>28</v>
      </c>
      <c r="J171" s="2">
        <v>6</v>
      </c>
      <c r="K171" s="2">
        <v>11</v>
      </c>
      <c r="L171" s="2">
        <v>1</v>
      </c>
      <c r="M171" s="2">
        <v>1</v>
      </c>
      <c r="N171" s="2">
        <v>2</v>
      </c>
      <c r="O171" s="2">
        <v>80.099999999999994</v>
      </c>
      <c r="P171" s="2">
        <v>74</v>
      </c>
      <c r="Q171" s="2">
        <v>27</v>
      </c>
      <c r="R171" s="2">
        <v>25</v>
      </c>
      <c r="S171" s="2">
        <v>6</v>
      </c>
      <c r="T171">
        <v>21</v>
      </c>
      <c r="U171">
        <v>3</v>
      </c>
      <c r="V171">
        <v>39</v>
      </c>
      <c r="W171">
        <v>2</v>
      </c>
      <c r="X171">
        <v>0</v>
      </c>
      <c r="Y171">
        <v>3</v>
      </c>
      <c r="Z171">
        <v>328</v>
      </c>
      <c r="AA171">
        <v>111</v>
      </c>
      <c r="AB171">
        <v>3.4</v>
      </c>
      <c r="AC171">
        <v>1.1830000000000001</v>
      </c>
      <c r="AD171">
        <v>8.3000000000000007</v>
      </c>
      <c r="AE171">
        <v>0.7</v>
      </c>
      <c r="AF171">
        <v>2.4</v>
      </c>
      <c r="AG171" s="151">
        <v>4.4000000000000004</v>
      </c>
      <c r="AH171">
        <v>1.86</v>
      </c>
      <c r="AJ171" s="37" t="str">
        <f t="shared" si="28"/>
        <v>NYY</v>
      </c>
      <c r="AK171" s="40" t="str">
        <f t="shared" si="24"/>
        <v/>
      </c>
      <c r="AL171" s="40" t="str">
        <f t="shared" si="29"/>
        <v>Joe Verbanic</v>
      </c>
      <c r="AM171" s="40" t="str">
        <f t="shared" si="30"/>
        <v>R</v>
      </c>
      <c r="AN171" s="40" t="str">
        <f t="shared" si="25"/>
        <v>Joe Verbanic</v>
      </c>
      <c r="AO171" t="s">
        <v>152</v>
      </c>
      <c r="AP171" t="s">
        <v>1213</v>
      </c>
      <c r="AQ171" s="42">
        <f t="shared" si="31"/>
        <v>25</v>
      </c>
      <c r="AR171" s="42">
        <f t="shared" si="23"/>
        <v>23</v>
      </c>
      <c r="AS171" s="42">
        <f t="shared" si="26"/>
        <v>23</v>
      </c>
      <c r="AT171" s="42">
        <f t="shared" si="27"/>
        <v>4</v>
      </c>
    </row>
    <row r="172" spans="1:46" ht="16.5" thickTop="1" thickBot="1" x14ac:dyDescent="0.3">
      <c r="A172" s="2">
        <v>165</v>
      </c>
      <c r="B172" s="3" t="s">
        <v>878</v>
      </c>
      <c r="C172" s="2">
        <v>25</v>
      </c>
      <c r="D172" s="2" t="s">
        <v>390</v>
      </c>
      <c r="E172" s="2">
        <v>2</v>
      </c>
      <c r="F172" s="2">
        <v>2</v>
      </c>
      <c r="G172" s="2">
        <v>0.5</v>
      </c>
      <c r="H172" s="2">
        <v>3.21</v>
      </c>
      <c r="I172" s="2">
        <v>12</v>
      </c>
      <c r="J172" s="2">
        <v>8</v>
      </c>
      <c r="K172" s="2">
        <v>1</v>
      </c>
      <c r="L172" s="2">
        <v>0</v>
      </c>
      <c r="M172" s="2">
        <v>0</v>
      </c>
      <c r="N172" s="2">
        <v>0</v>
      </c>
      <c r="O172" s="2">
        <v>42</v>
      </c>
      <c r="P172" s="2">
        <v>34</v>
      </c>
      <c r="Q172" s="2">
        <v>18</v>
      </c>
      <c r="R172" s="2">
        <v>15</v>
      </c>
      <c r="S172" s="2">
        <v>3</v>
      </c>
      <c r="T172">
        <v>20</v>
      </c>
      <c r="U172">
        <v>2</v>
      </c>
      <c r="V172">
        <v>20</v>
      </c>
      <c r="W172">
        <v>1</v>
      </c>
      <c r="X172">
        <v>1</v>
      </c>
      <c r="Y172">
        <v>2</v>
      </c>
      <c r="Z172">
        <v>177</v>
      </c>
      <c r="AA172">
        <v>111</v>
      </c>
      <c r="AB172">
        <v>4.0199999999999996</v>
      </c>
      <c r="AC172">
        <v>1.286</v>
      </c>
      <c r="AD172">
        <v>7.3</v>
      </c>
      <c r="AE172">
        <v>0.6</v>
      </c>
      <c r="AF172">
        <v>4.3</v>
      </c>
      <c r="AG172" s="151">
        <v>4.3</v>
      </c>
      <c r="AH172">
        <v>1</v>
      </c>
      <c r="AJ172" s="37" t="str">
        <f t="shared" si="28"/>
        <v>BOS</v>
      </c>
      <c r="AK172" s="40" t="str">
        <f t="shared" si="24"/>
        <v/>
      </c>
      <c r="AL172" s="40" t="str">
        <f t="shared" si="29"/>
        <v>Gary Waslewski</v>
      </c>
      <c r="AM172" s="40" t="str">
        <f t="shared" si="30"/>
        <v>R</v>
      </c>
      <c r="AN172" s="40" t="str">
        <f t="shared" si="25"/>
        <v>Gary Waslewski</v>
      </c>
      <c r="AO172" t="s">
        <v>153</v>
      </c>
      <c r="AP172" t="s">
        <v>1144</v>
      </c>
      <c r="AQ172" s="42">
        <f t="shared" si="31"/>
        <v>25</v>
      </c>
      <c r="AR172" s="42">
        <f t="shared" si="23"/>
        <v>23</v>
      </c>
      <c r="AS172" s="42">
        <f t="shared" si="26"/>
        <v>23</v>
      </c>
      <c r="AT172" s="42">
        <f t="shared" si="27"/>
        <v>5</v>
      </c>
    </row>
    <row r="173" spans="1:46" ht="16.5" thickTop="1" thickBot="1" x14ac:dyDescent="0.3">
      <c r="A173" s="25">
        <v>166</v>
      </c>
      <c r="B173" s="26" t="s">
        <v>879</v>
      </c>
      <c r="C173" s="25">
        <v>26</v>
      </c>
      <c r="D173" s="25" t="s">
        <v>393</v>
      </c>
      <c r="E173" s="25">
        <v>3</v>
      </c>
      <c r="F173" s="25">
        <v>5</v>
      </c>
      <c r="G173" s="25">
        <v>0.375</v>
      </c>
      <c r="H173" s="25">
        <v>2.2599999999999998</v>
      </c>
      <c r="I173" s="25">
        <v>49</v>
      </c>
      <c r="J173" s="25">
        <v>0</v>
      </c>
      <c r="K173" s="25">
        <v>22</v>
      </c>
      <c r="L173" s="25">
        <v>0</v>
      </c>
      <c r="M173" s="25">
        <v>0</v>
      </c>
      <c r="N173" s="25">
        <v>8</v>
      </c>
      <c r="O173" s="25">
        <v>103.2</v>
      </c>
      <c r="P173" s="25">
        <v>67</v>
      </c>
      <c r="Q173" s="25">
        <v>26</v>
      </c>
      <c r="R173" s="25">
        <v>26</v>
      </c>
      <c r="S173" s="25">
        <v>5</v>
      </c>
      <c r="T173" s="27">
        <v>37</v>
      </c>
      <c r="U173" s="27">
        <v>6</v>
      </c>
      <c r="V173" s="27">
        <v>93</v>
      </c>
      <c r="W173" s="27">
        <v>3</v>
      </c>
      <c r="X173" s="27">
        <v>0</v>
      </c>
      <c r="Y173" s="27">
        <v>6</v>
      </c>
      <c r="Z173" s="27">
        <v>413</v>
      </c>
      <c r="AA173" s="27">
        <v>141</v>
      </c>
      <c r="AB173" s="27">
        <v>2.5299999999999998</v>
      </c>
      <c r="AC173" s="27">
        <v>1.0029999999999999</v>
      </c>
      <c r="AD173" s="27">
        <v>5.8</v>
      </c>
      <c r="AE173" s="27">
        <v>0.4</v>
      </c>
      <c r="AF173" s="27">
        <v>3.2</v>
      </c>
      <c r="AG173" s="162">
        <v>8.1</v>
      </c>
      <c r="AH173" s="27">
        <v>2.5099999999999998</v>
      </c>
      <c r="AJ173" s="37" t="str">
        <f t="shared" si="28"/>
        <v>BAL</v>
      </c>
      <c r="AK173" s="40" t="str">
        <f t="shared" si="24"/>
        <v/>
      </c>
      <c r="AL173" s="40" t="str">
        <f t="shared" si="29"/>
        <v>Eddie Watt</v>
      </c>
      <c r="AM173" s="40" t="str">
        <f t="shared" si="30"/>
        <v>R</v>
      </c>
      <c r="AN173" s="40" t="str">
        <f t="shared" si="25"/>
        <v>Eddie Watt</v>
      </c>
      <c r="AO173" t="s">
        <v>279</v>
      </c>
      <c r="AP173" t="s">
        <v>1125</v>
      </c>
      <c r="AQ173" s="42">
        <f t="shared" si="31"/>
        <v>29</v>
      </c>
      <c r="AR173" s="42">
        <f t="shared" si="23"/>
        <v>29</v>
      </c>
      <c r="AS173" s="42">
        <f t="shared" si="26"/>
        <v>29</v>
      </c>
      <c r="AT173" s="42">
        <f t="shared" si="27"/>
        <v>3</v>
      </c>
    </row>
    <row r="174" spans="1:46" s="27" customFormat="1" ht="16.5" thickTop="1" thickBot="1" x14ac:dyDescent="0.3">
      <c r="A174" s="2">
        <v>167</v>
      </c>
      <c r="B174" s="3" t="s">
        <v>880</v>
      </c>
      <c r="C174" s="2">
        <v>28</v>
      </c>
      <c r="D174" s="2" t="s">
        <v>397</v>
      </c>
      <c r="E174" s="2">
        <v>3</v>
      </c>
      <c r="F174" s="2">
        <v>0</v>
      </c>
      <c r="G174" s="2">
        <v>1</v>
      </c>
      <c r="H174" s="2">
        <v>2.67</v>
      </c>
      <c r="I174" s="2">
        <v>13</v>
      </c>
      <c r="J174" s="2">
        <v>2</v>
      </c>
      <c r="K174" s="2">
        <v>3</v>
      </c>
      <c r="L174" s="2">
        <v>0</v>
      </c>
      <c r="M174" s="2">
        <v>0</v>
      </c>
      <c r="N174" s="2">
        <v>1</v>
      </c>
      <c r="O174" s="2">
        <v>30.1</v>
      </c>
      <c r="P174" s="2">
        <v>26</v>
      </c>
      <c r="Q174" s="2">
        <v>11</v>
      </c>
      <c r="R174" s="2">
        <v>9</v>
      </c>
      <c r="S174" s="2">
        <v>2</v>
      </c>
      <c r="T174">
        <v>9</v>
      </c>
      <c r="U174">
        <v>2</v>
      </c>
      <c r="V174">
        <v>20</v>
      </c>
      <c r="W174">
        <v>1</v>
      </c>
      <c r="X174">
        <v>0</v>
      </c>
      <c r="Y174">
        <v>1</v>
      </c>
      <c r="Z174">
        <v>123</v>
      </c>
      <c r="AA174">
        <v>118</v>
      </c>
      <c r="AB174">
        <v>3.07</v>
      </c>
      <c r="AC174">
        <v>1.1539999999999999</v>
      </c>
      <c r="AD174">
        <v>7.7</v>
      </c>
      <c r="AE174">
        <v>0.6</v>
      </c>
      <c r="AF174">
        <v>2.7</v>
      </c>
      <c r="AG174" s="151">
        <v>5.9</v>
      </c>
      <c r="AH174">
        <v>2.2200000000000002</v>
      </c>
      <c r="AJ174" s="38" t="str">
        <f t="shared" si="28"/>
        <v>CAL</v>
      </c>
      <c r="AK174" s="40" t="str">
        <f t="shared" si="24"/>
        <v/>
      </c>
      <c r="AL174" s="40" t="str">
        <f t="shared" si="29"/>
        <v>Jim Weaver</v>
      </c>
      <c r="AM174" s="40" t="str">
        <f t="shared" si="30"/>
        <v>L</v>
      </c>
      <c r="AN174" s="40" t="str">
        <f t="shared" si="25"/>
        <v>Jim Weaver</v>
      </c>
      <c r="AO174" s="27" t="s">
        <v>296</v>
      </c>
      <c r="AP174" s="27" t="s">
        <v>1203</v>
      </c>
      <c r="AQ174" s="42">
        <f t="shared" si="31"/>
        <v>25</v>
      </c>
      <c r="AR174" s="42">
        <f t="shared" si="23"/>
        <v>23</v>
      </c>
      <c r="AS174" s="42">
        <f t="shared" si="26"/>
        <v>22</v>
      </c>
      <c r="AT174" s="42">
        <f t="shared" si="27"/>
        <v>3</v>
      </c>
    </row>
    <row r="175" spans="1:46" ht="16.5" thickTop="1" thickBot="1" x14ac:dyDescent="0.3">
      <c r="A175" s="2">
        <v>168</v>
      </c>
      <c r="B175" s="3" t="s">
        <v>881</v>
      </c>
      <c r="C175" s="2">
        <v>31</v>
      </c>
      <c r="D175" s="2" t="s">
        <v>395</v>
      </c>
      <c r="E175" s="2">
        <v>4</v>
      </c>
      <c r="F175" s="2">
        <v>5</v>
      </c>
      <c r="G175" s="2">
        <v>0.44400000000000001</v>
      </c>
      <c r="H175" s="2">
        <v>2.74</v>
      </c>
      <c r="I175" s="2">
        <v>36</v>
      </c>
      <c r="J175" s="2">
        <v>4</v>
      </c>
      <c r="K175" s="2">
        <v>13</v>
      </c>
      <c r="L175" s="2">
        <v>0</v>
      </c>
      <c r="M175" s="2">
        <v>0</v>
      </c>
      <c r="N175" s="2">
        <v>5</v>
      </c>
      <c r="O175" s="2">
        <v>85.1</v>
      </c>
      <c r="P175" s="2">
        <v>72</v>
      </c>
      <c r="Q175" s="2">
        <v>30</v>
      </c>
      <c r="R175" s="2">
        <v>26</v>
      </c>
      <c r="S175" s="2">
        <v>6</v>
      </c>
      <c r="T175">
        <v>33</v>
      </c>
      <c r="U175">
        <v>2</v>
      </c>
      <c r="V175">
        <v>44</v>
      </c>
      <c r="W175">
        <v>4</v>
      </c>
      <c r="X175">
        <v>0</v>
      </c>
      <c r="Y175">
        <v>5</v>
      </c>
      <c r="Z175">
        <v>352</v>
      </c>
      <c r="AA175">
        <v>120</v>
      </c>
      <c r="AB175">
        <v>3.72</v>
      </c>
      <c r="AC175">
        <v>1.23</v>
      </c>
      <c r="AD175">
        <v>7.6</v>
      </c>
      <c r="AE175">
        <v>0.6</v>
      </c>
      <c r="AF175">
        <v>3.5</v>
      </c>
      <c r="AG175" s="151">
        <v>4.5999999999999996</v>
      </c>
      <c r="AH175">
        <v>1.33</v>
      </c>
      <c r="AJ175" s="37" t="str">
        <f t="shared" si="28"/>
        <v>DET</v>
      </c>
      <c r="AK175" s="40" t="str">
        <f t="shared" si="24"/>
        <v/>
      </c>
      <c r="AL175" s="40" t="str">
        <f t="shared" si="29"/>
        <v>Dave Wickersham</v>
      </c>
      <c r="AM175" s="40" t="str">
        <f t="shared" si="30"/>
        <v>R</v>
      </c>
      <c r="AN175" s="40" t="str">
        <f t="shared" si="25"/>
        <v>Dave Wickersham</v>
      </c>
      <c r="AO175" t="s">
        <v>273</v>
      </c>
      <c r="AP175" t="s">
        <v>1087</v>
      </c>
      <c r="AQ175" s="42">
        <f t="shared" si="31"/>
        <v>25</v>
      </c>
      <c r="AR175" s="42">
        <f t="shared" si="23"/>
        <v>23</v>
      </c>
      <c r="AS175" s="42">
        <f t="shared" si="26"/>
        <v>23</v>
      </c>
      <c r="AT175" s="42">
        <f t="shared" si="27"/>
        <v>3</v>
      </c>
    </row>
    <row r="176" spans="1:46" ht="16.5" thickTop="1" thickBot="1" x14ac:dyDescent="0.3">
      <c r="A176" s="2">
        <v>169</v>
      </c>
      <c r="B176" s="3" t="s">
        <v>882</v>
      </c>
      <c r="C176" s="2">
        <v>44</v>
      </c>
      <c r="D176" s="2" t="s">
        <v>412</v>
      </c>
      <c r="E176" s="2">
        <v>8</v>
      </c>
      <c r="F176" s="2">
        <v>3</v>
      </c>
      <c r="G176" s="2">
        <v>0.72699999999999998</v>
      </c>
      <c r="H176" s="2">
        <v>1.31</v>
      </c>
      <c r="I176" s="2">
        <v>49</v>
      </c>
      <c r="J176" s="2">
        <v>0</v>
      </c>
      <c r="K176" s="2">
        <v>30</v>
      </c>
      <c r="L176" s="2">
        <v>0</v>
      </c>
      <c r="M176" s="2">
        <v>0</v>
      </c>
      <c r="N176" s="2">
        <v>12</v>
      </c>
      <c r="O176" s="2">
        <v>89</v>
      </c>
      <c r="P176" s="2">
        <v>58</v>
      </c>
      <c r="Q176" s="2">
        <v>21</v>
      </c>
      <c r="R176" s="2">
        <v>13</v>
      </c>
      <c r="S176" s="2">
        <v>2</v>
      </c>
      <c r="T176">
        <v>34</v>
      </c>
      <c r="U176">
        <v>4</v>
      </c>
      <c r="V176">
        <v>76</v>
      </c>
      <c r="W176">
        <v>4</v>
      </c>
      <c r="X176">
        <v>0</v>
      </c>
      <c r="Y176">
        <v>2</v>
      </c>
      <c r="Z176">
        <v>360</v>
      </c>
      <c r="AA176">
        <v>230</v>
      </c>
      <c r="AB176">
        <v>2.4</v>
      </c>
      <c r="AC176">
        <v>1.034</v>
      </c>
      <c r="AD176">
        <v>5.9</v>
      </c>
      <c r="AE176">
        <v>0.2</v>
      </c>
      <c r="AF176">
        <v>3.4</v>
      </c>
      <c r="AG176" s="151">
        <v>7.7</v>
      </c>
      <c r="AH176">
        <v>2.2400000000000002</v>
      </c>
      <c r="AJ176" s="37" t="str">
        <f t="shared" si="28"/>
        <v>CHW</v>
      </c>
      <c r="AK176" s="40" t="str">
        <f t="shared" si="24"/>
        <v/>
      </c>
      <c r="AL176" s="40" t="str">
        <f t="shared" si="29"/>
        <v>Hoyt Wilhelm</v>
      </c>
      <c r="AM176" s="40" t="str">
        <f t="shared" si="30"/>
        <v>R</v>
      </c>
      <c r="AN176" s="40" t="str">
        <f t="shared" si="25"/>
        <v>Hoyt Wilhelm</v>
      </c>
      <c r="AO176" t="s">
        <v>1167</v>
      </c>
      <c r="AP176" t="s">
        <v>1168</v>
      </c>
      <c r="AQ176" s="42">
        <f t="shared" si="31"/>
        <v>29</v>
      </c>
      <c r="AR176" s="42">
        <f t="shared" si="23"/>
        <v>29</v>
      </c>
      <c r="AS176" s="42">
        <f t="shared" si="26"/>
        <v>29</v>
      </c>
      <c r="AT176" s="42">
        <f t="shared" si="27"/>
        <v>3</v>
      </c>
    </row>
    <row r="177" spans="1:46" ht="16.5" thickTop="1" thickBot="1" x14ac:dyDescent="0.3">
      <c r="A177" s="2">
        <v>170</v>
      </c>
      <c r="B177" s="3" t="s">
        <v>883</v>
      </c>
      <c r="C177" s="2">
        <v>26</v>
      </c>
      <c r="D177" s="2" t="s">
        <v>397</v>
      </c>
      <c r="E177" s="2">
        <v>0</v>
      </c>
      <c r="F177" s="2">
        <v>2</v>
      </c>
      <c r="G177" s="2">
        <v>0</v>
      </c>
      <c r="H177" s="2">
        <v>4.3499999999999996</v>
      </c>
      <c r="I177" s="2">
        <v>10</v>
      </c>
      <c r="J177" s="2">
        <v>7</v>
      </c>
      <c r="K177" s="2">
        <v>1</v>
      </c>
      <c r="L177" s="2">
        <v>0</v>
      </c>
      <c r="M177" s="2">
        <v>0</v>
      </c>
      <c r="N177" s="2">
        <v>0</v>
      </c>
      <c r="O177" s="2">
        <v>39.1</v>
      </c>
      <c r="P177" s="2">
        <v>39</v>
      </c>
      <c r="Q177" s="2">
        <v>20</v>
      </c>
      <c r="R177" s="2">
        <v>19</v>
      </c>
      <c r="S177" s="2">
        <v>8</v>
      </c>
      <c r="T177">
        <v>16</v>
      </c>
      <c r="U177">
        <v>0</v>
      </c>
      <c r="V177">
        <v>22</v>
      </c>
      <c r="W177">
        <v>0</v>
      </c>
      <c r="X177">
        <v>1</v>
      </c>
      <c r="Y177">
        <v>1</v>
      </c>
      <c r="Z177">
        <v>168</v>
      </c>
      <c r="AA177">
        <v>72</v>
      </c>
      <c r="AB177">
        <v>5.28</v>
      </c>
      <c r="AC177">
        <v>1.3979999999999999</v>
      </c>
      <c r="AD177">
        <v>8.9</v>
      </c>
      <c r="AE177">
        <v>1.8</v>
      </c>
      <c r="AF177">
        <v>3.7</v>
      </c>
      <c r="AG177" s="151">
        <v>5</v>
      </c>
      <c r="AH177">
        <v>1.38</v>
      </c>
      <c r="AJ177" s="37" t="str">
        <f t="shared" si="28"/>
        <v>CAL</v>
      </c>
      <c r="AK177" s="40" t="str">
        <f t="shared" si="24"/>
        <v/>
      </c>
      <c r="AL177" s="40" t="str">
        <f t="shared" si="29"/>
        <v>Nick Willhite</v>
      </c>
      <c r="AM177" s="40" t="str">
        <f t="shared" si="30"/>
        <v>L</v>
      </c>
      <c r="AN177" s="40" t="str">
        <f t="shared" si="25"/>
        <v>Nick Willhite</v>
      </c>
      <c r="AO177" t="s">
        <v>318</v>
      </c>
      <c r="AP177" t="s">
        <v>1274</v>
      </c>
      <c r="AQ177" s="42">
        <f t="shared" si="31"/>
        <v>17</v>
      </c>
      <c r="AR177" s="42">
        <f t="shared" si="23"/>
        <v>15</v>
      </c>
      <c r="AS177" s="42">
        <f t="shared" si="26"/>
        <v>14</v>
      </c>
      <c r="AT177" s="42">
        <f t="shared" si="27"/>
        <v>5</v>
      </c>
    </row>
    <row r="178" spans="1:46" ht="16.5" thickTop="1" thickBot="1" x14ac:dyDescent="0.3">
      <c r="A178" s="2">
        <v>171</v>
      </c>
      <c r="B178" s="3" t="s">
        <v>884</v>
      </c>
      <c r="C178" s="2">
        <v>30</v>
      </c>
      <c r="D178" s="2" t="s">
        <v>406</v>
      </c>
      <c r="E178" s="2">
        <v>6</v>
      </c>
      <c r="F178" s="2">
        <v>4</v>
      </c>
      <c r="G178" s="2">
        <v>0.6</v>
      </c>
      <c r="H178" s="2">
        <v>2.62</v>
      </c>
      <c r="I178" s="2">
        <v>16</v>
      </c>
      <c r="J178" s="2">
        <v>8</v>
      </c>
      <c r="K178" s="2">
        <v>4</v>
      </c>
      <c r="L178" s="2">
        <v>2</v>
      </c>
      <c r="M178" s="2">
        <v>1</v>
      </c>
      <c r="N178" s="2">
        <v>1</v>
      </c>
      <c r="O178" s="2">
        <v>79</v>
      </c>
      <c r="P178" s="2">
        <v>64</v>
      </c>
      <c r="Q178" s="2">
        <v>26</v>
      </c>
      <c r="R178" s="2">
        <v>23</v>
      </c>
      <c r="S178" s="2">
        <v>6</v>
      </c>
      <c r="T178">
        <v>24</v>
      </c>
      <c r="U178">
        <v>2</v>
      </c>
      <c r="V178">
        <v>75</v>
      </c>
      <c r="W178">
        <v>1</v>
      </c>
      <c r="X178">
        <v>0</v>
      </c>
      <c r="Y178">
        <v>1</v>
      </c>
      <c r="Z178">
        <v>325</v>
      </c>
      <c r="AA178">
        <v>126</v>
      </c>
      <c r="AB178">
        <v>2.58</v>
      </c>
      <c r="AC178">
        <v>1.1140000000000001</v>
      </c>
      <c r="AD178">
        <v>7.3</v>
      </c>
      <c r="AE178">
        <v>0.7</v>
      </c>
      <c r="AF178">
        <v>2.7</v>
      </c>
      <c r="AG178" s="151">
        <v>8.5</v>
      </c>
      <c r="AH178">
        <v>3.13</v>
      </c>
      <c r="AJ178" s="37" t="str">
        <f t="shared" si="28"/>
        <v>CLE</v>
      </c>
      <c r="AK178" s="40" t="str">
        <f t="shared" si="24"/>
        <v/>
      </c>
      <c r="AL178" s="40" t="str">
        <f t="shared" si="29"/>
        <v>Stan Williams</v>
      </c>
      <c r="AM178" s="40" t="str">
        <f t="shared" si="30"/>
        <v>R</v>
      </c>
      <c r="AN178" s="40" t="str">
        <f t="shared" si="25"/>
        <v>Stan Williams</v>
      </c>
      <c r="AO178" t="s">
        <v>1333</v>
      </c>
      <c r="AP178" t="s">
        <v>165</v>
      </c>
      <c r="AQ178" s="42">
        <f t="shared" si="31"/>
        <v>25</v>
      </c>
      <c r="AR178" s="42">
        <f t="shared" si="23"/>
        <v>25</v>
      </c>
      <c r="AS178" s="42">
        <f t="shared" si="26"/>
        <v>25</v>
      </c>
      <c r="AT178" s="42">
        <f t="shared" si="27"/>
        <v>6</v>
      </c>
    </row>
    <row r="179" spans="1:46" ht="16.5" thickTop="1" thickBot="1" x14ac:dyDescent="0.3">
      <c r="A179" s="2">
        <v>172</v>
      </c>
      <c r="B179" s="3" t="s">
        <v>885</v>
      </c>
      <c r="C179" s="2">
        <v>32</v>
      </c>
      <c r="D179" s="2" t="s">
        <v>395</v>
      </c>
      <c r="E179" s="2">
        <v>22</v>
      </c>
      <c r="F179" s="2">
        <v>11</v>
      </c>
      <c r="G179" s="2">
        <v>0.66700000000000004</v>
      </c>
      <c r="H179" s="2">
        <v>3.27</v>
      </c>
      <c r="I179" s="2">
        <v>39</v>
      </c>
      <c r="J179" s="2">
        <v>38</v>
      </c>
      <c r="K179" s="2">
        <v>1</v>
      </c>
      <c r="L179" s="2">
        <v>12</v>
      </c>
      <c r="M179" s="2">
        <v>0</v>
      </c>
      <c r="N179" s="2">
        <v>0</v>
      </c>
      <c r="O179" s="2">
        <v>264</v>
      </c>
      <c r="P179" s="2">
        <v>216</v>
      </c>
      <c r="Q179" s="2">
        <v>103</v>
      </c>
      <c r="R179" s="2">
        <v>96</v>
      </c>
      <c r="S179" s="2">
        <v>34</v>
      </c>
      <c r="T179">
        <v>92</v>
      </c>
      <c r="U179">
        <v>7</v>
      </c>
      <c r="V179">
        <v>184</v>
      </c>
      <c r="W179">
        <v>3</v>
      </c>
      <c r="X179">
        <v>0</v>
      </c>
      <c r="Y179">
        <v>8</v>
      </c>
      <c r="Z179">
        <v>1083</v>
      </c>
      <c r="AA179">
        <v>100</v>
      </c>
      <c r="AB179">
        <v>3.9</v>
      </c>
      <c r="AC179">
        <v>1.167</v>
      </c>
      <c r="AD179">
        <v>7.4</v>
      </c>
      <c r="AE179">
        <v>1.2</v>
      </c>
      <c r="AF179">
        <v>3.1</v>
      </c>
      <c r="AG179" s="151">
        <v>6.3</v>
      </c>
      <c r="AH179">
        <v>2</v>
      </c>
      <c r="AJ179" s="37" t="str">
        <f t="shared" si="28"/>
        <v>DET</v>
      </c>
      <c r="AK179" s="40" t="str">
        <f t="shared" si="24"/>
        <v/>
      </c>
      <c r="AL179" s="40" t="str">
        <f t="shared" si="29"/>
        <v>Earl Wilson</v>
      </c>
      <c r="AM179" s="40" t="str">
        <f t="shared" si="30"/>
        <v>R</v>
      </c>
      <c r="AN179" s="40" t="str">
        <f t="shared" si="25"/>
        <v>Earl Wilson</v>
      </c>
      <c r="AO179" t="s">
        <v>1117</v>
      </c>
      <c r="AP179" t="s">
        <v>359</v>
      </c>
      <c r="AQ179" s="42">
        <f t="shared" si="31"/>
        <v>25</v>
      </c>
      <c r="AR179" s="42">
        <f t="shared" si="23"/>
        <v>25</v>
      </c>
      <c r="AS179" s="42">
        <f t="shared" si="26"/>
        <v>25</v>
      </c>
      <c r="AT179" s="42">
        <f t="shared" si="27"/>
        <v>8</v>
      </c>
    </row>
    <row r="180" spans="1:46" ht="16.5" thickTop="1" thickBot="1" x14ac:dyDescent="0.3">
      <c r="A180" s="2">
        <v>173</v>
      </c>
      <c r="B180" s="3" t="s">
        <v>886</v>
      </c>
      <c r="C180" s="2">
        <v>27</v>
      </c>
      <c r="D180" s="2" t="s">
        <v>402</v>
      </c>
      <c r="E180" s="2">
        <v>5</v>
      </c>
      <c r="F180" s="2">
        <v>6</v>
      </c>
      <c r="G180" s="2">
        <v>0.45500000000000002</v>
      </c>
      <c r="H180" s="2">
        <v>2.41</v>
      </c>
      <c r="I180" s="2">
        <v>65</v>
      </c>
      <c r="J180" s="2">
        <v>0</v>
      </c>
      <c r="K180" s="2">
        <v>48</v>
      </c>
      <c r="L180" s="2">
        <v>0</v>
      </c>
      <c r="M180" s="2">
        <v>0</v>
      </c>
      <c r="N180" s="2">
        <v>18</v>
      </c>
      <c r="O180" s="2">
        <v>97</v>
      </c>
      <c r="P180" s="2">
        <v>80</v>
      </c>
      <c r="Q180" s="2">
        <v>33</v>
      </c>
      <c r="R180" s="2">
        <v>26</v>
      </c>
      <c r="S180" s="2">
        <v>6</v>
      </c>
      <c r="T180">
        <v>35</v>
      </c>
      <c r="U180">
        <v>14</v>
      </c>
      <c r="V180">
        <v>57</v>
      </c>
      <c r="W180">
        <v>3</v>
      </c>
      <c r="X180">
        <v>0</v>
      </c>
      <c r="Y180">
        <v>4</v>
      </c>
      <c r="Z180">
        <v>399</v>
      </c>
      <c r="AA180">
        <v>129</v>
      </c>
      <c r="AB180">
        <v>3.34</v>
      </c>
      <c r="AC180">
        <v>1.1859999999999999</v>
      </c>
      <c r="AD180">
        <v>7.4</v>
      </c>
      <c r="AE180">
        <v>0.6</v>
      </c>
      <c r="AF180">
        <v>3.2</v>
      </c>
      <c r="AG180" s="151">
        <v>5.3</v>
      </c>
      <c r="AH180">
        <v>1.63</v>
      </c>
      <c r="AJ180" s="37" t="str">
        <f t="shared" si="28"/>
        <v>NYY</v>
      </c>
      <c r="AK180" s="40" t="str">
        <f t="shared" si="24"/>
        <v/>
      </c>
      <c r="AL180" s="40" t="str">
        <f t="shared" si="29"/>
        <v>Dooley Womack</v>
      </c>
      <c r="AM180" s="40" t="str">
        <f t="shared" si="30"/>
        <v>R</v>
      </c>
      <c r="AN180" s="40" t="str">
        <f t="shared" si="25"/>
        <v>Dooley Womack</v>
      </c>
      <c r="AO180" t="s">
        <v>1109</v>
      </c>
      <c r="AP180" t="s">
        <v>1110</v>
      </c>
      <c r="AQ180" s="42">
        <f t="shared" si="31"/>
        <v>29</v>
      </c>
      <c r="AR180" s="42">
        <f t="shared" si="23"/>
        <v>27</v>
      </c>
      <c r="AS180" s="42">
        <f t="shared" si="26"/>
        <v>27</v>
      </c>
      <c r="AT180" s="42">
        <f t="shared" si="27"/>
        <v>2</v>
      </c>
    </row>
    <row r="181" spans="1:46" ht="16.5" thickTop="1" thickBot="1" x14ac:dyDescent="0.3">
      <c r="A181" s="2">
        <v>174</v>
      </c>
      <c r="B181" s="3" t="s">
        <v>887</v>
      </c>
      <c r="C181" s="2">
        <v>25</v>
      </c>
      <c r="D181" s="2" t="s">
        <v>412</v>
      </c>
      <c r="E181" s="2">
        <v>4</v>
      </c>
      <c r="F181" s="2">
        <v>2</v>
      </c>
      <c r="G181" s="2">
        <v>0.66700000000000004</v>
      </c>
      <c r="H181" s="2">
        <v>2.4500000000000002</v>
      </c>
      <c r="I181" s="2">
        <v>51</v>
      </c>
      <c r="J181" s="2">
        <v>8</v>
      </c>
      <c r="K181" s="2">
        <v>10</v>
      </c>
      <c r="L181" s="2">
        <v>0</v>
      </c>
      <c r="M181" s="2">
        <v>0</v>
      </c>
      <c r="N181" s="2">
        <v>4</v>
      </c>
      <c r="O181" s="2">
        <v>95.1</v>
      </c>
      <c r="P181" s="2">
        <v>95</v>
      </c>
      <c r="Q181" s="2">
        <v>34</v>
      </c>
      <c r="R181" s="2">
        <v>26</v>
      </c>
      <c r="S181" s="2">
        <v>2</v>
      </c>
      <c r="T181">
        <v>28</v>
      </c>
      <c r="U181">
        <v>4</v>
      </c>
      <c r="V181">
        <v>47</v>
      </c>
      <c r="W181">
        <v>1</v>
      </c>
      <c r="X181">
        <v>2</v>
      </c>
      <c r="Y181">
        <v>6</v>
      </c>
      <c r="Z181">
        <v>404</v>
      </c>
      <c r="AA181">
        <v>123</v>
      </c>
      <c r="AB181">
        <v>2.74</v>
      </c>
      <c r="AC181">
        <v>1.29</v>
      </c>
      <c r="AD181">
        <v>9</v>
      </c>
      <c r="AE181">
        <v>0.2</v>
      </c>
      <c r="AF181">
        <v>2.6</v>
      </c>
      <c r="AG181" s="151">
        <v>4.4000000000000004</v>
      </c>
      <c r="AH181">
        <v>1.68</v>
      </c>
      <c r="AJ181" s="37" t="str">
        <f t="shared" si="28"/>
        <v>CHW</v>
      </c>
      <c r="AK181" s="40" t="str">
        <f t="shared" si="24"/>
        <v/>
      </c>
      <c r="AL181" s="40" t="str">
        <f t="shared" si="29"/>
        <v>Wilbur Wood</v>
      </c>
      <c r="AM181" s="40" t="str">
        <f t="shared" si="30"/>
        <v>L</v>
      </c>
      <c r="AN181" s="40" t="str">
        <f t="shared" si="25"/>
        <v>Wilbur Wood</v>
      </c>
      <c r="AO181" t="s">
        <v>1370</v>
      </c>
      <c r="AP181" t="s">
        <v>1178</v>
      </c>
      <c r="AQ181" s="42">
        <f t="shared" si="31"/>
        <v>29</v>
      </c>
      <c r="AR181" s="42">
        <f t="shared" si="23"/>
        <v>27</v>
      </c>
      <c r="AS181" s="42">
        <f t="shared" si="26"/>
        <v>26</v>
      </c>
      <c r="AT181" s="42">
        <f t="shared" si="27"/>
        <v>3</v>
      </c>
    </row>
    <row r="182" spans="1:46" ht="16.5" thickTop="1" thickBot="1" x14ac:dyDescent="0.3">
      <c r="A182" s="2">
        <v>175</v>
      </c>
      <c r="B182" s="3" t="s">
        <v>888</v>
      </c>
      <c r="C182" s="2">
        <v>38</v>
      </c>
      <c r="D182" s="2" t="s">
        <v>388</v>
      </c>
      <c r="E182" s="2">
        <v>8</v>
      </c>
      <c r="F182" s="2">
        <v>9</v>
      </c>
      <c r="G182" s="2">
        <v>0.47099999999999997</v>
      </c>
      <c r="H182" s="2">
        <v>2.84</v>
      </c>
      <c r="I182" s="2">
        <v>59</v>
      </c>
      <c r="J182" s="2">
        <v>0</v>
      </c>
      <c r="K182" s="2">
        <v>44</v>
      </c>
      <c r="L182" s="2">
        <v>0</v>
      </c>
      <c r="M182" s="2">
        <v>0</v>
      </c>
      <c r="N182" s="2">
        <v>16</v>
      </c>
      <c r="O182" s="2">
        <v>92</v>
      </c>
      <c r="P182" s="2">
        <v>77</v>
      </c>
      <c r="Q182" s="2">
        <v>36</v>
      </c>
      <c r="R182" s="2">
        <v>29</v>
      </c>
      <c r="S182" s="2">
        <v>6</v>
      </c>
      <c r="T182">
        <v>38</v>
      </c>
      <c r="U182">
        <v>10</v>
      </c>
      <c r="V182">
        <v>80</v>
      </c>
      <c r="W182">
        <v>1</v>
      </c>
      <c r="X182">
        <v>0</v>
      </c>
      <c r="Y182">
        <v>5</v>
      </c>
      <c r="Z182">
        <v>383</v>
      </c>
      <c r="AA182">
        <v>124</v>
      </c>
      <c r="AB182">
        <v>2.92</v>
      </c>
      <c r="AC182">
        <v>1.25</v>
      </c>
      <c r="AD182">
        <v>7.5</v>
      </c>
      <c r="AE182">
        <v>0.6</v>
      </c>
      <c r="AF182">
        <v>3.7</v>
      </c>
      <c r="AG182" s="151">
        <v>7.8</v>
      </c>
      <c r="AH182">
        <v>2.11</v>
      </c>
      <c r="AJ182" s="37" t="str">
        <f t="shared" si="28"/>
        <v>MIN</v>
      </c>
      <c r="AK182" s="40" t="str">
        <f t="shared" si="24"/>
        <v/>
      </c>
      <c r="AL182" s="40" t="str">
        <f t="shared" si="29"/>
        <v>Al Worthington</v>
      </c>
      <c r="AM182" s="40" t="str">
        <f t="shared" si="30"/>
        <v>R</v>
      </c>
      <c r="AN182" s="40" t="str">
        <f t="shared" si="25"/>
        <v>Al Worthington</v>
      </c>
      <c r="AO182" t="s">
        <v>150</v>
      </c>
      <c r="AP182" t="s">
        <v>1006</v>
      </c>
      <c r="AQ182" s="42">
        <f t="shared" si="31"/>
        <v>25</v>
      </c>
      <c r="AR182" s="42">
        <f t="shared" si="23"/>
        <v>25</v>
      </c>
      <c r="AS182" s="42">
        <f t="shared" si="26"/>
        <v>25</v>
      </c>
      <c r="AT182" s="42">
        <f t="shared" si="27"/>
        <v>3</v>
      </c>
    </row>
    <row r="183" spans="1:46" ht="16.5" thickTop="1" thickBot="1" x14ac:dyDescent="0.3">
      <c r="A183" s="2" t="s">
        <v>212</v>
      </c>
      <c r="B183" s="3" t="s">
        <v>93</v>
      </c>
      <c r="C183" s="2" t="s">
        <v>94</v>
      </c>
      <c r="D183" s="2" t="s">
        <v>194</v>
      </c>
      <c r="E183" s="2" t="s">
        <v>223</v>
      </c>
      <c r="F183" s="2" t="s">
        <v>122</v>
      </c>
      <c r="G183" s="2" t="s">
        <v>224</v>
      </c>
      <c r="H183" s="2" t="s">
        <v>225</v>
      </c>
      <c r="I183" s="2" t="s">
        <v>101</v>
      </c>
      <c r="J183" s="2" t="s">
        <v>102</v>
      </c>
      <c r="K183" s="2" t="s">
        <v>226</v>
      </c>
      <c r="L183" s="2" t="s">
        <v>227</v>
      </c>
      <c r="M183" s="2" t="s">
        <v>228</v>
      </c>
      <c r="N183" s="2" t="s">
        <v>229</v>
      </c>
      <c r="O183" s="2" t="s">
        <v>230</v>
      </c>
      <c r="P183" s="2" t="s">
        <v>197</v>
      </c>
      <c r="Q183" s="2" t="s">
        <v>116</v>
      </c>
      <c r="R183" s="2" t="s">
        <v>231</v>
      </c>
      <c r="S183" s="2" t="s">
        <v>2</v>
      </c>
      <c r="T183" t="s">
        <v>201</v>
      </c>
      <c r="U183" t="s">
        <v>211</v>
      </c>
      <c r="V183" t="s">
        <v>202</v>
      </c>
      <c r="W183" t="s">
        <v>208</v>
      </c>
      <c r="X183" t="s">
        <v>232</v>
      </c>
      <c r="Y183" t="s">
        <v>233</v>
      </c>
      <c r="Z183" t="s">
        <v>7</v>
      </c>
      <c r="AA183" t="s">
        <v>234</v>
      </c>
      <c r="AB183" t="s">
        <v>235</v>
      </c>
      <c r="AC183" t="s">
        <v>236</v>
      </c>
      <c r="AD183" t="s">
        <v>237</v>
      </c>
      <c r="AE183" t="s">
        <v>238</v>
      </c>
      <c r="AF183" t="s">
        <v>239</v>
      </c>
      <c r="AG183" s="151" t="s">
        <v>240</v>
      </c>
      <c r="AH183" t="s">
        <v>241</v>
      </c>
      <c r="AJ183" s="37" t="str">
        <f t="shared" si="28"/>
        <v>Tm</v>
      </c>
      <c r="AK183" s="40" t="str">
        <f t="shared" si="24"/>
        <v/>
      </c>
      <c r="AL183" s="40" t="str">
        <f t="shared" si="29"/>
        <v>Name</v>
      </c>
      <c r="AM183" s="40" t="str">
        <f t="shared" si="30"/>
        <v>R</v>
      </c>
      <c r="AN183" s="40" t="str">
        <f t="shared" si="25"/>
        <v>Name</v>
      </c>
      <c r="AO183" t="s">
        <v>93</v>
      </c>
      <c r="AQ183" s="42" t="str">
        <f t="shared" si="22"/>
        <v/>
      </c>
      <c r="AR183" s="42" t="str">
        <f t="shared" si="23"/>
        <v/>
      </c>
      <c r="AS183" s="42" t="str">
        <f t="shared" si="26"/>
        <v/>
      </c>
      <c r="AT183" s="42" t="str">
        <f t="shared" si="27"/>
        <v/>
      </c>
    </row>
    <row r="184" spans="1:46" ht="16.5" thickTop="1" thickBot="1" x14ac:dyDescent="0.3">
      <c r="A184" s="2">
        <v>176</v>
      </c>
      <c r="B184" s="3" t="s">
        <v>889</v>
      </c>
      <c r="C184" s="2">
        <v>26</v>
      </c>
      <c r="D184" s="2" t="s">
        <v>397</v>
      </c>
      <c r="E184" s="2">
        <v>5</v>
      </c>
      <c r="F184" s="2">
        <v>5</v>
      </c>
      <c r="G184" s="2">
        <v>0.5</v>
      </c>
      <c r="H184" s="2">
        <v>3.26</v>
      </c>
      <c r="I184" s="2">
        <v>20</v>
      </c>
      <c r="J184" s="2">
        <v>11</v>
      </c>
      <c r="K184" s="2">
        <v>3</v>
      </c>
      <c r="L184" s="2">
        <v>1</v>
      </c>
      <c r="M184" s="2">
        <v>0</v>
      </c>
      <c r="N184" s="2">
        <v>0</v>
      </c>
      <c r="O184" s="2">
        <v>77.099999999999994</v>
      </c>
      <c r="P184" s="2">
        <v>76</v>
      </c>
      <c r="Q184" s="2">
        <v>33</v>
      </c>
      <c r="R184" s="2">
        <v>28</v>
      </c>
      <c r="S184" s="2">
        <v>5</v>
      </c>
      <c r="T184">
        <v>24</v>
      </c>
      <c r="U184">
        <v>2</v>
      </c>
      <c r="V184">
        <v>35</v>
      </c>
      <c r="W184">
        <v>1</v>
      </c>
      <c r="X184">
        <v>0</v>
      </c>
      <c r="Y184">
        <v>2</v>
      </c>
      <c r="Z184">
        <v>323</v>
      </c>
      <c r="AA184">
        <v>96</v>
      </c>
      <c r="AB184">
        <v>3.44</v>
      </c>
      <c r="AC184">
        <v>1.2929999999999999</v>
      </c>
      <c r="AD184">
        <v>8.8000000000000007</v>
      </c>
      <c r="AE184">
        <v>0.6</v>
      </c>
      <c r="AF184">
        <v>2.8</v>
      </c>
      <c r="AG184" s="151">
        <v>4.0999999999999996</v>
      </c>
      <c r="AH184">
        <v>1.46</v>
      </c>
      <c r="AJ184" s="37" t="str">
        <f t="shared" si="28"/>
        <v>CAL</v>
      </c>
      <c r="AK184" s="40" t="str">
        <f t="shared" si="24"/>
        <v/>
      </c>
      <c r="AL184" s="40" t="str">
        <f t="shared" si="29"/>
        <v>Clyde Wright</v>
      </c>
      <c r="AM184" s="40" t="str">
        <f t="shared" si="30"/>
        <v>L</v>
      </c>
      <c r="AN184" s="40" t="str">
        <f t="shared" si="25"/>
        <v>Clyde Wright</v>
      </c>
      <c r="AO184" t="s">
        <v>1068</v>
      </c>
      <c r="AP184" t="s">
        <v>376</v>
      </c>
      <c r="AQ184" s="42">
        <f t="shared" si="22"/>
        <v>25</v>
      </c>
      <c r="AR184" s="42">
        <f t="shared" si="23"/>
        <v>23</v>
      </c>
      <c r="AS184" s="42">
        <f t="shared" si="26"/>
        <v>22</v>
      </c>
      <c r="AT184" s="42">
        <f t="shared" si="27"/>
        <v>5</v>
      </c>
    </row>
    <row r="185" spans="1:46" ht="16.5" thickTop="1" thickBot="1" x14ac:dyDescent="0.3">
      <c r="A185" s="2">
        <v>177</v>
      </c>
      <c r="B185" s="3" t="s">
        <v>890</v>
      </c>
      <c r="C185" s="2">
        <v>32</v>
      </c>
      <c r="D185" s="2" t="s">
        <v>390</v>
      </c>
      <c r="E185" s="2">
        <v>10</v>
      </c>
      <c r="F185" s="2">
        <v>7</v>
      </c>
      <c r="G185" s="2">
        <v>0.58799999999999997</v>
      </c>
      <c r="H185" s="2">
        <v>2.6</v>
      </c>
      <c r="I185" s="2">
        <v>60</v>
      </c>
      <c r="J185" s="2">
        <v>0</v>
      </c>
      <c r="K185" s="2">
        <v>43</v>
      </c>
      <c r="L185" s="2">
        <v>0</v>
      </c>
      <c r="M185" s="2">
        <v>0</v>
      </c>
      <c r="N185" s="2">
        <v>20</v>
      </c>
      <c r="O185" s="2">
        <v>93.1</v>
      </c>
      <c r="P185" s="2">
        <v>71</v>
      </c>
      <c r="Q185" s="2">
        <v>30</v>
      </c>
      <c r="R185" s="2">
        <v>27</v>
      </c>
      <c r="S185" s="2">
        <v>6</v>
      </c>
      <c r="T185">
        <v>39</v>
      </c>
      <c r="U185">
        <v>5</v>
      </c>
      <c r="V185">
        <v>68</v>
      </c>
      <c r="W185">
        <v>2</v>
      </c>
      <c r="X185">
        <v>0</v>
      </c>
      <c r="Y185">
        <v>6</v>
      </c>
      <c r="Z185">
        <v>379</v>
      </c>
      <c r="AA185">
        <v>136</v>
      </c>
      <c r="AB185">
        <v>3.24</v>
      </c>
      <c r="AC185">
        <v>1.179</v>
      </c>
      <c r="AD185">
        <v>6.8</v>
      </c>
      <c r="AE185">
        <v>0.6</v>
      </c>
      <c r="AF185">
        <v>3.8</v>
      </c>
      <c r="AG185" s="151">
        <v>6.6</v>
      </c>
      <c r="AH185">
        <v>1.74</v>
      </c>
      <c r="AJ185" s="37" t="str">
        <f t="shared" si="28"/>
        <v>BOS</v>
      </c>
      <c r="AK185" s="40" t="str">
        <f t="shared" si="24"/>
        <v/>
      </c>
      <c r="AL185" s="40" t="str">
        <f t="shared" si="29"/>
        <v>John Wyatt</v>
      </c>
      <c r="AM185" s="40" t="str">
        <f t="shared" si="30"/>
        <v>R</v>
      </c>
      <c r="AN185" s="40" t="str">
        <f t="shared" si="25"/>
        <v>John Wyatt</v>
      </c>
      <c r="AO185" t="s">
        <v>143</v>
      </c>
      <c r="AP185" t="s">
        <v>1220</v>
      </c>
      <c r="AQ185" s="42">
        <f t="shared" si="22"/>
        <v>25</v>
      </c>
      <c r="AR185" s="42">
        <f t="shared" si="23"/>
        <v>25</v>
      </c>
      <c r="AS185" s="42">
        <f t="shared" si="26"/>
        <v>25</v>
      </c>
      <c r="AT185" s="42">
        <f t="shared" si="27"/>
        <v>3</v>
      </c>
    </row>
    <row r="186" spans="1:46" ht="16.5" thickTop="1" thickBot="1" x14ac:dyDescent="0.3">
      <c r="A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AJ186" s="37"/>
      <c r="AK186" s="40"/>
      <c r="AL186" s="40"/>
      <c r="AM186" s="40"/>
      <c r="AN186" s="40"/>
      <c r="AQ186" s="42"/>
      <c r="AR186" s="42"/>
      <c r="AS186" s="42"/>
      <c r="AT186" s="42"/>
    </row>
    <row r="187" spans="1:46" ht="16.5" thickTop="1" thickBot="1" x14ac:dyDescent="0.3">
      <c r="A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AJ187" s="37"/>
      <c r="AK187" s="40"/>
      <c r="AL187" s="40"/>
      <c r="AM187" s="40"/>
      <c r="AN187" s="40"/>
      <c r="AQ187" s="42"/>
      <c r="AR187" s="42"/>
      <c r="AS187" s="42"/>
      <c r="AT187" s="42"/>
    </row>
    <row r="188" spans="1:46" ht="16.5" thickTop="1" thickBot="1" x14ac:dyDescent="0.3">
      <c r="A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AJ188" s="37">
        <f t="shared" si="28"/>
        <v>0</v>
      </c>
      <c r="AK188" s="40" t="str">
        <f t="shared" si="24"/>
        <v>Check</v>
      </c>
      <c r="AL188" s="40">
        <f t="shared" si="29"/>
        <v>0</v>
      </c>
      <c r="AM188" s="40" t="str">
        <f t="shared" si="30"/>
        <v>R</v>
      </c>
      <c r="AN188" s="40" t="str">
        <f t="shared" si="25"/>
        <v>00</v>
      </c>
      <c r="AQ188" s="42">
        <f t="shared" si="22"/>
        <v>13</v>
      </c>
      <c r="AR188" s="42">
        <f t="shared" si="23"/>
        <v>11</v>
      </c>
      <c r="AS188" s="42">
        <f t="shared" si="26"/>
        <v>11</v>
      </c>
      <c r="AT188" s="42" t="e">
        <f t="shared" si="27"/>
        <v>#DIV/0!</v>
      </c>
    </row>
    <row r="189" spans="1:46" ht="16.5" thickTop="1" thickBot="1" x14ac:dyDescent="0.3">
      <c r="A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AJ189" s="37">
        <f t="shared" si="28"/>
        <v>0</v>
      </c>
      <c r="AK189" s="40" t="str">
        <f t="shared" si="24"/>
        <v>Check</v>
      </c>
      <c r="AL189" s="40">
        <f t="shared" si="29"/>
        <v>0</v>
      </c>
      <c r="AM189" s="40" t="str">
        <f t="shared" si="30"/>
        <v>R</v>
      </c>
      <c r="AN189" s="40" t="str">
        <f t="shared" si="25"/>
        <v>00</v>
      </c>
      <c r="AQ189" s="42">
        <f t="shared" si="22"/>
        <v>13</v>
      </c>
      <c r="AR189" s="42">
        <f t="shared" si="23"/>
        <v>11</v>
      </c>
      <c r="AS189" s="42">
        <f t="shared" si="26"/>
        <v>11</v>
      </c>
      <c r="AT189" s="42" t="e">
        <f t="shared" si="27"/>
        <v>#DIV/0!</v>
      </c>
    </row>
    <row r="190" spans="1:46" ht="16.5" thickTop="1" thickBot="1" x14ac:dyDescent="0.3">
      <c r="A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AJ190" s="37">
        <f t="shared" si="28"/>
        <v>0</v>
      </c>
      <c r="AK190" s="40" t="str">
        <f t="shared" si="24"/>
        <v>Check</v>
      </c>
      <c r="AL190" s="40">
        <f t="shared" si="29"/>
        <v>0</v>
      </c>
      <c r="AM190" s="40" t="str">
        <f t="shared" si="30"/>
        <v>R</v>
      </c>
      <c r="AN190" s="40" t="str">
        <f t="shared" si="25"/>
        <v>00</v>
      </c>
      <c r="AQ190" s="42">
        <f t="shared" si="22"/>
        <v>13</v>
      </c>
      <c r="AR190" s="42">
        <f t="shared" si="23"/>
        <v>11</v>
      </c>
      <c r="AS190" s="42">
        <f t="shared" si="26"/>
        <v>11</v>
      </c>
      <c r="AT190" s="42" t="e">
        <f t="shared" si="27"/>
        <v>#DIV/0!</v>
      </c>
    </row>
    <row r="191" spans="1:46" ht="16.5" thickTop="1" thickBot="1" x14ac:dyDescent="0.3">
      <c r="A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AJ191" s="37">
        <f t="shared" si="28"/>
        <v>0</v>
      </c>
      <c r="AK191" s="40" t="str">
        <f t="shared" si="24"/>
        <v>Check</v>
      </c>
      <c r="AL191" s="40">
        <f t="shared" si="29"/>
        <v>0</v>
      </c>
      <c r="AM191" s="40" t="str">
        <f t="shared" si="30"/>
        <v>R</v>
      </c>
      <c r="AN191" s="40" t="str">
        <f t="shared" si="25"/>
        <v>00</v>
      </c>
      <c r="AQ191" s="42">
        <f t="shared" si="22"/>
        <v>13</v>
      </c>
      <c r="AR191" s="42">
        <f t="shared" si="23"/>
        <v>11</v>
      </c>
      <c r="AS191" s="42">
        <f t="shared" si="26"/>
        <v>11</v>
      </c>
      <c r="AT191" s="42" t="e">
        <f t="shared" si="27"/>
        <v>#DIV/0!</v>
      </c>
    </row>
    <row r="192" spans="1:46" ht="16.5" thickTop="1" thickBot="1" x14ac:dyDescent="0.3">
      <c r="A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AJ192" s="37">
        <f t="shared" si="28"/>
        <v>0</v>
      </c>
      <c r="AK192" s="40" t="str">
        <f t="shared" si="24"/>
        <v>Check</v>
      </c>
      <c r="AL192" s="40">
        <f t="shared" si="29"/>
        <v>0</v>
      </c>
      <c r="AM192" s="40" t="str">
        <f t="shared" si="30"/>
        <v>R</v>
      </c>
      <c r="AN192" s="40" t="str">
        <f t="shared" si="25"/>
        <v>00</v>
      </c>
      <c r="AQ192" s="42">
        <f t="shared" si="22"/>
        <v>13</v>
      </c>
      <c r="AR192" s="42">
        <f t="shared" si="23"/>
        <v>11</v>
      </c>
      <c r="AS192" s="42">
        <f t="shared" si="26"/>
        <v>11</v>
      </c>
      <c r="AT192" s="42" t="e">
        <f t="shared" si="27"/>
        <v>#DIV/0!</v>
      </c>
    </row>
    <row r="193" spans="1:46" ht="16.5" thickTop="1" thickBot="1" x14ac:dyDescent="0.3">
      <c r="A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AJ193" s="37">
        <f t="shared" si="28"/>
        <v>0</v>
      </c>
      <c r="AK193" s="40" t="str">
        <f t="shared" si="24"/>
        <v>Check</v>
      </c>
      <c r="AL193" s="40">
        <f t="shared" si="29"/>
        <v>0</v>
      </c>
      <c r="AM193" s="40" t="str">
        <f t="shared" si="30"/>
        <v>R</v>
      </c>
      <c r="AN193" s="40" t="str">
        <f t="shared" si="25"/>
        <v>00</v>
      </c>
      <c r="AQ193" s="42">
        <f t="shared" si="22"/>
        <v>13</v>
      </c>
      <c r="AR193" s="42">
        <f t="shared" si="23"/>
        <v>11</v>
      </c>
      <c r="AS193" s="42">
        <f t="shared" si="26"/>
        <v>11</v>
      </c>
      <c r="AT193" s="42" t="e">
        <f t="shared" si="27"/>
        <v>#DIV/0!</v>
      </c>
    </row>
    <row r="194" spans="1:46" ht="16.5" thickTop="1" thickBot="1" x14ac:dyDescent="0.3">
      <c r="A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AJ194" s="37">
        <f t="shared" si="28"/>
        <v>0</v>
      </c>
      <c r="AK194" s="40" t="str">
        <f t="shared" si="24"/>
        <v>Check</v>
      </c>
      <c r="AL194" s="40">
        <f t="shared" si="29"/>
        <v>0</v>
      </c>
      <c r="AM194" s="40" t="str">
        <f t="shared" si="30"/>
        <v>R</v>
      </c>
      <c r="AN194" s="40" t="str">
        <f t="shared" si="25"/>
        <v>00</v>
      </c>
      <c r="AQ194" s="42">
        <f t="shared" ref="AQ194:AQ208" si="32">IF(AO194&lt;&gt;"Name",IF(I194&lt;10,13,IF(H194&lt;eralimit1,29,IF(H194&lt;eralimit2,25,IF(H194&lt;eralimit3,21,IF(H194&lt;eralimit4,17,13))))),"")</f>
        <v>13</v>
      </c>
      <c r="AR194" s="42">
        <f t="shared" ref="AR194:AR208" si="33">IF(AO194&lt;&gt;"Name",IF(AG194&lt;kperinningLimit,AQ194-2, AQ194),"")</f>
        <v>11</v>
      </c>
      <c r="AS194" s="42">
        <f t="shared" si="26"/>
        <v>11</v>
      </c>
      <c r="AT194" s="42" t="e">
        <f t="shared" si="27"/>
        <v>#DIV/0!</v>
      </c>
    </row>
    <row r="195" spans="1:46" s="27" customFormat="1" ht="16.5" thickTop="1" thickBot="1" x14ac:dyDescent="0.3">
      <c r="A195" s="25"/>
      <c r="B195" s="26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AG195" s="162"/>
      <c r="AJ195" s="38">
        <f t="shared" si="28"/>
        <v>0</v>
      </c>
      <c r="AK195" s="40" t="str">
        <f t="shared" ref="AK195:AK208" si="34">IF(AL195=AL196,"Check","")</f>
        <v>Check</v>
      </c>
      <c r="AL195" s="40">
        <f t="shared" si="29"/>
        <v>0</v>
      </c>
      <c r="AM195" s="40" t="str">
        <f t="shared" si="30"/>
        <v>R</v>
      </c>
      <c r="AN195" s="40" t="str">
        <f t="shared" ref="AN195:AN208" si="35">IF(AK195="Check",AL195&amp;(LEFT(AL195,1)),AL195)</f>
        <v>00</v>
      </c>
      <c r="AQ195" s="42">
        <f t="shared" si="32"/>
        <v>13</v>
      </c>
      <c r="AR195" s="42">
        <f t="shared" si="33"/>
        <v>11</v>
      </c>
      <c r="AS195" s="42">
        <f t="shared" ref="AS195:AS208" si="36">IF(AO195&lt;&gt;"Name",IF(AM195="L",AR195-1,AR195),"")</f>
        <v>11</v>
      </c>
      <c r="AT195" s="42" t="e">
        <f t="shared" ref="AT195:AT208" si="37">IF(AO195&lt;&gt;"Name",ROUND(O195/I195,0)+1,"")</f>
        <v>#DIV/0!</v>
      </c>
    </row>
    <row r="196" spans="1:46" ht="16.5" thickTop="1" thickBot="1" x14ac:dyDescent="0.3">
      <c r="A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AJ196" s="37">
        <f t="shared" ref="AJ196:AJ208" si="38">IF(D196="TOT",D197,IF(D195="TOT",D196&amp;"*",IF(D194="TOT",D196&amp;"#",D196)))</f>
        <v>0</v>
      </c>
      <c r="AK196" s="40" t="str">
        <f t="shared" si="34"/>
        <v>Check</v>
      </c>
      <c r="AL196" s="40">
        <f t="shared" ref="AL196:AL208" si="39">IF(RIGHT(B196,1)="*",SUBSTITUTE(B196,"*",""),B196)</f>
        <v>0</v>
      </c>
      <c r="AM196" s="40" t="str">
        <f t="shared" ref="AM196:AM208" si="40">IF(RIGHT(B196,1)="*","L","R")</f>
        <v>R</v>
      </c>
      <c r="AN196" s="40" t="str">
        <f t="shared" si="35"/>
        <v>00</v>
      </c>
      <c r="AQ196" s="42">
        <f t="shared" si="32"/>
        <v>13</v>
      </c>
      <c r="AR196" s="42">
        <f t="shared" si="33"/>
        <v>11</v>
      </c>
      <c r="AS196" s="42">
        <f t="shared" si="36"/>
        <v>11</v>
      </c>
      <c r="AT196" s="42" t="e">
        <f t="shared" si="37"/>
        <v>#DIV/0!</v>
      </c>
    </row>
    <row r="197" spans="1:46" ht="16.5" thickTop="1" thickBot="1" x14ac:dyDescent="0.3">
      <c r="A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AJ197" s="37">
        <f t="shared" si="38"/>
        <v>0</v>
      </c>
      <c r="AK197" s="40" t="str">
        <f t="shared" si="34"/>
        <v>Check</v>
      </c>
      <c r="AL197" s="40">
        <f t="shared" si="39"/>
        <v>0</v>
      </c>
      <c r="AM197" s="40" t="str">
        <f t="shared" si="40"/>
        <v>R</v>
      </c>
      <c r="AN197" s="40" t="str">
        <f t="shared" si="35"/>
        <v>00</v>
      </c>
      <c r="AQ197" s="42">
        <f t="shared" si="32"/>
        <v>13</v>
      </c>
      <c r="AR197" s="42">
        <f t="shared" si="33"/>
        <v>11</v>
      </c>
      <c r="AS197" s="42">
        <f t="shared" si="36"/>
        <v>11</v>
      </c>
      <c r="AT197" s="42" t="e">
        <f t="shared" si="37"/>
        <v>#DIV/0!</v>
      </c>
    </row>
    <row r="198" spans="1:46" ht="16.5" thickTop="1" thickBot="1" x14ac:dyDescent="0.3">
      <c r="A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AJ198" s="37">
        <f t="shared" si="38"/>
        <v>0</v>
      </c>
      <c r="AK198" s="40" t="str">
        <f t="shared" si="34"/>
        <v>Check</v>
      </c>
      <c r="AL198" s="40">
        <f t="shared" si="39"/>
        <v>0</v>
      </c>
      <c r="AM198" s="40" t="str">
        <f t="shared" si="40"/>
        <v>R</v>
      </c>
      <c r="AN198" s="40" t="str">
        <f t="shared" si="35"/>
        <v>00</v>
      </c>
      <c r="AQ198" s="42">
        <f t="shared" si="32"/>
        <v>13</v>
      </c>
      <c r="AR198" s="42">
        <f t="shared" si="33"/>
        <v>11</v>
      </c>
      <c r="AS198" s="42">
        <f t="shared" si="36"/>
        <v>11</v>
      </c>
      <c r="AT198" s="42" t="e">
        <f t="shared" si="37"/>
        <v>#DIV/0!</v>
      </c>
    </row>
    <row r="199" spans="1:46" ht="16.5" thickTop="1" thickBot="1" x14ac:dyDescent="0.3">
      <c r="A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AJ199" s="37">
        <f t="shared" si="38"/>
        <v>0</v>
      </c>
      <c r="AK199" s="40" t="str">
        <f t="shared" si="34"/>
        <v>Check</v>
      </c>
      <c r="AL199" s="40">
        <f t="shared" si="39"/>
        <v>0</v>
      </c>
      <c r="AM199" s="40" t="str">
        <f t="shared" si="40"/>
        <v>R</v>
      </c>
      <c r="AN199" s="40" t="str">
        <f t="shared" si="35"/>
        <v>00</v>
      </c>
      <c r="AQ199" s="42">
        <f t="shared" si="32"/>
        <v>13</v>
      </c>
      <c r="AR199" s="42">
        <f t="shared" si="33"/>
        <v>11</v>
      </c>
      <c r="AS199" s="42">
        <f t="shared" si="36"/>
        <v>11</v>
      </c>
      <c r="AT199" s="42" t="e">
        <f t="shared" si="37"/>
        <v>#DIV/0!</v>
      </c>
    </row>
    <row r="200" spans="1:46" ht="16.5" thickTop="1" thickBot="1" x14ac:dyDescent="0.3">
      <c r="A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AJ200" s="37">
        <f t="shared" si="38"/>
        <v>0</v>
      </c>
      <c r="AK200" s="40" t="str">
        <f t="shared" si="34"/>
        <v>Check</v>
      </c>
      <c r="AL200" s="40">
        <f t="shared" si="39"/>
        <v>0</v>
      </c>
      <c r="AM200" s="40" t="str">
        <f t="shared" si="40"/>
        <v>R</v>
      </c>
      <c r="AN200" s="40" t="str">
        <f t="shared" si="35"/>
        <v>00</v>
      </c>
      <c r="AQ200" s="42">
        <f t="shared" si="32"/>
        <v>13</v>
      </c>
      <c r="AR200" s="42">
        <f t="shared" si="33"/>
        <v>11</v>
      </c>
      <c r="AS200" s="42">
        <f t="shared" si="36"/>
        <v>11</v>
      </c>
      <c r="AT200" s="42" t="e">
        <f t="shared" si="37"/>
        <v>#DIV/0!</v>
      </c>
    </row>
    <row r="201" spans="1:46" ht="16.5" thickTop="1" thickBot="1" x14ac:dyDescent="0.3">
      <c r="A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AJ201" s="37">
        <f t="shared" si="38"/>
        <v>0</v>
      </c>
      <c r="AK201" s="40" t="str">
        <f t="shared" si="34"/>
        <v>Check</v>
      </c>
      <c r="AL201" s="40">
        <f t="shared" si="39"/>
        <v>0</v>
      </c>
      <c r="AM201" s="40" t="str">
        <f t="shared" si="40"/>
        <v>R</v>
      </c>
      <c r="AN201" s="40" t="str">
        <f t="shared" si="35"/>
        <v>00</v>
      </c>
      <c r="AQ201" s="42">
        <f t="shared" si="32"/>
        <v>13</v>
      </c>
      <c r="AR201" s="42">
        <f t="shared" si="33"/>
        <v>11</v>
      </c>
      <c r="AS201" s="42">
        <f t="shared" si="36"/>
        <v>11</v>
      </c>
      <c r="AT201" s="42" t="e">
        <f t="shared" si="37"/>
        <v>#DIV/0!</v>
      </c>
    </row>
    <row r="202" spans="1:46" ht="16.5" thickTop="1" thickBot="1" x14ac:dyDescent="0.3">
      <c r="A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AJ202" s="37">
        <f t="shared" si="38"/>
        <v>0</v>
      </c>
      <c r="AK202" s="40" t="str">
        <f t="shared" si="34"/>
        <v>Check</v>
      </c>
      <c r="AL202" s="40">
        <f t="shared" si="39"/>
        <v>0</v>
      </c>
      <c r="AM202" s="40" t="str">
        <f t="shared" si="40"/>
        <v>R</v>
      </c>
      <c r="AN202" s="40" t="str">
        <f t="shared" si="35"/>
        <v>00</v>
      </c>
      <c r="AQ202" s="42">
        <f t="shared" si="32"/>
        <v>13</v>
      </c>
      <c r="AR202" s="42">
        <f t="shared" si="33"/>
        <v>11</v>
      </c>
      <c r="AS202" s="42">
        <f t="shared" si="36"/>
        <v>11</v>
      </c>
      <c r="AT202" s="42" t="e">
        <f t="shared" si="37"/>
        <v>#DIV/0!</v>
      </c>
    </row>
    <row r="203" spans="1:46" ht="16.5" thickTop="1" thickBot="1" x14ac:dyDescent="0.3">
      <c r="A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AJ203" s="37">
        <f t="shared" si="38"/>
        <v>0</v>
      </c>
      <c r="AK203" s="40" t="str">
        <f t="shared" si="34"/>
        <v>Check</v>
      </c>
      <c r="AL203" s="40">
        <f t="shared" si="39"/>
        <v>0</v>
      </c>
      <c r="AM203" s="40" t="str">
        <f t="shared" si="40"/>
        <v>R</v>
      </c>
      <c r="AN203" s="40" t="str">
        <f t="shared" si="35"/>
        <v>00</v>
      </c>
      <c r="AQ203" s="42">
        <f t="shared" si="32"/>
        <v>13</v>
      </c>
      <c r="AR203" s="42">
        <f t="shared" si="33"/>
        <v>11</v>
      </c>
      <c r="AS203" s="42">
        <f t="shared" si="36"/>
        <v>11</v>
      </c>
      <c r="AT203" s="42" t="e">
        <f t="shared" si="37"/>
        <v>#DIV/0!</v>
      </c>
    </row>
    <row r="204" spans="1:46" ht="16.5" thickTop="1" thickBot="1" x14ac:dyDescent="0.3">
      <c r="A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AJ204" s="37">
        <f t="shared" si="38"/>
        <v>0</v>
      </c>
      <c r="AK204" s="40" t="str">
        <f t="shared" si="34"/>
        <v>Check</v>
      </c>
      <c r="AL204" s="40">
        <f t="shared" si="39"/>
        <v>0</v>
      </c>
      <c r="AM204" s="40" t="str">
        <f t="shared" si="40"/>
        <v>R</v>
      </c>
      <c r="AN204" s="40" t="str">
        <f t="shared" si="35"/>
        <v>00</v>
      </c>
      <c r="AQ204" s="42">
        <f t="shared" si="32"/>
        <v>13</v>
      </c>
      <c r="AR204" s="42">
        <f t="shared" si="33"/>
        <v>11</v>
      </c>
      <c r="AS204" s="42">
        <f t="shared" si="36"/>
        <v>11</v>
      </c>
      <c r="AT204" s="42" t="e">
        <f t="shared" si="37"/>
        <v>#DIV/0!</v>
      </c>
    </row>
    <row r="205" spans="1:46" ht="16.5" thickTop="1" thickBot="1" x14ac:dyDescent="0.3">
      <c r="A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AJ205" s="37">
        <f t="shared" si="38"/>
        <v>0</v>
      </c>
      <c r="AK205" s="40" t="str">
        <f t="shared" si="34"/>
        <v>Check</v>
      </c>
      <c r="AL205" s="40">
        <f t="shared" si="39"/>
        <v>0</v>
      </c>
      <c r="AM205" s="40" t="str">
        <f t="shared" si="40"/>
        <v>R</v>
      </c>
      <c r="AN205" s="40" t="str">
        <f t="shared" si="35"/>
        <v>00</v>
      </c>
      <c r="AQ205" s="42">
        <f t="shared" si="32"/>
        <v>13</v>
      </c>
      <c r="AR205" s="42">
        <f t="shared" si="33"/>
        <v>11</v>
      </c>
      <c r="AS205" s="42">
        <f t="shared" si="36"/>
        <v>11</v>
      </c>
      <c r="AT205" s="42" t="e">
        <f t="shared" si="37"/>
        <v>#DIV/0!</v>
      </c>
    </row>
    <row r="206" spans="1:46" ht="16.5" thickTop="1" thickBot="1" x14ac:dyDescent="0.3">
      <c r="A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AJ206" s="37">
        <f t="shared" si="38"/>
        <v>0</v>
      </c>
      <c r="AK206" s="40" t="str">
        <f t="shared" si="34"/>
        <v>Check</v>
      </c>
      <c r="AL206" s="40">
        <f t="shared" si="39"/>
        <v>0</v>
      </c>
      <c r="AM206" s="40" t="str">
        <f t="shared" si="40"/>
        <v>R</v>
      </c>
      <c r="AN206" s="40" t="str">
        <f t="shared" si="35"/>
        <v>00</v>
      </c>
      <c r="AQ206" s="42">
        <f t="shared" si="32"/>
        <v>13</v>
      </c>
      <c r="AR206" s="42">
        <f t="shared" si="33"/>
        <v>11</v>
      </c>
      <c r="AS206" s="42">
        <f t="shared" si="36"/>
        <v>11</v>
      </c>
      <c r="AT206" s="42" t="e">
        <f t="shared" si="37"/>
        <v>#DIV/0!</v>
      </c>
    </row>
    <row r="207" spans="1:46" ht="16.5" thickTop="1" thickBot="1" x14ac:dyDescent="0.3">
      <c r="A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AJ207" s="37">
        <f t="shared" si="38"/>
        <v>0</v>
      </c>
      <c r="AK207" s="40" t="str">
        <f t="shared" si="34"/>
        <v>Check</v>
      </c>
      <c r="AL207" s="40">
        <f t="shared" si="39"/>
        <v>0</v>
      </c>
      <c r="AM207" s="40" t="str">
        <f t="shared" si="40"/>
        <v>R</v>
      </c>
      <c r="AN207" s="40" t="str">
        <f t="shared" si="35"/>
        <v>00</v>
      </c>
      <c r="AQ207" s="42">
        <f t="shared" si="32"/>
        <v>13</v>
      </c>
      <c r="AR207" s="42">
        <f t="shared" si="33"/>
        <v>11</v>
      </c>
      <c r="AS207" s="42">
        <f t="shared" si="36"/>
        <v>11</v>
      </c>
      <c r="AT207" s="42" t="e">
        <f t="shared" si="37"/>
        <v>#DIV/0!</v>
      </c>
    </row>
    <row r="208" spans="1:46" ht="16.5" thickTop="1" thickBot="1" x14ac:dyDescent="0.3">
      <c r="A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AJ208" s="37">
        <f t="shared" si="38"/>
        <v>0</v>
      </c>
      <c r="AK208" s="40" t="str">
        <f t="shared" si="34"/>
        <v>Check</v>
      </c>
      <c r="AL208" s="40">
        <f t="shared" si="39"/>
        <v>0</v>
      </c>
      <c r="AM208" s="40" t="str">
        <f t="shared" si="40"/>
        <v>R</v>
      </c>
      <c r="AN208" s="40" t="str">
        <f t="shared" si="35"/>
        <v>00</v>
      </c>
      <c r="AQ208" s="42">
        <f t="shared" si="32"/>
        <v>13</v>
      </c>
      <c r="AR208" s="42">
        <f t="shared" si="33"/>
        <v>11</v>
      </c>
      <c r="AS208" s="42">
        <f t="shared" si="36"/>
        <v>11</v>
      </c>
      <c r="AT208" s="42" t="e">
        <f t="shared" si="37"/>
        <v>#DIV/0!</v>
      </c>
    </row>
    <row r="209" spans="1:46" ht="16.5" thickTop="1" thickBot="1" x14ac:dyDescent="0.3">
      <c r="A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AJ209" s="37"/>
      <c r="AK209" s="40"/>
      <c r="AL209" s="40"/>
      <c r="AM209" s="40"/>
      <c r="AN209" s="40"/>
      <c r="AQ209" s="42"/>
      <c r="AR209" s="42"/>
      <c r="AS209" s="42"/>
      <c r="AT209" s="42"/>
    </row>
    <row r="210" spans="1:46" ht="16.5" thickTop="1" thickBot="1" x14ac:dyDescent="0.3">
      <c r="A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AJ210" s="37"/>
      <c r="AK210" s="40"/>
      <c r="AL210" s="40"/>
      <c r="AM210" s="40"/>
      <c r="AN210" s="40"/>
      <c r="AQ210" s="42"/>
      <c r="AR210" s="42"/>
      <c r="AS210" s="42"/>
      <c r="AT210" s="42"/>
    </row>
    <row r="211" spans="1:46" ht="16.5" thickTop="1" thickBot="1" x14ac:dyDescent="0.3">
      <c r="A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AJ211" s="37"/>
      <c r="AK211" s="40"/>
      <c r="AL211" s="40"/>
      <c r="AM211" s="40"/>
      <c r="AN211" s="40"/>
      <c r="AQ211" s="42"/>
      <c r="AR211" s="42"/>
      <c r="AS211" s="42"/>
      <c r="AT211" s="42"/>
    </row>
    <row r="212" spans="1:46" ht="16.5" thickTop="1" thickBot="1" x14ac:dyDescent="0.3">
      <c r="A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AJ212" s="37"/>
      <c r="AK212" s="40"/>
      <c r="AL212" s="40"/>
      <c r="AM212" s="40"/>
      <c r="AN212" s="40"/>
      <c r="AQ212" s="42"/>
      <c r="AR212" s="42"/>
      <c r="AS212" s="42"/>
      <c r="AT212" s="42"/>
    </row>
    <row r="213" spans="1:46" ht="16.5" thickTop="1" thickBot="1" x14ac:dyDescent="0.3">
      <c r="A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AJ213" s="37"/>
      <c r="AK213" s="40"/>
      <c r="AL213" s="40"/>
      <c r="AM213" s="40"/>
      <c r="AN213" s="40"/>
      <c r="AQ213" s="42"/>
      <c r="AR213" s="42"/>
      <c r="AS213" s="42"/>
      <c r="AT213" s="42"/>
    </row>
    <row r="214" spans="1:46" ht="16.5" thickTop="1" thickBot="1" x14ac:dyDescent="0.3">
      <c r="A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AJ214" s="37"/>
      <c r="AK214" s="40"/>
      <c r="AL214" s="40"/>
      <c r="AM214" s="40"/>
      <c r="AN214" s="40"/>
      <c r="AQ214" s="42"/>
      <c r="AR214" s="42"/>
      <c r="AS214" s="42"/>
      <c r="AT214" s="42"/>
    </row>
    <row r="215" spans="1:46" ht="16.5" thickTop="1" thickBot="1" x14ac:dyDescent="0.3">
      <c r="A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AJ215" s="37"/>
      <c r="AK215" s="40"/>
      <c r="AL215" s="40"/>
      <c r="AM215" s="40"/>
      <c r="AN215" s="40"/>
      <c r="AQ215" s="42"/>
      <c r="AR215" s="42"/>
      <c r="AS215" s="42"/>
      <c r="AT215" s="42"/>
    </row>
    <row r="216" spans="1:46" ht="16.5" thickTop="1" thickBot="1" x14ac:dyDescent="0.3">
      <c r="A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AJ216" s="37"/>
      <c r="AK216" s="40"/>
      <c r="AL216" s="40"/>
      <c r="AM216" s="40"/>
      <c r="AN216" s="40"/>
      <c r="AQ216" s="42"/>
      <c r="AR216" s="42"/>
      <c r="AS216" s="42"/>
      <c r="AT216" s="42"/>
    </row>
    <row r="217" spans="1:46" ht="16.5" thickTop="1" thickBot="1" x14ac:dyDescent="0.3">
      <c r="A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AJ217" s="37"/>
      <c r="AK217" s="40"/>
      <c r="AL217" s="40"/>
      <c r="AM217" s="40"/>
      <c r="AN217" s="40"/>
      <c r="AQ217" s="42"/>
      <c r="AR217" s="42"/>
      <c r="AS217" s="42"/>
      <c r="AT217" s="42"/>
    </row>
    <row r="218" spans="1:46" ht="16.5" thickTop="1" thickBot="1" x14ac:dyDescent="0.3">
      <c r="A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AJ218" s="37"/>
      <c r="AK218" s="40"/>
      <c r="AL218" s="40"/>
      <c r="AM218" s="40"/>
      <c r="AN218" s="40"/>
      <c r="AQ218" s="42"/>
      <c r="AR218" s="42"/>
      <c r="AS218" s="42"/>
      <c r="AT218" s="42"/>
    </row>
    <row r="219" spans="1:46" ht="16.5" thickTop="1" thickBot="1" x14ac:dyDescent="0.3">
      <c r="A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AJ219" s="37"/>
      <c r="AK219" s="40"/>
      <c r="AL219" s="40"/>
      <c r="AM219" s="40"/>
      <c r="AN219" s="40"/>
      <c r="AQ219" s="42"/>
      <c r="AR219" s="42"/>
      <c r="AS219" s="42"/>
      <c r="AT219" s="42"/>
    </row>
    <row r="220" spans="1:46" ht="16.5" thickTop="1" thickBot="1" x14ac:dyDescent="0.3">
      <c r="A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AJ220" s="37"/>
      <c r="AK220" s="40"/>
      <c r="AL220" s="40"/>
      <c r="AM220" s="40"/>
      <c r="AN220" s="40"/>
      <c r="AQ220" s="42"/>
      <c r="AR220" s="42"/>
      <c r="AS220" s="42"/>
      <c r="AT220" s="42"/>
    </row>
    <row r="221" spans="1:46" ht="16.5" thickTop="1" thickBot="1" x14ac:dyDescent="0.3">
      <c r="A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AJ221" s="37"/>
      <c r="AK221" s="40"/>
      <c r="AL221" s="40"/>
      <c r="AM221" s="40"/>
      <c r="AN221" s="40"/>
      <c r="AQ221" s="42"/>
      <c r="AR221" s="42"/>
      <c r="AS221" s="42"/>
      <c r="AT221" s="42"/>
    </row>
    <row r="222" spans="1:46" ht="16.5" thickTop="1" thickBot="1" x14ac:dyDescent="0.3">
      <c r="A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AJ222" s="37"/>
      <c r="AK222" s="40"/>
      <c r="AL222" s="40"/>
      <c r="AM222" s="40"/>
      <c r="AN222" s="40"/>
      <c r="AQ222" s="42"/>
      <c r="AR222" s="42"/>
      <c r="AS222" s="42"/>
      <c r="AT222" s="42"/>
    </row>
    <row r="223" spans="1:46" ht="16.5" thickTop="1" thickBot="1" x14ac:dyDescent="0.3">
      <c r="A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AJ223" s="37"/>
      <c r="AK223" s="40"/>
      <c r="AL223" s="40"/>
      <c r="AM223" s="40"/>
      <c r="AN223" s="40"/>
      <c r="AQ223" s="42"/>
      <c r="AR223" s="42"/>
      <c r="AS223" s="42"/>
      <c r="AT223" s="42"/>
    </row>
    <row r="224" spans="1:46" ht="16.5" thickTop="1" thickBot="1" x14ac:dyDescent="0.3">
      <c r="A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AJ224" s="37"/>
      <c r="AK224" s="40"/>
      <c r="AL224" s="40"/>
      <c r="AM224" s="40"/>
      <c r="AN224" s="40"/>
      <c r="AQ224" s="42"/>
      <c r="AR224" s="42"/>
      <c r="AS224" s="42"/>
      <c r="AT224" s="42"/>
    </row>
    <row r="225" spans="1:46" ht="16.5" thickTop="1" thickBot="1" x14ac:dyDescent="0.3">
      <c r="A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AJ225" s="37"/>
      <c r="AK225" s="40"/>
      <c r="AL225" s="40"/>
      <c r="AM225" s="40"/>
      <c r="AN225" s="40"/>
      <c r="AQ225" s="42"/>
      <c r="AR225" s="42"/>
      <c r="AS225" s="42"/>
      <c r="AT225" s="42"/>
    </row>
    <row r="226" spans="1:46" ht="16.5" thickTop="1" thickBot="1" x14ac:dyDescent="0.3">
      <c r="A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AJ226" s="37"/>
      <c r="AK226" s="40"/>
      <c r="AL226" s="40"/>
      <c r="AM226" s="40"/>
      <c r="AN226" s="40"/>
      <c r="AQ226" s="42"/>
      <c r="AR226" s="42"/>
      <c r="AS226" s="42"/>
      <c r="AT226" s="42"/>
    </row>
    <row r="227" spans="1:46" ht="16.5" thickTop="1" thickBot="1" x14ac:dyDescent="0.3">
      <c r="A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AJ227" s="37"/>
      <c r="AK227" s="40"/>
      <c r="AL227" s="40"/>
      <c r="AM227" s="40"/>
      <c r="AN227" s="40"/>
      <c r="AQ227" s="42"/>
      <c r="AR227" s="42"/>
      <c r="AS227" s="42"/>
      <c r="AT227" s="42"/>
    </row>
    <row r="228" spans="1:46" ht="16.5" thickTop="1" thickBot="1" x14ac:dyDescent="0.3">
      <c r="A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AJ228" s="37"/>
      <c r="AK228" s="40"/>
      <c r="AL228" s="40"/>
      <c r="AM228" s="40"/>
      <c r="AN228" s="40"/>
      <c r="AQ228" s="42"/>
      <c r="AR228" s="42"/>
      <c r="AS228" s="42"/>
      <c r="AT228" s="42"/>
    </row>
    <row r="229" spans="1:46" ht="16.5" thickTop="1" thickBot="1" x14ac:dyDescent="0.3">
      <c r="A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AJ229" s="37"/>
      <c r="AK229" s="40"/>
      <c r="AL229" s="40"/>
      <c r="AM229" s="40"/>
      <c r="AN229" s="40"/>
      <c r="AQ229" s="42"/>
      <c r="AR229" s="42"/>
      <c r="AS229" s="42"/>
      <c r="AT229" s="42"/>
    </row>
    <row r="230" spans="1:46" ht="16.5" thickTop="1" thickBot="1" x14ac:dyDescent="0.3">
      <c r="A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AJ230" s="37"/>
      <c r="AK230" s="40"/>
      <c r="AL230" s="40"/>
      <c r="AM230" s="40"/>
      <c r="AN230" s="40"/>
      <c r="AQ230" s="42"/>
      <c r="AR230" s="42"/>
      <c r="AS230" s="42"/>
      <c r="AT230" s="42"/>
    </row>
    <row r="231" spans="1:46" ht="16.5" thickTop="1" thickBot="1" x14ac:dyDescent="0.3">
      <c r="A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AJ231" s="37"/>
      <c r="AK231" s="40"/>
      <c r="AL231" s="40"/>
      <c r="AM231" s="40"/>
      <c r="AN231" s="40"/>
      <c r="AQ231" s="42"/>
      <c r="AR231" s="42"/>
      <c r="AS231" s="42"/>
      <c r="AT231" s="42"/>
    </row>
    <row r="232" spans="1:46" ht="16.5" thickTop="1" thickBot="1" x14ac:dyDescent="0.3">
      <c r="A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AJ232" s="37"/>
      <c r="AK232" s="40"/>
      <c r="AL232" s="40"/>
      <c r="AM232" s="40"/>
      <c r="AN232" s="40"/>
      <c r="AQ232" s="42"/>
      <c r="AR232" s="42"/>
      <c r="AS232" s="42"/>
      <c r="AT232" s="42"/>
    </row>
    <row r="233" spans="1:46" ht="16.5" thickTop="1" thickBot="1" x14ac:dyDescent="0.3">
      <c r="A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AJ233" s="37"/>
      <c r="AK233" s="40"/>
      <c r="AL233" s="40"/>
      <c r="AM233" s="40"/>
      <c r="AN233" s="40"/>
      <c r="AQ233" s="42"/>
      <c r="AR233" s="42"/>
      <c r="AS233" s="42"/>
      <c r="AT233" s="42"/>
    </row>
    <row r="234" spans="1:46" ht="16.5" thickTop="1" thickBot="1" x14ac:dyDescent="0.3">
      <c r="A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AJ234" s="37"/>
      <c r="AK234" s="40"/>
      <c r="AL234" s="40"/>
      <c r="AM234" s="40"/>
      <c r="AN234" s="40"/>
      <c r="AQ234" s="42"/>
      <c r="AR234" s="42"/>
      <c r="AS234" s="42"/>
      <c r="AT234" s="42"/>
    </row>
    <row r="235" spans="1:46" ht="16.5" thickTop="1" thickBot="1" x14ac:dyDescent="0.3">
      <c r="A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AJ235" s="37"/>
      <c r="AK235" s="40"/>
      <c r="AL235" s="40"/>
      <c r="AM235" s="40"/>
      <c r="AN235" s="40"/>
      <c r="AQ235" s="42"/>
      <c r="AR235" s="42"/>
      <c r="AS235" s="42"/>
      <c r="AT235" s="42"/>
    </row>
    <row r="236" spans="1:46" ht="16.5" thickTop="1" thickBot="1" x14ac:dyDescent="0.3">
      <c r="A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AJ236" s="37"/>
      <c r="AK236" s="40"/>
      <c r="AL236" s="40"/>
      <c r="AM236" s="40"/>
      <c r="AN236" s="40"/>
      <c r="AQ236" s="42"/>
      <c r="AR236" s="42"/>
      <c r="AS236" s="42"/>
      <c r="AT236" s="42"/>
    </row>
    <row r="237" spans="1:46" ht="16.5" thickTop="1" thickBot="1" x14ac:dyDescent="0.3">
      <c r="A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AJ237" s="37"/>
      <c r="AK237" s="40"/>
      <c r="AL237" s="40"/>
      <c r="AM237" s="40"/>
      <c r="AN237" s="40"/>
      <c r="AQ237" s="42"/>
      <c r="AR237" s="42"/>
      <c r="AS237" s="42"/>
      <c r="AT237" s="42"/>
    </row>
    <row r="238" spans="1:46" ht="16.5" thickTop="1" thickBot="1" x14ac:dyDescent="0.3">
      <c r="A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AJ238" s="37"/>
      <c r="AK238" s="40"/>
      <c r="AL238" s="40"/>
      <c r="AM238" s="40"/>
      <c r="AN238" s="40"/>
      <c r="AQ238" s="42"/>
      <c r="AR238" s="42"/>
      <c r="AS238" s="42"/>
      <c r="AT238" s="42"/>
    </row>
    <row r="239" spans="1:46" ht="16.5" thickTop="1" thickBot="1" x14ac:dyDescent="0.3">
      <c r="A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AJ239" s="37"/>
      <c r="AK239" s="40"/>
      <c r="AL239" s="40"/>
      <c r="AM239" s="40"/>
      <c r="AN239" s="40"/>
      <c r="AQ239" s="42"/>
      <c r="AR239" s="42"/>
      <c r="AS239" s="42"/>
      <c r="AT239" s="42"/>
    </row>
    <row r="240" spans="1:46" ht="16.5" thickTop="1" thickBot="1" x14ac:dyDescent="0.3">
      <c r="A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AJ240" s="37"/>
      <c r="AK240" s="40"/>
      <c r="AL240" s="40"/>
      <c r="AM240" s="40"/>
      <c r="AN240" s="40"/>
      <c r="AQ240" s="42"/>
      <c r="AR240" s="42"/>
      <c r="AS240" s="42"/>
      <c r="AT240" s="42"/>
    </row>
    <row r="241" spans="1:46" ht="16.5" thickTop="1" thickBot="1" x14ac:dyDescent="0.3">
      <c r="A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AJ241" s="37"/>
      <c r="AK241" s="40"/>
      <c r="AL241" s="40"/>
      <c r="AM241" s="40"/>
      <c r="AN241" s="40"/>
      <c r="AQ241" s="42"/>
      <c r="AR241" s="42"/>
      <c r="AS241" s="42"/>
      <c r="AT241" s="42"/>
    </row>
    <row r="242" spans="1:46" ht="16.5" thickTop="1" thickBot="1" x14ac:dyDescent="0.3">
      <c r="A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AJ242" s="37"/>
      <c r="AK242" s="40"/>
      <c r="AL242" s="40"/>
      <c r="AM242" s="40"/>
      <c r="AN242" s="40"/>
      <c r="AQ242" s="42"/>
      <c r="AR242" s="42"/>
      <c r="AS242" s="42"/>
      <c r="AT242" s="42"/>
    </row>
    <row r="243" spans="1:46" ht="16.5" thickTop="1" thickBot="1" x14ac:dyDescent="0.3">
      <c r="A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AJ243" s="37"/>
      <c r="AK243" s="40"/>
      <c r="AL243" s="40"/>
      <c r="AM243" s="40"/>
      <c r="AN243" s="40"/>
      <c r="AQ243" s="42"/>
      <c r="AR243" s="42"/>
      <c r="AS243" s="42"/>
      <c r="AT243" s="42"/>
    </row>
    <row r="244" spans="1:46" ht="16.5" thickTop="1" thickBot="1" x14ac:dyDescent="0.3">
      <c r="A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AJ244" s="37"/>
      <c r="AK244" s="40"/>
      <c r="AL244" s="40"/>
      <c r="AM244" s="40"/>
      <c r="AN244" s="40"/>
      <c r="AQ244" s="42"/>
      <c r="AR244" s="42"/>
      <c r="AS244" s="42"/>
      <c r="AT244" s="42"/>
    </row>
    <row r="245" spans="1:46" ht="16.5" thickTop="1" thickBot="1" x14ac:dyDescent="0.3">
      <c r="A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AJ245" s="37"/>
      <c r="AK245" s="40"/>
      <c r="AL245" s="40"/>
      <c r="AM245" s="40"/>
      <c r="AN245" s="40"/>
      <c r="AQ245" s="42"/>
      <c r="AR245" s="42"/>
      <c r="AS245" s="42"/>
      <c r="AT245" s="42"/>
    </row>
    <row r="246" spans="1:46" ht="16.5" thickTop="1" thickBot="1" x14ac:dyDescent="0.3">
      <c r="A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AJ246" s="37"/>
      <c r="AK246" s="40"/>
      <c r="AL246" s="40"/>
      <c r="AM246" s="40"/>
      <c r="AN246" s="40"/>
      <c r="AQ246" s="42"/>
      <c r="AR246" s="42"/>
      <c r="AS246" s="42"/>
      <c r="AT246" s="42"/>
    </row>
    <row r="247" spans="1:46" ht="16.5" thickTop="1" thickBot="1" x14ac:dyDescent="0.3">
      <c r="A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AJ247" s="37"/>
      <c r="AK247" s="40"/>
      <c r="AL247" s="40"/>
      <c r="AM247" s="40"/>
      <c r="AN247" s="40"/>
      <c r="AQ247" s="42"/>
      <c r="AR247" s="42"/>
      <c r="AS247" s="42"/>
      <c r="AT247" s="42"/>
    </row>
    <row r="248" spans="1:46" ht="16.5" thickTop="1" thickBot="1" x14ac:dyDescent="0.3">
      <c r="A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AJ248" s="37"/>
      <c r="AK248" s="40"/>
      <c r="AL248" s="40"/>
      <c r="AM248" s="40"/>
      <c r="AN248" s="40"/>
      <c r="AQ248" s="42"/>
      <c r="AR248" s="42"/>
      <c r="AS248" s="42"/>
      <c r="AT248" s="42"/>
    </row>
    <row r="249" spans="1:46" ht="15.75" thickTop="1" x14ac:dyDescent="0.25">
      <c r="A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46" x14ac:dyDescent="0.25">
      <c r="A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46" x14ac:dyDescent="0.25">
      <c r="A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46" x14ac:dyDescent="0.25">
      <c r="A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46" x14ac:dyDescent="0.25">
      <c r="A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46" x14ac:dyDescent="0.25">
      <c r="A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46" x14ac:dyDescent="0.25">
      <c r="A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46" x14ac:dyDescent="0.25">
      <c r="A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25">
      <c r="A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25">
      <c r="A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25">
      <c r="A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25">
      <c r="A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25">
      <c r="A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25">
      <c r="A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25">
      <c r="A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25">
      <c r="A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25">
      <c r="A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25">
      <c r="A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25">
      <c r="A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25">
      <c r="A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25">
      <c r="A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25">
      <c r="A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25">
      <c r="A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25">
      <c r="A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25">
      <c r="A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25">
      <c r="A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25">
      <c r="A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25">
      <c r="A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25">
      <c r="A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25">
      <c r="A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25">
      <c r="A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25">
      <c r="A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25">
      <c r="A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25">
      <c r="A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25">
      <c r="A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25">
      <c r="A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25">
      <c r="A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25">
      <c r="A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25">
      <c r="A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25">
      <c r="A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25">
      <c r="A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25">
      <c r="A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25">
      <c r="A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25">
      <c r="A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25">
      <c r="A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25">
      <c r="A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25">
      <c r="A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25">
      <c r="A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25">
      <c r="A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25">
      <c r="A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25">
      <c r="A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25">
      <c r="A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25">
      <c r="A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25">
      <c r="A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25">
      <c r="A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25">
      <c r="A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25">
      <c r="A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25">
      <c r="A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25">
      <c r="A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25">
      <c r="A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25">
      <c r="A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25">
      <c r="A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25">
      <c r="A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25">
      <c r="A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25">
      <c r="A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25">
      <c r="A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25">
      <c r="A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25">
      <c r="A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25">
      <c r="A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25">
      <c r="A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25">
      <c r="A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25">
      <c r="A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25">
      <c r="A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25">
      <c r="A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25">
      <c r="A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25">
      <c r="A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25">
      <c r="A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25">
      <c r="A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25">
      <c r="A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25">
      <c r="A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25">
      <c r="A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25">
      <c r="A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25">
      <c r="A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25">
      <c r="A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25">
      <c r="A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25">
      <c r="A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25">
      <c r="A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5">
      <c r="A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5">
      <c r="A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5">
      <c r="A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25">
      <c r="A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25">
      <c r="A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25">
      <c r="A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25">
      <c r="A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5">
      <c r="A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5">
      <c r="A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5">
      <c r="A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5">
      <c r="A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5">
      <c r="A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5">
      <c r="A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5">
      <c r="A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5">
      <c r="A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5">
      <c r="A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5">
      <c r="A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5">
      <c r="A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5">
      <c r="A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5">
      <c r="A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5">
      <c r="A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5">
      <c r="A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5">
      <c r="A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5">
      <c r="A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5">
      <c r="A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5">
      <c r="A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5">
      <c r="A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5">
      <c r="A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5">
      <c r="A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5">
      <c r="A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5">
      <c r="A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5">
      <c r="A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5">
      <c r="A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5">
      <c r="A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5">
      <c r="A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5">
      <c r="A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5">
      <c r="A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5">
      <c r="A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5">
      <c r="A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5">
      <c r="A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5">
      <c r="A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5">
      <c r="A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5">
      <c r="A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5">
      <c r="A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5">
      <c r="A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5">
      <c r="A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5">
      <c r="A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5">
      <c r="A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5">
      <c r="A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5">
      <c r="A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5">
      <c r="A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5">
      <c r="A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5">
      <c r="A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5">
      <c r="A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5">
      <c r="A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5">
      <c r="A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5">
      <c r="A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5">
      <c r="A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5">
      <c r="A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5">
      <c r="A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5">
      <c r="A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5">
      <c r="A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5">
      <c r="A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5">
      <c r="A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5">
      <c r="A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5">
      <c r="A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5">
      <c r="A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5">
      <c r="A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5">
      <c r="A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5">
      <c r="A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5">
      <c r="A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5">
      <c r="A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5">
      <c r="A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5">
      <c r="A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5">
      <c r="A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</sheetData>
  <sortState xmlns:xlrd2="http://schemas.microsoft.com/office/spreadsheetml/2017/richdata2" ref="A2:AI239">
    <sortCondition ref="AI2:AI239"/>
    <sortCondition ref="A2:A239"/>
  </sortState>
  <conditionalFormatting sqref="AL2">
    <cfRule type="cellIs" dxfId="0" priority="1" operator="equal">
      <formula>$AL$3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86D0-BD53-418C-8236-B882F790D753}">
  <dimension ref="A1:J373"/>
  <sheetViews>
    <sheetView workbookViewId="0">
      <selection activeCell="B1" sqref="B1"/>
    </sheetView>
  </sheetViews>
  <sheetFormatPr defaultRowHeight="15" x14ac:dyDescent="0.25"/>
  <cols>
    <col min="1" max="1" width="3.85546875" bestFit="1" customWidth="1"/>
    <col min="2" max="2" width="9.42578125" bestFit="1" customWidth="1"/>
    <col min="3" max="3" width="13.85546875" bestFit="1" customWidth="1"/>
    <col min="4" max="4" width="14.140625" bestFit="1" customWidth="1"/>
    <col min="5" max="5" width="5" bestFit="1" customWidth="1"/>
    <col min="6" max="6" width="5" customWidth="1"/>
    <col min="7" max="7" width="14.140625" bestFit="1" customWidth="1"/>
    <col min="8" max="9" width="5" customWidth="1"/>
    <col min="10" max="10" width="14.140625" bestFit="1" customWidth="1"/>
    <col min="11" max="11" width="5.85546875" bestFit="1" customWidth="1"/>
    <col min="12" max="13" width="2.28515625" bestFit="1" customWidth="1"/>
    <col min="14" max="15" width="4.85546875" bestFit="1" customWidth="1"/>
    <col min="16" max="16" width="8.7109375" bestFit="1" customWidth="1"/>
    <col min="17" max="17" width="3.140625" bestFit="1" customWidth="1"/>
    <col min="18" max="19" width="3.42578125" bestFit="1" customWidth="1"/>
    <col min="20" max="22" width="3.5703125" bestFit="1" customWidth="1"/>
    <col min="23" max="23" width="5" bestFit="1" customWidth="1"/>
  </cols>
  <sheetData>
    <row r="1" spans="1:10" x14ac:dyDescent="0.25">
      <c r="A1" t="s">
        <v>212</v>
      </c>
      <c r="B1" t="s">
        <v>93</v>
      </c>
      <c r="D1" t="s">
        <v>1550</v>
      </c>
    </row>
    <row r="2" spans="1:10" x14ac:dyDescent="0.25">
      <c r="A2">
        <v>1</v>
      </c>
      <c r="B2" t="s">
        <v>293</v>
      </c>
      <c r="C2" t="s">
        <v>1179</v>
      </c>
      <c r="D2" t="s">
        <v>1502</v>
      </c>
      <c r="G2" s="123" t="str">
        <f>_xlfn.XLOOKUP(C2,Fielding!C$2:C$374,Fielding!D$2:D$374,"")</f>
        <v>2B-3B-SS</v>
      </c>
      <c r="J2" s="123" t="str">
        <f>_xlfn.XLOOKUP(C2,Fielding!C$2:C$374,Fielding!D$2:D$374,"")</f>
        <v>2B-3B-SS</v>
      </c>
    </row>
    <row r="3" spans="1:10" x14ac:dyDescent="0.25">
      <c r="A3">
        <v>2</v>
      </c>
      <c r="B3" t="s">
        <v>314</v>
      </c>
      <c r="C3" t="s">
        <v>1262</v>
      </c>
      <c r="D3" t="s">
        <v>105</v>
      </c>
      <c r="G3" s="123" t="str">
        <f>_xlfn.XLOOKUP(C3,Fielding!C$2:C$374,Fielding!D$2:D$374,"")</f>
        <v>P</v>
      </c>
      <c r="J3" s="123" t="str">
        <f>_xlfn.XLOOKUP(C3,Fielding!C$2:C$374,Fielding!D$2:D$374,"")</f>
        <v>P</v>
      </c>
    </row>
    <row r="4" spans="1:10" x14ac:dyDescent="0.25">
      <c r="A4">
        <v>3</v>
      </c>
      <c r="B4" t="s">
        <v>1349</v>
      </c>
      <c r="C4" t="s">
        <v>1350</v>
      </c>
      <c r="D4" t="s">
        <v>110</v>
      </c>
      <c r="G4" s="123" t="str">
        <f>_xlfn.XLOOKUP(C4,Fielding!C$2:C$374,Fielding!D$2:D$374,"")</f>
        <v>OF</v>
      </c>
      <c r="J4" s="123" t="str">
        <f>_xlfn.XLOOKUP(C4,Fielding!C$2:C$374,Fielding!D$2:D$374,"")</f>
        <v>OF</v>
      </c>
    </row>
    <row r="5" spans="1:10" x14ac:dyDescent="0.25">
      <c r="A5">
        <v>4</v>
      </c>
      <c r="B5" t="s">
        <v>1158</v>
      </c>
      <c r="C5" t="s">
        <v>1159</v>
      </c>
      <c r="D5" t="s">
        <v>105</v>
      </c>
      <c r="G5" s="123" t="str">
        <f>_xlfn.XLOOKUP(C5,Fielding!C$2:C$374,Fielding!D$2:D$374,"")</f>
        <v>P</v>
      </c>
      <c r="J5" s="123" t="str">
        <f>_xlfn.XLOOKUP(C5,Fielding!C$2:C$374,Fielding!D$2:D$374,"")</f>
        <v>P</v>
      </c>
    </row>
    <row r="6" spans="1:10" x14ac:dyDescent="0.25">
      <c r="A6">
        <v>5</v>
      </c>
      <c r="B6" t="s">
        <v>289</v>
      </c>
      <c r="C6" t="s">
        <v>1170</v>
      </c>
      <c r="D6" t="s">
        <v>105</v>
      </c>
      <c r="G6" s="123" t="str">
        <f>_xlfn.XLOOKUP(C6,Fielding!C$2:C$374,Fielding!D$2:D$374,"")</f>
        <v>P</v>
      </c>
      <c r="J6" s="123" t="str">
        <f>_xlfn.XLOOKUP(C6,Fielding!C$2:C$374,Fielding!D$2:D$374,"")</f>
        <v>P</v>
      </c>
    </row>
    <row r="7" spans="1:10" x14ac:dyDescent="0.25">
      <c r="A7">
        <v>6</v>
      </c>
      <c r="B7" t="s">
        <v>1014</v>
      </c>
      <c r="C7" t="s">
        <v>1544</v>
      </c>
      <c r="D7" t="s">
        <v>0</v>
      </c>
      <c r="G7" s="123" t="str">
        <f>_xlfn.XLOOKUP(C7,Fielding!C$2:C$374,Fielding!D$2:D$374,"")</f>
        <v>2B</v>
      </c>
      <c r="J7" s="123" t="str">
        <f>_xlfn.XLOOKUP(C7,Fielding!C$2:C$374,Fielding!D$2:D$374,"")</f>
        <v>2B</v>
      </c>
    </row>
    <row r="8" spans="1:10" x14ac:dyDescent="0.25">
      <c r="A8">
        <v>7</v>
      </c>
      <c r="B8" t="s">
        <v>145</v>
      </c>
      <c r="C8" t="s">
        <v>1545</v>
      </c>
      <c r="D8" t="s">
        <v>105</v>
      </c>
      <c r="G8" s="123" t="str">
        <f>_xlfn.XLOOKUP(C8,Fielding!C$2:C$374,Fielding!D$2:D$374,"")</f>
        <v>P</v>
      </c>
      <c r="J8" s="123" t="str">
        <f>_xlfn.XLOOKUP(C8,Fielding!C$2:C$374,Fielding!D$2:D$374,"")</f>
        <v>P</v>
      </c>
    </row>
    <row r="9" spans="1:10" x14ac:dyDescent="0.25">
      <c r="A9">
        <v>8</v>
      </c>
      <c r="B9" t="s">
        <v>1158</v>
      </c>
      <c r="C9" t="s">
        <v>1406</v>
      </c>
      <c r="D9" t="s">
        <v>110</v>
      </c>
      <c r="G9" s="123" t="str">
        <f>_xlfn.XLOOKUP(C9,Fielding!C$2:C$374,Fielding!D$2:D$374,"")</f>
        <v>OF</v>
      </c>
      <c r="J9" s="123" t="str">
        <f>_xlfn.XLOOKUP(C9,Fielding!C$2:C$374,Fielding!D$2:D$374,"")</f>
        <v>OF</v>
      </c>
    </row>
    <row r="10" spans="1:10" x14ac:dyDescent="0.25">
      <c r="A10">
        <v>9</v>
      </c>
      <c r="B10" t="s">
        <v>145</v>
      </c>
      <c r="C10" t="s">
        <v>1029</v>
      </c>
      <c r="D10" t="s">
        <v>110</v>
      </c>
      <c r="G10" s="123" t="str">
        <f>_xlfn.XLOOKUP(C10,Fielding!C$2:C$374,Fielding!D$2:D$374,"")</f>
        <v>OF</v>
      </c>
      <c r="J10" s="123" t="str">
        <f>_xlfn.XLOOKUP(C10,Fielding!C$2:C$374,Fielding!D$2:D$374,"")</f>
        <v>OF</v>
      </c>
    </row>
    <row r="11" spans="1:10" x14ac:dyDescent="0.25">
      <c r="A11">
        <v>10</v>
      </c>
      <c r="B11" t="s">
        <v>1325</v>
      </c>
      <c r="C11" t="s">
        <v>177</v>
      </c>
      <c r="D11" t="s">
        <v>1503</v>
      </c>
      <c r="G11" s="123" t="str">
        <f>_xlfn.XLOOKUP(C11,Fielding!C$2:C$374,Fielding!D$2:D$374,"")</f>
        <v>SS-2B</v>
      </c>
      <c r="J11" s="123" t="str">
        <f>_xlfn.XLOOKUP(C11,Fielding!C$2:C$374,Fielding!D$2:D$374,"")</f>
        <v>SS-2B</v>
      </c>
    </row>
    <row r="12" spans="1:10" x14ac:dyDescent="0.25">
      <c r="A12">
        <v>11</v>
      </c>
      <c r="B12" t="s">
        <v>312</v>
      </c>
      <c r="C12" t="s">
        <v>1254</v>
      </c>
      <c r="D12" t="s">
        <v>1</v>
      </c>
      <c r="G12" s="123" t="str">
        <f>_xlfn.XLOOKUP(C12,Fielding!C$2:C$374,Fielding!D$2:D$374,"")</f>
        <v>3B</v>
      </c>
      <c r="J12" s="123" t="str">
        <f>_xlfn.XLOOKUP(C12,Fielding!C$2:C$374,Fielding!D$2:D$374,"")</f>
        <v>3B</v>
      </c>
    </row>
    <row r="13" spans="1:10" x14ac:dyDescent="0.25">
      <c r="A13">
        <v>12</v>
      </c>
      <c r="B13" t="s">
        <v>1314</v>
      </c>
      <c r="C13" t="s">
        <v>1541</v>
      </c>
      <c r="D13" t="s">
        <v>1504</v>
      </c>
      <c r="G13" s="123" t="str">
        <f>_xlfn.XLOOKUP(C13,Fielding!C$2:C$374,Fielding!D$2:D$374,"")</f>
        <v>SS-3B-1B</v>
      </c>
      <c r="J13" s="123" t="str">
        <f>_xlfn.XLOOKUP(C13,Fielding!C$2:C$374,Fielding!D$2:D$374,"")</f>
        <v>SS-3B-1B</v>
      </c>
    </row>
    <row r="14" spans="1:10" x14ac:dyDescent="0.25">
      <c r="A14">
        <v>13</v>
      </c>
      <c r="B14" t="s">
        <v>314</v>
      </c>
      <c r="C14" t="s">
        <v>1263</v>
      </c>
      <c r="D14" t="s">
        <v>1505</v>
      </c>
      <c r="G14" s="123" t="str">
        <f>_xlfn.XLOOKUP(C14,Fielding!C$2:C$374,Fielding!D$2:D$374,"")</f>
        <v>2B-SS</v>
      </c>
      <c r="J14" s="123" t="str">
        <f>_xlfn.XLOOKUP(C14,Fielding!C$2:C$374,Fielding!D$2:D$374,"")</f>
        <v>2B-SS</v>
      </c>
    </row>
    <row r="15" spans="1:10" x14ac:dyDescent="0.25">
      <c r="A15">
        <v>14</v>
      </c>
      <c r="B15" t="s">
        <v>137</v>
      </c>
      <c r="C15" t="s">
        <v>1247</v>
      </c>
      <c r="D15" t="s">
        <v>106</v>
      </c>
      <c r="G15" s="123" t="str">
        <f>_xlfn.XLOOKUP(C15,Fielding!C$2:C$374,Fielding!D$2:D$374,"")</f>
        <v>SS</v>
      </c>
      <c r="J15" s="123" t="str">
        <f>_xlfn.XLOOKUP(C15,Fielding!C$2:C$374,Fielding!D$2:D$374,"")</f>
        <v>SS</v>
      </c>
    </row>
    <row r="16" spans="1:10" x14ac:dyDescent="0.25">
      <c r="A16">
        <v>15</v>
      </c>
      <c r="B16" t="s">
        <v>152</v>
      </c>
      <c r="C16" t="s">
        <v>1205</v>
      </c>
      <c r="D16" t="s">
        <v>5</v>
      </c>
      <c r="G16" s="123" t="str">
        <f>_xlfn.XLOOKUP(C16,Fielding!C$2:C$374,Fielding!D$2:D$374,"")</f>
        <v>C</v>
      </c>
      <c r="J16" s="123" t="str">
        <f>_xlfn.XLOOKUP(C16,Fielding!C$2:C$374,Fielding!D$2:D$374,"")</f>
        <v>C</v>
      </c>
    </row>
    <row r="17" spans="1:10" x14ac:dyDescent="0.25">
      <c r="A17">
        <v>16</v>
      </c>
      <c r="B17" t="s">
        <v>139</v>
      </c>
      <c r="C17" t="s">
        <v>1334</v>
      </c>
      <c r="D17" t="s">
        <v>105</v>
      </c>
      <c r="G17" s="123" t="str">
        <f>_xlfn.XLOOKUP(C17,Fielding!C$2:C$374,Fielding!D$2:D$374,"")</f>
        <v>P</v>
      </c>
      <c r="J17" s="123" t="str">
        <f>_xlfn.XLOOKUP(C17,Fielding!C$2:C$374,Fielding!D$2:D$374,"")</f>
        <v>P</v>
      </c>
    </row>
    <row r="18" spans="1:10" x14ac:dyDescent="0.25">
      <c r="A18">
        <v>17</v>
      </c>
      <c r="B18" t="s">
        <v>273</v>
      </c>
      <c r="C18" t="s">
        <v>1081</v>
      </c>
      <c r="D18" t="s">
        <v>105</v>
      </c>
      <c r="G18" s="123" t="str">
        <f>_xlfn.XLOOKUP(C18,Fielding!C$2:C$374,Fielding!D$2:D$374,"")</f>
        <v>P</v>
      </c>
      <c r="J18" s="123" t="str">
        <f>_xlfn.XLOOKUP(C18,Fielding!C$2:C$374,Fielding!D$2:D$374,"")</f>
        <v>P</v>
      </c>
    </row>
    <row r="19" spans="1:10" x14ac:dyDescent="0.25">
      <c r="A19">
        <v>18</v>
      </c>
      <c r="B19" t="s">
        <v>1320</v>
      </c>
      <c r="C19" t="s">
        <v>1321</v>
      </c>
      <c r="D19" t="s">
        <v>1</v>
      </c>
      <c r="G19" s="123" t="str">
        <f>_xlfn.XLOOKUP(C19,Fielding!C$2:C$374,Fielding!D$2:D$374,"")</f>
        <v>3B</v>
      </c>
      <c r="J19" s="123" t="str">
        <f>_xlfn.XLOOKUP(C19,Fielding!C$2:C$374,Fielding!D$2:D$374,"")</f>
        <v>3B</v>
      </c>
    </row>
    <row r="20" spans="1:10" x14ac:dyDescent="0.25">
      <c r="A20">
        <v>19</v>
      </c>
      <c r="B20" t="s">
        <v>139</v>
      </c>
      <c r="C20" t="s">
        <v>1335</v>
      </c>
      <c r="D20" t="s">
        <v>105</v>
      </c>
      <c r="G20" s="123" t="str">
        <f>_xlfn.XLOOKUP(C20,Fielding!C$2:C$374,Fielding!D$2:D$374,"")</f>
        <v>P</v>
      </c>
      <c r="J20" s="123" t="str">
        <f>_xlfn.XLOOKUP(C20,Fielding!C$2:C$374,Fielding!D$2:D$374,"")</f>
        <v>P</v>
      </c>
    </row>
    <row r="21" spans="1:10" x14ac:dyDescent="0.25">
      <c r="A21">
        <v>20</v>
      </c>
      <c r="B21" t="s">
        <v>328</v>
      </c>
      <c r="C21" t="s">
        <v>307</v>
      </c>
      <c r="D21" t="s">
        <v>6</v>
      </c>
      <c r="G21" s="123" t="str">
        <f>_xlfn.XLOOKUP(C21,Fielding!C$2:C$374,Fielding!D$2:D$374,"")</f>
        <v>1B</v>
      </c>
      <c r="J21" s="123" t="str">
        <f>_xlfn.XLOOKUP(C21,Fielding!C$2:C$374,Fielding!D$2:D$374,"")</f>
        <v>1B</v>
      </c>
    </row>
    <row r="22" spans="1:10" x14ac:dyDescent="0.25">
      <c r="A22">
        <v>21</v>
      </c>
      <c r="B22" t="s">
        <v>1117</v>
      </c>
      <c r="C22" t="s">
        <v>1118</v>
      </c>
      <c r="D22" t="s">
        <v>5</v>
      </c>
      <c r="G22" s="123" t="str">
        <f>_xlfn.XLOOKUP(C22,Fielding!C$2:C$374,Fielding!D$2:D$374,"")</f>
        <v>C</v>
      </c>
      <c r="J22" s="123" t="str">
        <f>_xlfn.XLOOKUP(C22,Fielding!C$2:C$374,Fielding!D$2:D$374,"")</f>
        <v>C</v>
      </c>
    </row>
    <row r="23" spans="1:10" x14ac:dyDescent="0.25">
      <c r="A23">
        <v>22</v>
      </c>
      <c r="B23" t="s">
        <v>310</v>
      </c>
      <c r="C23" t="s">
        <v>1251</v>
      </c>
      <c r="D23" t="s">
        <v>1506</v>
      </c>
      <c r="G23" s="123" t="str">
        <f>_xlfn.XLOOKUP(C23,Fielding!C$2:C$374,Fielding!D$2:D$374,"")</f>
        <v>SS-2B-3B</v>
      </c>
      <c r="J23" s="123" t="str">
        <f>_xlfn.XLOOKUP(C23,Fielding!C$2:C$374,Fielding!D$2:D$374,"")</f>
        <v>SS-2B-3B</v>
      </c>
    </row>
    <row r="24" spans="1:10" x14ac:dyDescent="0.25">
      <c r="A24">
        <v>23</v>
      </c>
      <c r="B24" t="s">
        <v>153</v>
      </c>
      <c r="C24" t="s">
        <v>1142</v>
      </c>
      <c r="D24" t="s">
        <v>105</v>
      </c>
      <c r="G24" s="123" t="str">
        <f>_xlfn.XLOOKUP(C24,Fielding!C$2:C$374,Fielding!D$2:D$374,"")</f>
        <v>P</v>
      </c>
      <c r="J24" s="123" t="str">
        <f>_xlfn.XLOOKUP(C24,Fielding!C$2:C$374,Fielding!D$2:D$374,"")</f>
        <v>P</v>
      </c>
    </row>
    <row r="25" spans="1:10" x14ac:dyDescent="0.25">
      <c r="A25">
        <v>24</v>
      </c>
      <c r="B25" t="s">
        <v>276</v>
      </c>
      <c r="C25" t="s">
        <v>1090</v>
      </c>
      <c r="D25" t="s">
        <v>105</v>
      </c>
      <c r="G25" s="123" t="str">
        <f>_xlfn.XLOOKUP(C25,Fielding!C$2:C$374,Fielding!D$2:D$374,"")</f>
        <v>P</v>
      </c>
      <c r="J25" s="123" t="str">
        <f>_xlfn.XLOOKUP(C25,Fielding!C$2:C$374,Fielding!D$2:D$374,"")</f>
        <v>P</v>
      </c>
    </row>
    <row r="26" spans="1:10" x14ac:dyDescent="0.25">
      <c r="A26">
        <v>25</v>
      </c>
      <c r="B26" t="s">
        <v>303</v>
      </c>
      <c r="C26" t="s">
        <v>1230</v>
      </c>
      <c r="D26" t="s">
        <v>110</v>
      </c>
      <c r="G26" s="123" t="str">
        <f>_xlfn.XLOOKUP(C26,Fielding!C$2:C$374,Fielding!D$2:D$374,"")</f>
        <v>OF</v>
      </c>
      <c r="J26" s="123" t="str">
        <f>_xlfn.XLOOKUP(C26,Fielding!C$2:C$374,Fielding!D$2:D$374,"")</f>
        <v>OF</v>
      </c>
    </row>
    <row r="27" spans="1:10" x14ac:dyDescent="0.25">
      <c r="A27" t="s">
        <v>212</v>
      </c>
      <c r="B27" t="s">
        <v>93</v>
      </c>
      <c r="D27" t="s">
        <v>1501</v>
      </c>
      <c r="G27" s="123" t="str">
        <f>_xlfn.XLOOKUP(C27,Fielding!C$2:C$374,Fielding!D$2:D$374,"")</f>
        <v>Pos Summary</v>
      </c>
      <c r="J27" s="123" t="str">
        <f>_xlfn.XLOOKUP(C27,Fielding!C$2:C$374,Fielding!D$2:D$374,"")</f>
        <v>Pos Summary</v>
      </c>
    </row>
    <row r="28" spans="1:10" x14ac:dyDescent="0.25">
      <c r="A28">
        <v>26</v>
      </c>
      <c r="B28" t="s">
        <v>281</v>
      </c>
      <c r="C28" t="s">
        <v>1127</v>
      </c>
      <c r="D28" t="s">
        <v>105</v>
      </c>
      <c r="G28" s="123" t="str">
        <f>_xlfn.XLOOKUP(C28,Fielding!C$2:C$374,Fielding!D$2:D$374,"")</f>
        <v>P</v>
      </c>
      <c r="J28" s="123" t="str">
        <f>_xlfn.XLOOKUP(C28,Fielding!C$2:C$374,Fielding!D$2:D$374,"")</f>
        <v>P</v>
      </c>
    </row>
    <row r="29" spans="1:10" x14ac:dyDescent="0.25">
      <c r="A29">
        <v>27</v>
      </c>
      <c r="B29" t="s">
        <v>323</v>
      </c>
      <c r="C29" t="s">
        <v>1281</v>
      </c>
      <c r="D29" t="s">
        <v>110</v>
      </c>
      <c r="G29" s="123" t="str">
        <f>_xlfn.XLOOKUP(C29,Fielding!C$2:C$374,Fielding!D$2:D$374,"")</f>
        <v>OF</v>
      </c>
      <c r="J29" s="123" t="str">
        <f>_xlfn.XLOOKUP(C29,Fielding!C$2:C$374,Fielding!D$2:D$374,"")</f>
        <v>OF</v>
      </c>
    </row>
    <row r="30" spans="1:10" x14ac:dyDescent="0.25">
      <c r="A30">
        <v>28</v>
      </c>
      <c r="B30" t="s">
        <v>1071</v>
      </c>
      <c r="C30" t="s">
        <v>1072</v>
      </c>
      <c r="D30" t="s">
        <v>1507</v>
      </c>
      <c r="G30" s="123" t="str">
        <f>_xlfn.XLOOKUP(C30,Fielding!C$2:C$374,Fielding!D$2:D$374,"")</f>
        <v>OF-1B</v>
      </c>
      <c r="J30" s="123" t="str">
        <f>_xlfn.XLOOKUP(C30,Fielding!C$2:C$374,Fielding!D$2:D$374,"")</f>
        <v>OF-1B</v>
      </c>
    </row>
    <row r="31" spans="1:10" x14ac:dyDescent="0.25">
      <c r="A31">
        <v>29</v>
      </c>
      <c r="B31" t="s">
        <v>348</v>
      </c>
      <c r="C31" t="s">
        <v>1362</v>
      </c>
      <c r="D31" t="s">
        <v>110</v>
      </c>
      <c r="G31" s="123" t="str">
        <f>_xlfn.XLOOKUP(C31,Fielding!C$2:C$374,Fielding!D$2:D$374,"")</f>
        <v>OF</v>
      </c>
      <c r="J31" s="123" t="str">
        <f>_xlfn.XLOOKUP(C31,Fielding!C$2:C$374,Fielding!D$2:D$374,"")</f>
        <v>OF</v>
      </c>
    </row>
    <row r="32" spans="1:10" x14ac:dyDescent="0.25">
      <c r="A32">
        <v>30</v>
      </c>
      <c r="B32" t="s">
        <v>160</v>
      </c>
      <c r="C32" t="s">
        <v>1093</v>
      </c>
      <c r="D32" t="s">
        <v>105</v>
      </c>
      <c r="G32" s="123" t="str">
        <f>_xlfn.XLOOKUP(C32,Fielding!C$2:C$374,Fielding!D$2:D$374,"")</f>
        <v>P</v>
      </c>
      <c r="J32" s="123" t="str">
        <f>_xlfn.XLOOKUP(C32,Fielding!C$2:C$374,Fielding!D$2:D$374,"")</f>
        <v>P</v>
      </c>
    </row>
    <row r="33" spans="1:10" x14ac:dyDescent="0.25">
      <c r="A33">
        <v>31</v>
      </c>
      <c r="B33" t="s">
        <v>273</v>
      </c>
      <c r="C33" t="s">
        <v>1082</v>
      </c>
      <c r="D33" t="s">
        <v>105</v>
      </c>
      <c r="G33" s="123" t="str">
        <f>_xlfn.XLOOKUP(C33,Fielding!C$2:C$374,Fielding!D$2:D$374,"")</f>
        <v>P</v>
      </c>
      <c r="J33" s="123" t="str">
        <f>_xlfn.XLOOKUP(C33,Fielding!C$2:C$374,Fielding!D$2:D$374,"")</f>
        <v>P</v>
      </c>
    </row>
    <row r="34" spans="1:10" x14ac:dyDescent="0.25">
      <c r="A34">
        <v>32</v>
      </c>
      <c r="B34" t="s">
        <v>296</v>
      </c>
      <c r="C34" t="s">
        <v>1185</v>
      </c>
      <c r="D34" t="s">
        <v>105</v>
      </c>
      <c r="G34" t="str">
        <f>_xlfn.XLOOKUP(C34,Fielding!C$2:C$374,Fielding!D$2:D$374,"")</f>
        <v>P</v>
      </c>
      <c r="J34" t="str">
        <f>_xlfn.XLOOKUP(C34,Fielding!C$2:C$374,Fielding!D$2:D$374,"")</f>
        <v>P</v>
      </c>
    </row>
    <row r="35" spans="1:10" x14ac:dyDescent="0.25">
      <c r="A35">
        <v>33</v>
      </c>
      <c r="B35" t="s">
        <v>1322</v>
      </c>
      <c r="C35" t="s">
        <v>1323</v>
      </c>
      <c r="D35" t="s">
        <v>110</v>
      </c>
      <c r="G35" t="str">
        <f>_xlfn.XLOOKUP(C35,Fielding!C$2:C$374,Fielding!D$2:D$374,"")</f>
        <v>OF</v>
      </c>
      <c r="J35" t="str">
        <f>_xlfn.XLOOKUP(C35,Fielding!C$2:C$374,Fielding!D$2:D$374,"")</f>
        <v>OF</v>
      </c>
    </row>
    <row r="36" spans="1:10" x14ac:dyDescent="0.25">
      <c r="A36">
        <v>34</v>
      </c>
      <c r="B36" t="s">
        <v>1364</v>
      </c>
      <c r="C36" t="s">
        <v>1365</v>
      </c>
      <c r="D36" t="s">
        <v>1</v>
      </c>
      <c r="G36" t="str">
        <f>_xlfn.XLOOKUP(C36,Fielding!C$2:C$374,Fielding!D$2:D$374,"")</f>
        <v>3B</v>
      </c>
      <c r="J36" t="str">
        <f>_xlfn.XLOOKUP(C36,Fielding!C$2:C$374,Fielding!D$2:D$374,"")</f>
        <v>3B</v>
      </c>
    </row>
    <row r="37" spans="1:10" x14ac:dyDescent="0.25">
      <c r="A37">
        <v>35</v>
      </c>
      <c r="B37" t="s">
        <v>303</v>
      </c>
      <c r="C37" t="s">
        <v>1231</v>
      </c>
      <c r="D37" t="s">
        <v>1508</v>
      </c>
      <c r="G37" t="str">
        <f>_xlfn.XLOOKUP(C37,Fielding!C$2:C$374,Fielding!D$2:D$374,"")</f>
        <v>3B-1B</v>
      </c>
      <c r="J37" t="str">
        <f>_xlfn.XLOOKUP(C37,Fielding!C$2:C$374,Fielding!D$2:D$374,"")</f>
        <v>3B-1B</v>
      </c>
    </row>
    <row r="38" spans="1:10" x14ac:dyDescent="0.25">
      <c r="A38">
        <v>36</v>
      </c>
      <c r="B38" t="s">
        <v>283</v>
      </c>
      <c r="C38" t="s">
        <v>1146</v>
      </c>
      <c r="D38" t="s">
        <v>105</v>
      </c>
      <c r="G38" t="str">
        <f>_xlfn.XLOOKUP(C38,Fielding!C$2:C$374,Fielding!D$2:D$374,"")</f>
        <v>P</v>
      </c>
      <c r="J38" t="str">
        <f>_xlfn.XLOOKUP(C38,Fielding!C$2:C$374,Fielding!D$2:D$374,"")</f>
        <v>P</v>
      </c>
    </row>
    <row r="39" spans="1:10" x14ac:dyDescent="0.25">
      <c r="A39">
        <v>37</v>
      </c>
      <c r="B39" t="s">
        <v>1045</v>
      </c>
      <c r="C39" t="s">
        <v>1046</v>
      </c>
      <c r="D39" t="s">
        <v>110</v>
      </c>
      <c r="G39" t="str">
        <f>_xlfn.XLOOKUP(C39,Fielding!C$2:C$374,Fielding!D$2:D$374,"")</f>
        <v>OF</v>
      </c>
      <c r="J39" t="str">
        <f>_xlfn.XLOOKUP(C39,Fielding!C$2:C$374,Fielding!D$2:D$374,"")</f>
        <v>OF</v>
      </c>
    </row>
    <row r="40" spans="1:10" x14ac:dyDescent="0.25">
      <c r="A40">
        <v>38</v>
      </c>
      <c r="B40" t="s">
        <v>272</v>
      </c>
      <c r="C40" t="s">
        <v>1080</v>
      </c>
      <c r="D40" t="s">
        <v>105</v>
      </c>
      <c r="G40" t="str">
        <f>_xlfn.XLOOKUP(C40,Fielding!C$2:C$374,Fielding!D$2:D$374,"")</f>
        <v>P</v>
      </c>
      <c r="J40" t="str">
        <f>_xlfn.XLOOKUP(C40,Fielding!C$2:C$374,Fielding!D$2:D$374,"")</f>
        <v>P</v>
      </c>
    </row>
    <row r="41" spans="1:10" x14ac:dyDescent="0.25">
      <c r="A41">
        <v>39</v>
      </c>
      <c r="B41" t="s">
        <v>303</v>
      </c>
      <c r="C41" t="s">
        <v>254</v>
      </c>
      <c r="D41" t="s">
        <v>105</v>
      </c>
      <c r="G41" t="str">
        <f>_xlfn.XLOOKUP(C41,Fielding!C$2:C$374,Fielding!D$2:D$374,"")</f>
        <v>P</v>
      </c>
      <c r="J41" t="str">
        <f>_xlfn.XLOOKUP(C41,Fielding!C$2:C$374,Fielding!D$2:D$374,"")</f>
        <v>P</v>
      </c>
    </row>
    <row r="42" spans="1:10" x14ac:dyDescent="0.25">
      <c r="A42">
        <v>40</v>
      </c>
      <c r="B42" t="s">
        <v>146</v>
      </c>
      <c r="C42" t="s">
        <v>1119</v>
      </c>
      <c r="D42" t="s">
        <v>106</v>
      </c>
      <c r="G42" t="str">
        <f>_xlfn.XLOOKUP(C42,Fielding!C$2:C$374,Fielding!D$2:D$374,"")</f>
        <v>SS</v>
      </c>
      <c r="J42" t="str">
        <f>_xlfn.XLOOKUP(C42,Fielding!C$2:C$374,Fielding!D$2:D$374,"")</f>
        <v>SS</v>
      </c>
    </row>
    <row r="43" spans="1:10" x14ac:dyDescent="0.25">
      <c r="A43">
        <v>41</v>
      </c>
      <c r="B43" t="s">
        <v>1145</v>
      </c>
      <c r="C43" t="s">
        <v>363</v>
      </c>
      <c r="D43" t="s">
        <v>110</v>
      </c>
      <c r="G43" t="str">
        <f>_xlfn.XLOOKUP(C43,Fielding!C$2:C$374,Fielding!D$2:D$374,"")</f>
        <v>OF</v>
      </c>
      <c r="J43" t="str">
        <f>_xlfn.XLOOKUP(C43,Fielding!C$2:C$374,Fielding!D$2:D$374,"")</f>
        <v>OF</v>
      </c>
    </row>
    <row r="44" spans="1:10" x14ac:dyDescent="0.25">
      <c r="A44">
        <v>42</v>
      </c>
      <c r="B44" t="s">
        <v>138</v>
      </c>
      <c r="C44" t="s">
        <v>1453</v>
      </c>
      <c r="D44" t="s">
        <v>110</v>
      </c>
      <c r="G44" t="str">
        <f>_xlfn.XLOOKUP(C44,Fielding!C$2:C$374,Fielding!D$2:D$374,"")</f>
        <v>OF</v>
      </c>
      <c r="J44" t="str">
        <f>_xlfn.XLOOKUP(C44,Fielding!C$2:C$374,Fielding!D$2:D$374,"")</f>
        <v>OF</v>
      </c>
    </row>
    <row r="45" spans="1:10" x14ac:dyDescent="0.25">
      <c r="A45">
        <v>43</v>
      </c>
      <c r="B45" t="s">
        <v>285</v>
      </c>
      <c r="C45" t="s">
        <v>1147</v>
      </c>
      <c r="D45" t="s">
        <v>105</v>
      </c>
      <c r="G45" t="str">
        <f>_xlfn.XLOOKUP(C45,Fielding!C$2:C$374,Fielding!D$2:D$374,"")</f>
        <v>P</v>
      </c>
      <c r="J45" t="str">
        <f>_xlfn.XLOOKUP(C45,Fielding!C$2:C$374,Fielding!D$2:D$374,"")</f>
        <v>P</v>
      </c>
    </row>
    <row r="46" spans="1:10" x14ac:dyDescent="0.25">
      <c r="A46">
        <v>44</v>
      </c>
      <c r="B46" t="s">
        <v>1026</v>
      </c>
      <c r="C46" t="s">
        <v>259</v>
      </c>
      <c r="D46" t="s">
        <v>5</v>
      </c>
      <c r="G46" t="str">
        <f>_xlfn.XLOOKUP(C46,Fielding!C$2:C$374,Fielding!D$2:D$374,"")</f>
        <v>C</v>
      </c>
      <c r="J46" t="str">
        <f>_xlfn.XLOOKUP(C46,Fielding!C$2:C$374,Fielding!D$2:D$374,"")</f>
        <v>C</v>
      </c>
    </row>
    <row r="47" spans="1:10" x14ac:dyDescent="0.25">
      <c r="A47">
        <v>45</v>
      </c>
      <c r="B47" t="s">
        <v>140</v>
      </c>
      <c r="C47" t="s">
        <v>1104</v>
      </c>
      <c r="D47" t="s">
        <v>1509</v>
      </c>
      <c r="G47" t="str">
        <f>_xlfn.XLOOKUP(C47,Fielding!C$2:C$374,Fielding!D$2:D$374,"")</f>
        <v>3B-2B-OF</v>
      </c>
      <c r="J47" t="str">
        <f>_xlfn.XLOOKUP(C47,Fielding!C$2:C$374,Fielding!D$2:D$374,"")</f>
        <v>3B-2B-OF</v>
      </c>
    </row>
    <row r="48" spans="1:10" x14ac:dyDescent="0.25">
      <c r="A48">
        <v>46</v>
      </c>
      <c r="B48" t="s">
        <v>347</v>
      </c>
      <c r="C48" t="s">
        <v>1361</v>
      </c>
      <c r="D48" t="s">
        <v>105</v>
      </c>
      <c r="G48" t="str">
        <f>_xlfn.XLOOKUP(C48,Fielding!C$2:C$374,Fielding!D$2:D$374,"")</f>
        <v>P</v>
      </c>
      <c r="J48" t="str">
        <f>_xlfn.XLOOKUP(C48,Fielding!C$2:C$374,Fielding!D$2:D$374,"")</f>
        <v>P</v>
      </c>
    </row>
    <row r="49" spans="1:10" x14ac:dyDescent="0.25">
      <c r="A49">
        <v>47</v>
      </c>
      <c r="B49" t="s">
        <v>1242</v>
      </c>
      <c r="C49" t="s">
        <v>1243</v>
      </c>
      <c r="D49" t="s">
        <v>105</v>
      </c>
      <c r="G49" t="str">
        <f>_xlfn.XLOOKUP(C49,Fielding!C$2:C$374,Fielding!D$2:D$374,"")</f>
        <v>P</v>
      </c>
      <c r="J49" t="str">
        <f>_xlfn.XLOOKUP(C49,Fielding!C$2:C$374,Fielding!D$2:D$374,"")</f>
        <v>P</v>
      </c>
    </row>
    <row r="50" spans="1:10" x14ac:dyDescent="0.25">
      <c r="A50">
        <v>48</v>
      </c>
      <c r="B50" t="s">
        <v>143</v>
      </c>
      <c r="C50" t="s">
        <v>1214</v>
      </c>
      <c r="D50" t="s">
        <v>105</v>
      </c>
      <c r="G50" t="str">
        <f>_xlfn.XLOOKUP(C50,Fielding!C$2:C$374,Fielding!D$2:D$374,"")</f>
        <v>P</v>
      </c>
      <c r="J50" t="str">
        <f>_xlfn.XLOOKUP(C50,Fielding!C$2:C$374,Fielding!D$2:D$374,"")</f>
        <v>P</v>
      </c>
    </row>
    <row r="51" spans="1:10" x14ac:dyDescent="0.25">
      <c r="A51">
        <v>49</v>
      </c>
      <c r="B51" t="s">
        <v>277</v>
      </c>
      <c r="C51" t="s">
        <v>1111</v>
      </c>
      <c r="D51" t="s">
        <v>5</v>
      </c>
      <c r="G51" t="str">
        <f>_xlfn.XLOOKUP(C51,Fielding!C$2:C$374,Fielding!D$2:D$374,"")</f>
        <v>C</v>
      </c>
      <c r="J51" t="str">
        <f>_xlfn.XLOOKUP(C51,Fielding!C$2:C$374,Fielding!D$2:D$374,"")</f>
        <v>C</v>
      </c>
    </row>
    <row r="52" spans="1:10" x14ac:dyDescent="0.25">
      <c r="A52">
        <v>50</v>
      </c>
      <c r="B52" t="s">
        <v>246</v>
      </c>
      <c r="C52" t="s">
        <v>1015</v>
      </c>
      <c r="D52" t="s">
        <v>106</v>
      </c>
      <c r="G52" t="str">
        <f>_xlfn.XLOOKUP(C52,Fielding!C$2:C$374,Fielding!D$2:D$374,"")</f>
        <v>SS</v>
      </c>
      <c r="J52" t="str">
        <f>_xlfn.XLOOKUP(C52,Fielding!C$2:C$374,Fielding!D$2:D$374,"")</f>
        <v>SS</v>
      </c>
    </row>
    <row r="53" spans="1:10" x14ac:dyDescent="0.25">
      <c r="A53" t="s">
        <v>212</v>
      </c>
      <c r="B53" t="s">
        <v>93</v>
      </c>
      <c r="D53" t="s">
        <v>1501</v>
      </c>
      <c r="G53" t="str">
        <f>_xlfn.XLOOKUP(C53,Fielding!C$2:C$374,Fielding!D$2:D$374,"")</f>
        <v>Pos Summary</v>
      </c>
      <c r="J53" t="str">
        <f>_xlfn.XLOOKUP(C53,Fielding!C$2:C$374,Fielding!D$2:D$374,"")</f>
        <v>Pos Summary</v>
      </c>
    </row>
    <row r="54" spans="1:10" x14ac:dyDescent="0.25">
      <c r="A54">
        <v>51</v>
      </c>
      <c r="B54" t="s">
        <v>273</v>
      </c>
      <c r="C54" t="s">
        <v>247</v>
      </c>
      <c r="D54" t="s">
        <v>6</v>
      </c>
      <c r="G54" t="str">
        <f>_xlfn.XLOOKUP(C54,Fielding!C$2:C$374,Fielding!D$2:D$374,"")</f>
        <v>1B</v>
      </c>
      <c r="J54" t="str">
        <f>_xlfn.XLOOKUP(C54,Fielding!C$2:C$374,Fielding!D$2:D$374,"")</f>
        <v>1B</v>
      </c>
    </row>
    <row r="55" spans="1:10" x14ac:dyDescent="0.25">
      <c r="A55">
        <v>52</v>
      </c>
      <c r="B55" t="s">
        <v>300</v>
      </c>
      <c r="C55" t="s">
        <v>1226</v>
      </c>
      <c r="D55" t="s">
        <v>110</v>
      </c>
      <c r="G55" t="str">
        <f>_xlfn.XLOOKUP(C55,Fielding!C$2:C$374,Fielding!D$2:D$374,"")</f>
        <v>OF</v>
      </c>
      <c r="J55" t="str">
        <f>_xlfn.XLOOKUP(C55,Fielding!C$2:C$374,Fielding!D$2:D$374,"")</f>
        <v>OF</v>
      </c>
    </row>
    <row r="56" spans="1:10" x14ac:dyDescent="0.25">
      <c r="A56">
        <v>53</v>
      </c>
      <c r="B56" t="s">
        <v>337</v>
      </c>
      <c r="C56" t="s">
        <v>1306</v>
      </c>
      <c r="D56" t="s">
        <v>0</v>
      </c>
      <c r="G56" t="str">
        <f>_xlfn.XLOOKUP(C56,Fielding!C$2:C$374,Fielding!D$2:D$374,"")</f>
        <v>2B</v>
      </c>
      <c r="J56" t="str">
        <f>_xlfn.XLOOKUP(C56,Fielding!C$2:C$374,Fielding!D$2:D$374,"")</f>
        <v>2B</v>
      </c>
    </row>
    <row r="57" spans="1:10" x14ac:dyDescent="0.25">
      <c r="A57">
        <v>54</v>
      </c>
      <c r="B57" t="s">
        <v>1067</v>
      </c>
      <c r="C57" t="s">
        <v>261</v>
      </c>
      <c r="D57" t="s">
        <v>105</v>
      </c>
      <c r="G57" t="str">
        <f>_xlfn.XLOOKUP(C57,Fielding!C$2:C$374,Fielding!D$2:D$374,"")</f>
        <v>P</v>
      </c>
      <c r="J57" t="str">
        <f>_xlfn.XLOOKUP(C57,Fielding!C$2:C$374,Fielding!D$2:D$374,"")</f>
        <v>P</v>
      </c>
    </row>
    <row r="58" spans="1:10" x14ac:dyDescent="0.25">
      <c r="A58">
        <v>55</v>
      </c>
      <c r="B58" t="s">
        <v>323</v>
      </c>
      <c r="C58" t="s">
        <v>1282</v>
      </c>
      <c r="D58" t="s">
        <v>5</v>
      </c>
      <c r="G58" t="str">
        <f>_xlfn.XLOOKUP(C58,Fielding!C$2:C$374,Fielding!D$2:D$374,"")</f>
        <v>C</v>
      </c>
      <c r="J58" t="str">
        <f>_xlfn.XLOOKUP(C58,Fielding!C$2:C$374,Fielding!D$2:D$374,"")</f>
        <v>C</v>
      </c>
    </row>
    <row r="59" spans="1:10" x14ac:dyDescent="0.25">
      <c r="A59">
        <v>56</v>
      </c>
      <c r="B59" t="s">
        <v>1275</v>
      </c>
      <c r="C59" t="s">
        <v>1276</v>
      </c>
      <c r="D59" t="s">
        <v>6</v>
      </c>
      <c r="G59" t="str">
        <f>_xlfn.XLOOKUP(C59,Fielding!C$2:C$374,Fielding!D$2:D$374,"")</f>
        <v>1B</v>
      </c>
      <c r="J59" t="str">
        <f>_xlfn.XLOOKUP(C59,Fielding!C$2:C$374,Fielding!D$2:D$374,"")</f>
        <v>1B</v>
      </c>
    </row>
    <row r="60" spans="1:10" x14ac:dyDescent="0.25">
      <c r="A60">
        <v>57</v>
      </c>
      <c r="B60" t="s">
        <v>270</v>
      </c>
      <c r="C60" t="s">
        <v>1077</v>
      </c>
      <c r="D60" t="s">
        <v>1510</v>
      </c>
      <c r="G60" t="str">
        <f>_xlfn.XLOOKUP(C60,Fielding!C$2:C$374,Fielding!D$2:D$374,"")</f>
        <v>3B-OF-1B</v>
      </c>
      <c r="J60" t="str">
        <f>_xlfn.XLOOKUP(C60,Fielding!C$2:C$374,Fielding!D$2:D$374,"")</f>
        <v>3B-OF-1B</v>
      </c>
    </row>
    <row r="61" spans="1:10" x14ac:dyDescent="0.25">
      <c r="A61">
        <v>58</v>
      </c>
      <c r="B61" t="s">
        <v>349</v>
      </c>
      <c r="C61" t="s">
        <v>1363</v>
      </c>
      <c r="D61" t="s">
        <v>1505</v>
      </c>
      <c r="G61" t="str">
        <f>_xlfn.XLOOKUP(C61,Fielding!C$2:C$374,Fielding!D$2:D$374,"")</f>
        <v>2B-SS</v>
      </c>
      <c r="J61" t="str">
        <f>_xlfn.XLOOKUP(C61,Fielding!C$2:C$374,Fielding!D$2:D$374,"")</f>
        <v>2B-SS</v>
      </c>
    </row>
    <row r="62" spans="1:10" x14ac:dyDescent="0.25">
      <c r="A62">
        <v>59</v>
      </c>
      <c r="B62" t="s">
        <v>145</v>
      </c>
      <c r="C62" t="s">
        <v>1030</v>
      </c>
      <c r="D62" t="s">
        <v>6</v>
      </c>
      <c r="G62" t="str">
        <f>_xlfn.XLOOKUP(C62,Fielding!C$2:C$374,Fielding!D$2:D$374,"")</f>
        <v>1B</v>
      </c>
      <c r="J62" t="str">
        <f>_xlfn.XLOOKUP(C62,Fielding!C$2:C$374,Fielding!D$2:D$374,"")</f>
        <v>1B</v>
      </c>
    </row>
    <row r="63" spans="1:10" x14ac:dyDescent="0.25">
      <c r="A63">
        <v>60</v>
      </c>
      <c r="B63" t="s">
        <v>1089</v>
      </c>
      <c r="C63" t="s">
        <v>1030</v>
      </c>
      <c r="D63" t="s">
        <v>6</v>
      </c>
      <c r="G63" t="str">
        <f>_xlfn.XLOOKUP(C63,Fielding!C$2:C$374,Fielding!D$2:D$374,"")</f>
        <v>1B</v>
      </c>
      <c r="J63" t="str">
        <f>_xlfn.XLOOKUP(C63,Fielding!C$2:C$374,Fielding!D$2:D$374,"")</f>
        <v>1B</v>
      </c>
    </row>
    <row r="64" spans="1:10" x14ac:dyDescent="0.25">
      <c r="A64">
        <v>61</v>
      </c>
      <c r="B64" t="s">
        <v>146</v>
      </c>
      <c r="C64" t="s">
        <v>151</v>
      </c>
      <c r="D64" t="s">
        <v>1</v>
      </c>
      <c r="G64" t="str">
        <f>_xlfn.XLOOKUP(C64,Fielding!C$2:C$374,Fielding!D$2:D$374,"")</f>
        <v>3B</v>
      </c>
      <c r="J64" t="str">
        <f>_xlfn.XLOOKUP(C64,Fielding!C$2:C$374,Fielding!D$2:D$374,"")</f>
        <v>3B</v>
      </c>
    </row>
    <row r="65" spans="1:10" x14ac:dyDescent="0.25">
      <c r="A65">
        <v>62</v>
      </c>
      <c r="B65" t="s">
        <v>1279</v>
      </c>
      <c r="C65" t="s">
        <v>1280</v>
      </c>
      <c r="D65" t="s">
        <v>1511</v>
      </c>
      <c r="G65" t="str">
        <f>_xlfn.XLOOKUP(C65,Fielding!C$2:C$374,Fielding!D$2:D$374,"")</f>
        <v>2B-3B-SS-OF</v>
      </c>
      <c r="J65" t="str">
        <f>_xlfn.XLOOKUP(C65,Fielding!C$2:C$374,Fielding!D$2:D$374,"")</f>
        <v>2B-3B-SS-OF</v>
      </c>
    </row>
    <row r="66" spans="1:10" x14ac:dyDescent="0.25">
      <c r="A66">
        <v>63</v>
      </c>
      <c r="B66" t="s">
        <v>159</v>
      </c>
      <c r="C66" t="s">
        <v>1287</v>
      </c>
      <c r="D66" t="s">
        <v>105</v>
      </c>
      <c r="G66" t="str">
        <f>_xlfn.XLOOKUP(C66,Fielding!C$2:C$374,Fielding!D$2:D$374,"")</f>
        <v>P</v>
      </c>
      <c r="J66" t="str">
        <f>_xlfn.XLOOKUP(C66,Fielding!C$2:C$374,Fielding!D$2:D$374,"")</f>
        <v>P</v>
      </c>
    </row>
    <row r="67" spans="1:10" x14ac:dyDescent="0.25">
      <c r="A67">
        <v>64</v>
      </c>
      <c r="B67" t="s">
        <v>1141</v>
      </c>
      <c r="C67" t="s">
        <v>1067</v>
      </c>
      <c r="D67" t="s">
        <v>105</v>
      </c>
      <c r="G67" t="str">
        <f>_xlfn.XLOOKUP(C67,Fielding!C$2:C$374,Fielding!D$2:D$374,"")</f>
        <v>P</v>
      </c>
      <c r="J67" t="str">
        <f>_xlfn.XLOOKUP(C67,Fielding!C$2:C$374,Fielding!D$2:D$374,"")</f>
        <v>P</v>
      </c>
    </row>
    <row r="68" spans="1:10" x14ac:dyDescent="0.25">
      <c r="A68">
        <v>65</v>
      </c>
      <c r="B68" t="s">
        <v>1300</v>
      </c>
      <c r="C68" t="s">
        <v>290</v>
      </c>
      <c r="D68" t="s">
        <v>105</v>
      </c>
      <c r="G68" t="str">
        <f>_xlfn.XLOOKUP(C68,Fielding!C$2:C$374,Fielding!D$2:D$374,"")</f>
        <v>P</v>
      </c>
      <c r="J68" t="str">
        <f>_xlfn.XLOOKUP(C68,Fielding!C$2:C$374,Fielding!D$2:D$374,"")</f>
        <v>P</v>
      </c>
    </row>
    <row r="69" spans="1:10" x14ac:dyDescent="0.25">
      <c r="A69">
        <v>66</v>
      </c>
      <c r="B69" t="s">
        <v>156</v>
      </c>
      <c r="C69" t="s">
        <v>290</v>
      </c>
      <c r="D69" t="s">
        <v>105</v>
      </c>
      <c r="G69" t="str">
        <f>_xlfn.XLOOKUP(C69,Fielding!C$2:C$374,Fielding!D$2:D$374,"")</f>
        <v>P</v>
      </c>
      <c r="J69" t="str">
        <f>_xlfn.XLOOKUP(C69,Fielding!C$2:C$374,Fielding!D$2:D$374,"")</f>
        <v>P</v>
      </c>
    </row>
    <row r="70" spans="1:10" x14ac:dyDescent="0.25">
      <c r="A70">
        <v>67</v>
      </c>
      <c r="B70" t="s">
        <v>1165</v>
      </c>
      <c r="C70" t="s">
        <v>1166</v>
      </c>
      <c r="D70" t="s">
        <v>0</v>
      </c>
      <c r="G70" t="str">
        <f>_xlfn.XLOOKUP(C70,Fielding!C$2:C$374,Fielding!D$2:D$374,"")</f>
        <v>2B</v>
      </c>
      <c r="J70" t="str">
        <f>_xlfn.XLOOKUP(C70,Fielding!C$2:C$374,Fielding!D$2:D$374,"")</f>
        <v>2B</v>
      </c>
    </row>
    <row r="71" spans="1:10" x14ac:dyDescent="0.25">
      <c r="A71">
        <v>68</v>
      </c>
      <c r="B71" t="s">
        <v>1245</v>
      </c>
      <c r="C71" t="s">
        <v>1246</v>
      </c>
      <c r="D71" t="s">
        <v>110</v>
      </c>
      <c r="G71" t="str">
        <f>_xlfn.XLOOKUP(C71,Fielding!C$2:C$374,Fielding!D$2:D$374,"")</f>
        <v>OF</v>
      </c>
      <c r="J71" t="str">
        <f>_xlfn.XLOOKUP(C71,Fielding!C$2:C$374,Fielding!D$2:D$374,"")</f>
        <v>OF</v>
      </c>
    </row>
    <row r="72" spans="1:10" x14ac:dyDescent="0.25">
      <c r="A72">
        <v>69</v>
      </c>
      <c r="B72" t="s">
        <v>296</v>
      </c>
      <c r="C72" t="s">
        <v>1186</v>
      </c>
      <c r="D72" t="s">
        <v>105</v>
      </c>
      <c r="G72" t="str">
        <f>_xlfn.XLOOKUP(C72,Fielding!C$2:C$374,Fielding!D$2:D$374,"")</f>
        <v>P</v>
      </c>
      <c r="J72" t="str">
        <f>_xlfn.XLOOKUP(C72,Fielding!C$2:C$374,Fielding!D$2:D$374,"")</f>
        <v>P</v>
      </c>
    </row>
    <row r="73" spans="1:10" x14ac:dyDescent="0.25">
      <c r="A73">
        <v>70</v>
      </c>
      <c r="B73" t="s">
        <v>281</v>
      </c>
      <c r="C73" t="s">
        <v>1128</v>
      </c>
      <c r="D73" t="s">
        <v>0</v>
      </c>
      <c r="G73" t="str">
        <f>_xlfn.XLOOKUP(C73,Fielding!C$2:C$374,Fielding!D$2:D$374,"")</f>
        <v>2B</v>
      </c>
      <c r="J73" t="str">
        <f>_xlfn.XLOOKUP(C73,Fielding!C$2:C$374,Fielding!D$2:D$374,"")</f>
        <v>2B</v>
      </c>
    </row>
    <row r="74" spans="1:10" x14ac:dyDescent="0.25">
      <c r="A74">
        <v>71</v>
      </c>
      <c r="B74" t="s">
        <v>1304</v>
      </c>
      <c r="C74" t="s">
        <v>1305</v>
      </c>
      <c r="D74" t="s">
        <v>110</v>
      </c>
      <c r="G74" t="str">
        <f>_xlfn.XLOOKUP(C74,Fielding!C$2:C$374,Fielding!D$2:D$374,"")</f>
        <v>OF</v>
      </c>
      <c r="J74" t="str">
        <f>_xlfn.XLOOKUP(C74,Fielding!C$2:C$374,Fielding!D$2:D$374,"")</f>
        <v>OF</v>
      </c>
    </row>
    <row r="75" spans="1:10" x14ac:dyDescent="0.25">
      <c r="A75">
        <v>72</v>
      </c>
      <c r="B75" t="s">
        <v>152</v>
      </c>
      <c r="C75" t="s">
        <v>1206</v>
      </c>
      <c r="D75" t="s">
        <v>105</v>
      </c>
      <c r="G75" t="str">
        <f>_xlfn.XLOOKUP(C75,Fielding!C$2:C$374,Fielding!D$2:D$374,"")</f>
        <v>P</v>
      </c>
      <c r="J75" t="str">
        <f>_xlfn.XLOOKUP(C75,Fielding!C$2:C$374,Fielding!D$2:D$374,"")</f>
        <v>P</v>
      </c>
    </row>
    <row r="76" spans="1:10" x14ac:dyDescent="0.25">
      <c r="A76">
        <v>73</v>
      </c>
      <c r="B76" t="s">
        <v>349</v>
      </c>
      <c r="C76" t="s">
        <v>141</v>
      </c>
      <c r="D76" t="s">
        <v>110</v>
      </c>
      <c r="G76" t="str">
        <f>_xlfn.XLOOKUP(C76,Fielding!C$2:C$374,Fielding!D$2:D$374,"")</f>
        <v>OF</v>
      </c>
      <c r="J76" t="str">
        <f>_xlfn.XLOOKUP(C76,Fielding!C$2:C$374,Fielding!D$2:D$374,"")</f>
        <v>OF</v>
      </c>
    </row>
    <row r="77" spans="1:10" x14ac:dyDescent="0.25">
      <c r="A77">
        <v>74</v>
      </c>
      <c r="B77" t="s">
        <v>147</v>
      </c>
      <c r="C77" t="s">
        <v>1353</v>
      </c>
      <c r="D77" t="s">
        <v>110</v>
      </c>
      <c r="G77" t="str">
        <f>_xlfn.XLOOKUP(C77,Fielding!C$2:C$374,Fielding!D$2:D$374,"")</f>
        <v>OF</v>
      </c>
      <c r="J77" t="str">
        <f>_xlfn.XLOOKUP(C77,Fielding!C$2:C$374,Fielding!D$2:D$374,"")</f>
        <v>OF</v>
      </c>
    </row>
    <row r="78" spans="1:10" x14ac:dyDescent="0.25">
      <c r="A78">
        <v>75</v>
      </c>
      <c r="B78" t="s">
        <v>146</v>
      </c>
      <c r="C78" t="s">
        <v>1120</v>
      </c>
      <c r="D78" t="s">
        <v>105</v>
      </c>
      <c r="G78" t="str">
        <f>_xlfn.XLOOKUP(C78,Fielding!C$2:C$374,Fielding!D$2:D$374,"")</f>
        <v>P</v>
      </c>
      <c r="J78" t="str">
        <f>_xlfn.XLOOKUP(C78,Fielding!C$2:C$374,Fielding!D$2:D$374,"")</f>
        <v>P</v>
      </c>
    </row>
    <row r="79" spans="1:10" x14ac:dyDescent="0.25">
      <c r="A79" t="s">
        <v>212</v>
      </c>
      <c r="B79" t="s">
        <v>93</v>
      </c>
      <c r="D79" t="s">
        <v>1501</v>
      </c>
      <c r="G79" t="str">
        <f>_xlfn.XLOOKUP(C79,Fielding!C$2:C$374,Fielding!D$2:D$374,"")</f>
        <v>Pos Summary</v>
      </c>
      <c r="J79" t="str">
        <f>_xlfn.XLOOKUP(C79,Fielding!C$2:C$374,Fielding!D$2:D$374,"")</f>
        <v>Pos Summary</v>
      </c>
    </row>
    <row r="80" spans="1:10" x14ac:dyDescent="0.25">
      <c r="A80">
        <v>76</v>
      </c>
      <c r="B80" t="s">
        <v>1055</v>
      </c>
      <c r="C80" t="s">
        <v>271</v>
      </c>
      <c r="D80" t="s">
        <v>105</v>
      </c>
      <c r="G80" t="str">
        <f>_xlfn.XLOOKUP(C80,Fielding!C$2:C$374,Fielding!D$2:D$374,"")</f>
        <v>P</v>
      </c>
      <c r="J80" t="str">
        <f>_xlfn.XLOOKUP(C80,Fielding!C$2:C$374,Fielding!D$2:D$374,"")</f>
        <v>P</v>
      </c>
    </row>
    <row r="81" spans="1:10" x14ac:dyDescent="0.25">
      <c r="A81">
        <v>77</v>
      </c>
      <c r="B81" t="s">
        <v>142</v>
      </c>
      <c r="C81" t="s">
        <v>1342</v>
      </c>
      <c r="D81" t="s">
        <v>1512</v>
      </c>
      <c r="G81" t="str">
        <f>_xlfn.XLOOKUP(C81,Fielding!C$2:C$374,Fielding!D$2:D$374,"")</f>
        <v>SS-2B-3B-OF</v>
      </c>
      <c r="J81" t="str">
        <f>_xlfn.XLOOKUP(C81,Fielding!C$2:C$374,Fielding!D$2:D$374,"")</f>
        <v>SS-2B-3B-OF</v>
      </c>
    </row>
    <row r="82" spans="1:10" x14ac:dyDescent="0.25">
      <c r="A82">
        <v>78</v>
      </c>
      <c r="B82" t="s">
        <v>285</v>
      </c>
      <c r="C82" t="s">
        <v>1148</v>
      </c>
      <c r="D82" t="s">
        <v>105</v>
      </c>
      <c r="G82" t="str">
        <f>_xlfn.XLOOKUP(C82,Fielding!C$2:C$374,Fielding!D$2:D$374,"")</f>
        <v>P</v>
      </c>
      <c r="J82" t="str">
        <f>_xlfn.XLOOKUP(C82,Fielding!C$2:C$374,Fielding!D$2:D$374,"")</f>
        <v>P</v>
      </c>
    </row>
    <row r="83" spans="1:10" x14ac:dyDescent="0.25">
      <c r="A83">
        <v>79</v>
      </c>
      <c r="B83" t="s">
        <v>1358</v>
      </c>
      <c r="C83" t="s">
        <v>1359</v>
      </c>
      <c r="D83" t="s">
        <v>1540</v>
      </c>
      <c r="G83" t="str">
        <f>_xlfn.XLOOKUP(C83,Fielding!C$2:C$374,Fielding!D$2:D$374,"")</f>
        <v>OF***</v>
      </c>
      <c r="J83" t="str">
        <f>_xlfn.XLOOKUP(C83,Fielding!C$2:C$374,Fielding!D$2:D$374,"")</f>
        <v>OF***</v>
      </c>
    </row>
    <row r="84" spans="1:10" x14ac:dyDescent="0.25">
      <c r="A84">
        <v>80</v>
      </c>
      <c r="B84" t="s">
        <v>140</v>
      </c>
      <c r="C84" t="s">
        <v>1105</v>
      </c>
      <c r="D84" t="s">
        <v>1513</v>
      </c>
      <c r="G84" t="str">
        <f>_xlfn.XLOOKUP(C84,Fielding!C$2:C$374,Fielding!D$2:D$374,"")</f>
        <v>OF-3B</v>
      </c>
      <c r="J84" t="str">
        <f>_xlfn.XLOOKUP(C84,Fielding!C$2:C$374,Fielding!D$2:D$374,"")</f>
        <v>OF-3B</v>
      </c>
    </row>
    <row r="85" spans="1:10" x14ac:dyDescent="0.25">
      <c r="A85">
        <v>81</v>
      </c>
      <c r="B85" t="s">
        <v>157</v>
      </c>
      <c r="C85" t="s">
        <v>1016</v>
      </c>
      <c r="D85" t="s">
        <v>105</v>
      </c>
      <c r="G85" t="str">
        <f>_xlfn.XLOOKUP(C85,Fielding!C$2:C$374,Fielding!D$2:D$374,"")</f>
        <v>P</v>
      </c>
      <c r="J85" t="str">
        <f>_xlfn.XLOOKUP(C85,Fielding!C$2:C$374,Fielding!D$2:D$374,"")</f>
        <v>P</v>
      </c>
    </row>
    <row r="86" spans="1:10" x14ac:dyDescent="0.25">
      <c r="A86">
        <v>82</v>
      </c>
      <c r="B86" t="s">
        <v>265</v>
      </c>
      <c r="C86" t="s">
        <v>1065</v>
      </c>
      <c r="D86" t="s">
        <v>105</v>
      </c>
      <c r="G86" t="str">
        <f>_xlfn.XLOOKUP(C86,Fielding!C$2:C$374,Fielding!D$2:D$374,"")</f>
        <v>P</v>
      </c>
      <c r="J86" t="str">
        <f>_xlfn.XLOOKUP(C86,Fielding!C$2:C$374,Fielding!D$2:D$374,"")</f>
        <v>P</v>
      </c>
    </row>
    <row r="87" spans="1:10" x14ac:dyDescent="0.25">
      <c r="A87">
        <v>83</v>
      </c>
      <c r="B87" t="s">
        <v>322</v>
      </c>
      <c r="C87" t="s">
        <v>1065</v>
      </c>
      <c r="D87" t="s">
        <v>105</v>
      </c>
      <c r="G87" t="str">
        <f>_xlfn.XLOOKUP(C87,Fielding!C$2:C$374,Fielding!D$2:D$374,"")</f>
        <v>P</v>
      </c>
      <c r="J87" t="str">
        <f>_xlfn.XLOOKUP(C87,Fielding!C$2:C$374,Fielding!D$2:D$374,"")</f>
        <v>P</v>
      </c>
    </row>
    <row r="88" spans="1:10" x14ac:dyDescent="0.25">
      <c r="A88">
        <v>84</v>
      </c>
      <c r="B88" t="s">
        <v>143</v>
      </c>
      <c r="C88" t="s">
        <v>1215</v>
      </c>
      <c r="D88" t="s">
        <v>1505</v>
      </c>
      <c r="G88" t="str">
        <f>_xlfn.XLOOKUP(C88,Fielding!C$2:C$374,Fielding!D$2:D$374,"")</f>
        <v>2B-SS</v>
      </c>
      <c r="J88" t="str">
        <f>_xlfn.XLOOKUP(C88,Fielding!C$2:C$374,Fielding!D$2:D$374,"")</f>
        <v>2B-SS</v>
      </c>
    </row>
    <row r="89" spans="1:10" x14ac:dyDescent="0.25">
      <c r="A89">
        <v>85</v>
      </c>
      <c r="B89" t="s">
        <v>150</v>
      </c>
      <c r="C89" t="s">
        <v>1003</v>
      </c>
      <c r="D89" t="s">
        <v>105</v>
      </c>
      <c r="G89" t="str">
        <f>_xlfn.XLOOKUP(C89,Fielding!C$2:C$374,Fielding!D$2:D$374,"")</f>
        <v>P</v>
      </c>
      <c r="J89" t="str">
        <f>_xlfn.XLOOKUP(C89,Fielding!C$2:C$374,Fielding!D$2:D$374,"")</f>
        <v>P</v>
      </c>
    </row>
    <row r="90" spans="1:10" x14ac:dyDescent="0.25">
      <c r="A90">
        <v>86</v>
      </c>
      <c r="B90" t="s">
        <v>1269</v>
      </c>
      <c r="C90" t="s">
        <v>1270</v>
      </c>
      <c r="D90" t="s">
        <v>105</v>
      </c>
      <c r="G90" t="str">
        <f>_xlfn.XLOOKUP(C90,Fielding!C$2:C$374,Fielding!D$2:D$374,"")</f>
        <v>P</v>
      </c>
      <c r="J90" t="str">
        <f>_xlfn.XLOOKUP(C90,Fielding!C$2:C$374,Fielding!D$2:D$374,"")</f>
        <v>P</v>
      </c>
    </row>
    <row r="91" spans="1:10" x14ac:dyDescent="0.25">
      <c r="A91">
        <v>87</v>
      </c>
      <c r="B91" t="s">
        <v>145</v>
      </c>
      <c r="C91" t="s">
        <v>1031</v>
      </c>
      <c r="D91" t="s">
        <v>105</v>
      </c>
      <c r="G91" t="str">
        <f>_xlfn.XLOOKUP(C91,Fielding!C$2:C$374,Fielding!D$2:D$374,"")</f>
        <v>P</v>
      </c>
      <c r="J91" t="str">
        <f>_xlfn.XLOOKUP(C91,Fielding!C$2:C$374,Fielding!D$2:D$374,"")</f>
        <v>P</v>
      </c>
    </row>
    <row r="92" spans="1:10" x14ac:dyDescent="0.25">
      <c r="A92">
        <v>88</v>
      </c>
      <c r="B92" t="s">
        <v>273</v>
      </c>
      <c r="C92" t="s">
        <v>1083</v>
      </c>
      <c r="D92" t="s">
        <v>5</v>
      </c>
      <c r="G92" t="str">
        <f>_xlfn.XLOOKUP(C92,Fielding!C$2:C$374,Fielding!D$2:D$374,"")</f>
        <v>C</v>
      </c>
      <c r="J92" t="str">
        <f>_xlfn.XLOOKUP(C92,Fielding!C$2:C$374,Fielding!D$2:D$374,"")</f>
        <v>C</v>
      </c>
    </row>
    <row r="93" spans="1:10" x14ac:dyDescent="0.25">
      <c r="A93">
        <v>89</v>
      </c>
      <c r="B93" t="s">
        <v>157</v>
      </c>
      <c r="C93" t="s">
        <v>1017</v>
      </c>
      <c r="D93" t="s">
        <v>105</v>
      </c>
      <c r="G93" t="str">
        <f>_xlfn.XLOOKUP(C93,Fielding!C$2:C$374,Fielding!D$2:D$374,"")</f>
        <v>P</v>
      </c>
      <c r="J93" t="str">
        <f>_xlfn.XLOOKUP(C93,Fielding!C$2:C$374,Fielding!D$2:D$374,"")</f>
        <v>P</v>
      </c>
    </row>
    <row r="94" spans="1:10" x14ac:dyDescent="0.25">
      <c r="A94">
        <v>90</v>
      </c>
      <c r="B94" t="s">
        <v>341</v>
      </c>
      <c r="C94" t="s">
        <v>1344</v>
      </c>
      <c r="D94" t="s">
        <v>5</v>
      </c>
      <c r="G94" t="str">
        <f>_xlfn.XLOOKUP(C94,Fielding!C$2:C$374,Fielding!D$2:D$374,"")</f>
        <v>C</v>
      </c>
      <c r="J94" t="str">
        <f>_xlfn.XLOOKUP(C94,Fielding!C$2:C$374,Fielding!D$2:D$374,"")</f>
        <v>C</v>
      </c>
    </row>
    <row r="95" spans="1:10" x14ac:dyDescent="0.25">
      <c r="A95">
        <v>91</v>
      </c>
      <c r="B95" t="s">
        <v>314</v>
      </c>
      <c r="C95" t="s">
        <v>1264</v>
      </c>
      <c r="D95" t="s">
        <v>6</v>
      </c>
      <c r="G95" t="str">
        <f>_xlfn.XLOOKUP(C95,Fielding!C$2:C$374,Fielding!D$2:D$374,"")</f>
        <v>1B</v>
      </c>
      <c r="J95" t="str">
        <f>_xlfn.XLOOKUP(C95,Fielding!C$2:C$374,Fielding!D$2:D$374,"")</f>
        <v>1B</v>
      </c>
    </row>
    <row r="96" spans="1:10" x14ac:dyDescent="0.25">
      <c r="A96">
        <v>92</v>
      </c>
      <c r="B96" t="s">
        <v>245</v>
      </c>
      <c r="C96" t="s">
        <v>1009</v>
      </c>
      <c r="D96" t="s">
        <v>5</v>
      </c>
      <c r="G96" t="str">
        <f>_xlfn.XLOOKUP(C96,Fielding!C$2:C$374,Fielding!D$2:D$374,"")</f>
        <v>C</v>
      </c>
      <c r="J96" t="str">
        <f>_xlfn.XLOOKUP(C96,Fielding!C$2:C$374,Fielding!D$2:D$374,"")</f>
        <v>C</v>
      </c>
    </row>
    <row r="97" spans="1:10" x14ac:dyDescent="0.25">
      <c r="A97">
        <v>93</v>
      </c>
      <c r="B97" t="s">
        <v>281</v>
      </c>
      <c r="C97" t="s">
        <v>1129</v>
      </c>
      <c r="D97" t="s">
        <v>1514</v>
      </c>
      <c r="G97" t="str">
        <f>_xlfn.XLOOKUP(C97,Fielding!C$2:C$374,Fielding!D$2:D$374,"")</f>
        <v>C-OF</v>
      </c>
      <c r="J97" t="str">
        <f>_xlfn.XLOOKUP(C97,Fielding!C$2:C$374,Fielding!D$2:D$374,"")</f>
        <v>C-OF</v>
      </c>
    </row>
    <row r="98" spans="1:10" x14ac:dyDescent="0.25">
      <c r="A98">
        <v>94</v>
      </c>
      <c r="B98" t="s">
        <v>1158</v>
      </c>
      <c r="C98" t="s">
        <v>188</v>
      </c>
      <c r="D98" t="s">
        <v>105</v>
      </c>
      <c r="G98" t="str">
        <f>_xlfn.XLOOKUP(C98,Fielding!C$2:C$374,Fielding!D$2:D$374,"")</f>
        <v>P</v>
      </c>
      <c r="J98" t="str">
        <f>_xlfn.XLOOKUP(C98,Fielding!C$2:C$374,Fielding!D$2:D$374,"")</f>
        <v>P</v>
      </c>
    </row>
    <row r="99" spans="1:10" x14ac:dyDescent="0.25">
      <c r="A99">
        <v>95</v>
      </c>
      <c r="B99" t="s">
        <v>279</v>
      </c>
      <c r="C99" t="s">
        <v>1124</v>
      </c>
      <c r="D99" t="s">
        <v>105</v>
      </c>
      <c r="G99" t="str">
        <f>_xlfn.XLOOKUP(C99,Fielding!C$2:C$374,Fielding!D$2:D$374,"")</f>
        <v>P</v>
      </c>
      <c r="J99" t="str">
        <f>_xlfn.XLOOKUP(C99,Fielding!C$2:C$374,Fielding!D$2:D$374,"")</f>
        <v>P</v>
      </c>
    </row>
    <row r="100" spans="1:10" x14ac:dyDescent="0.25">
      <c r="A100">
        <v>96</v>
      </c>
      <c r="B100" t="s">
        <v>341</v>
      </c>
      <c r="C100" t="s">
        <v>1124</v>
      </c>
      <c r="D100" t="s">
        <v>105</v>
      </c>
      <c r="G100" t="str">
        <f>_xlfn.XLOOKUP(C100,Fielding!C$2:C$374,Fielding!D$2:D$374,"")</f>
        <v>P</v>
      </c>
      <c r="J100" t="str">
        <f>_xlfn.XLOOKUP(C100,Fielding!C$2:C$374,Fielding!D$2:D$374,"")</f>
        <v>P</v>
      </c>
    </row>
    <row r="101" spans="1:10" x14ac:dyDescent="0.25">
      <c r="A101">
        <v>97</v>
      </c>
      <c r="B101" t="s">
        <v>1368</v>
      </c>
      <c r="C101" t="s">
        <v>1369</v>
      </c>
      <c r="D101" t="s">
        <v>105</v>
      </c>
      <c r="G101" t="str">
        <f>_xlfn.XLOOKUP(C101,Fielding!C$2:C$374,Fielding!D$2:D$374,"")</f>
        <v>P</v>
      </c>
      <c r="J101" t="str">
        <f>_xlfn.XLOOKUP(C101,Fielding!C$2:C$374,Fielding!D$2:D$374,"")</f>
        <v>P</v>
      </c>
    </row>
    <row r="102" spans="1:10" x14ac:dyDescent="0.25">
      <c r="A102">
        <v>98</v>
      </c>
      <c r="B102" t="s">
        <v>328</v>
      </c>
      <c r="C102" t="s">
        <v>1293</v>
      </c>
      <c r="D102" t="s">
        <v>5</v>
      </c>
      <c r="G102" t="str">
        <f>_xlfn.XLOOKUP(C102,Fielding!C$2:C$374,Fielding!D$2:D$374,"")</f>
        <v>C</v>
      </c>
      <c r="J102" t="str">
        <f>_xlfn.XLOOKUP(C102,Fielding!C$2:C$374,Fielding!D$2:D$374,"")</f>
        <v>C</v>
      </c>
    </row>
    <row r="103" spans="1:10" x14ac:dyDescent="0.25">
      <c r="A103">
        <v>99</v>
      </c>
      <c r="B103" t="s">
        <v>152</v>
      </c>
      <c r="C103" t="s">
        <v>1207</v>
      </c>
      <c r="D103" t="s">
        <v>1515</v>
      </c>
      <c r="G103" t="str">
        <f>_xlfn.XLOOKUP(C103,Fielding!C$2:C$374,Fielding!D$2:D$374,"")</f>
        <v>3B-OF</v>
      </c>
      <c r="J103" t="str">
        <f>_xlfn.XLOOKUP(C103,Fielding!C$2:C$374,Fielding!D$2:D$374,"")</f>
        <v>3B-OF</v>
      </c>
    </row>
    <row r="104" spans="1:10" x14ac:dyDescent="0.25">
      <c r="A104">
        <v>100</v>
      </c>
      <c r="B104" t="s">
        <v>157</v>
      </c>
      <c r="C104" t="s">
        <v>1018</v>
      </c>
      <c r="D104" t="s">
        <v>1516</v>
      </c>
      <c r="G104" t="str">
        <f>_xlfn.XLOOKUP(C104,Fielding!C$2:C$374,Fielding!D$2:D$374,"")</f>
        <v>C-1B</v>
      </c>
      <c r="J104" t="str">
        <f>_xlfn.XLOOKUP(C104,Fielding!C$2:C$374,Fielding!D$2:D$374,"")</f>
        <v>C-1B</v>
      </c>
    </row>
    <row r="105" spans="1:10" x14ac:dyDescent="0.25">
      <c r="A105" t="s">
        <v>212</v>
      </c>
      <c r="B105" t="s">
        <v>93</v>
      </c>
      <c r="D105" t="s">
        <v>1501</v>
      </c>
      <c r="G105" t="str">
        <f>_xlfn.XLOOKUP(C105,Fielding!C$2:C$374,Fielding!D$2:D$374,"")</f>
        <v>Pos Summary</v>
      </c>
      <c r="J105" t="str">
        <f>_xlfn.XLOOKUP(C105,Fielding!C$2:C$374,Fielding!D$2:D$374,"")</f>
        <v>Pos Summary</v>
      </c>
    </row>
    <row r="106" spans="1:10" x14ac:dyDescent="0.25">
      <c r="A106">
        <v>101</v>
      </c>
      <c r="B106" t="s">
        <v>296</v>
      </c>
      <c r="C106" t="s">
        <v>1187</v>
      </c>
      <c r="D106" t="s">
        <v>106</v>
      </c>
      <c r="G106" t="str">
        <f>_xlfn.XLOOKUP(C106,Fielding!C$2:C$374,Fielding!D$2:D$374,"")</f>
        <v>SS</v>
      </c>
      <c r="J106" t="str">
        <f>_xlfn.XLOOKUP(C106,Fielding!C$2:C$374,Fielding!D$2:D$374,"")</f>
        <v>SS</v>
      </c>
    </row>
    <row r="107" spans="1:10" x14ac:dyDescent="0.25">
      <c r="A107">
        <v>102</v>
      </c>
      <c r="B107" t="s">
        <v>296</v>
      </c>
      <c r="C107" t="s">
        <v>1188</v>
      </c>
      <c r="D107" t="s">
        <v>5</v>
      </c>
      <c r="G107" t="str">
        <f>_xlfn.XLOOKUP(C107,Fielding!C$2:C$374,Fielding!D$2:D$374,"")</f>
        <v>C</v>
      </c>
      <c r="J107" t="str">
        <f>_xlfn.XLOOKUP(C107,Fielding!C$2:C$374,Fielding!D$2:D$374,"")</f>
        <v>C</v>
      </c>
    </row>
    <row r="108" spans="1:10" x14ac:dyDescent="0.25">
      <c r="A108">
        <v>103</v>
      </c>
      <c r="B108" t="s">
        <v>345</v>
      </c>
      <c r="C108" t="s">
        <v>1357</v>
      </c>
      <c r="D108" t="s">
        <v>1505</v>
      </c>
      <c r="G108" t="str">
        <f>_xlfn.XLOOKUP(C108,Fielding!C$2:C$374,Fielding!D$2:D$374,"")</f>
        <v>2B-SS</v>
      </c>
      <c r="J108" t="str">
        <f>_xlfn.XLOOKUP(C108,Fielding!C$2:C$374,Fielding!D$2:D$374,"")</f>
        <v>2B-SS</v>
      </c>
    </row>
    <row r="109" spans="1:10" x14ac:dyDescent="0.25">
      <c r="A109">
        <v>104</v>
      </c>
      <c r="B109" t="s">
        <v>154</v>
      </c>
      <c r="C109" t="s">
        <v>1239</v>
      </c>
      <c r="D109" t="s">
        <v>110</v>
      </c>
      <c r="G109" t="str">
        <f>_xlfn.XLOOKUP(C109,Fielding!C$2:C$374,Fielding!D$2:D$374,"")</f>
        <v>OF</v>
      </c>
      <c r="J109" t="str">
        <f>_xlfn.XLOOKUP(C109,Fielding!C$2:C$374,Fielding!D$2:D$374,"")</f>
        <v>OF</v>
      </c>
    </row>
    <row r="110" spans="1:10" x14ac:dyDescent="0.25">
      <c r="A110">
        <v>105</v>
      </c>
      <c r="B110" t="s">
        <v>1176</v>
      </c>
      <c r="C110" t="s">
        <v>1177</v>
      </c>
      <c r="D110" t="s">
        <v>5</v>
      </c>
      <c r="G110" t="str">
        <f>_xlfn.XLOOKUP(C110,Fielding!C$2:C$374,Fielding!D$2:D$374,"")</f>
        <v>C</v>
      </c>
      <c r="J110" t="str">
        <f>_xlfn.XLOOKUP(C110,Fielding!C$2:C$374,Fielding!D$2:D$374,"")</f>
        <v>C</v>
      </c>
    </row>
    <row r="111" spans="1:10" x14ac:dyDescent="0.25">
      <c r="A111">
        <v>106</v>
      </c>
      <c r="B111" t="s">
        <v>1316</v>
      </c>
      <c r="C111" t="s">
        <v>1317</v>
      </c>
      <c r="D111" t="s">
        <v>5</v>
      </c>
      <c r="G111" t="str">
        <f>_xlfn.XLOOKUP(C111,Fielding!C$2:C$374,Fielding!D$2:D$374,"")</f>
        <v>C</v>
      </c>
      <c r="J111" t="str">
        <f>_xlfn.XLOOKUP(C111,Fielding!C$2:C$374,Fielding!D$2:D$374,"")</f>
        <v>C</v>
      </c>
    </row>
    <row r="112" spans="1:10" x14ac:dyDescent="0.25">
      <c r="A112">
        <v>107</v>
      </c>
      <c r="B112" t="s">
        <v>1155</v>
      </c>
      <c r="C112" t="s">
        <v>286</v>
      </c>
      <c r="D112" t="s">
        <v>1517</v>
      </c>
      <c r="G112" t="str">
        <f>_xlfn.XLOOKUP(C112,Fielding!C$2:C$374,Fielding!D$2:D$374,"")</f>
        <v>2B-1B</v>
      </c>
      <c r="J112" t="str">
        <f>_xlfn.XLOOKUP(C112,Fielding!C$2:C$374,Fielding!D$2:D$374,"")</f>
        <v>2B-1B</v>
      </c>
    </row>
    <row r="113" spans="1:10" x14ac:dyDescent="0.25">
      <c r="A113">
        <v>108</v>
      </c>
      <c r="B113" t="s">
        <v>323</v>
      </c>
      <c r="C113" t="s">
        <v>1283</v>
      </c>
      <c r="D113" t="s">
        <v>105</v>
      </c>
      <c r="G113" t="str">
        <f>_xlfn.XLOOKUP(C113,Fielding!C$2:C$374,Fielding!D$2:D$374,"")</f>
        <v>P</v>
      </c>
      <c r="J113" t="str">
        <f>_xlfn.XLOOKUP(C113,Fielding!C$2:C$374,Fielding!D$2:D$374,"")</f>
        <v>P</v>
      </c>
    </row>
    <row r="114" spans="1:10" x14ac:dyDescent="0.25">
      <c r="A114">
        <v>109</v>
      </c>
      <c r="B114" t="s">
        <v>282</v>
      </c>
      <c r="C114" t="s">
        <v>1133</v>
      </c>
      <c r="D114" t="s">
        <v>105</v>
      </c>
      <c r="G114" t="str">
        <f>_xlfn.XLOOKUP(C114,Fielding!C$2:C$374,Fielding!D$2:D$374,"")</f>
        <v>P</v>
      </c>
      <c r="J114" t="str">
        <f>_xlfn.XLOOKUP(C114,Fielding!C$2:C$374,Fielding!D$2:D$374,"")</f>
        <v>P</v>
      </c>
    </row>
    <row r="115" spans="1:10" x14ac:dyDescent="0.25">
      <c r="A115">
        <v>110</v>
      </c>
      <c r="B115" t="s">
        <v>326</v>
      </c>
      <c r="C115" t="s">
        <v>1286</v>
      </c>
      <c r="D115" t="s">
        <v>1518</v>
      </c>
      <c r="G115" t="str">
        <f>_xlfn.XLOOKUP(C115,Fielding!C$2:C$374,Fielding!D$2:D$374,"")</f>
        <v>2B-1B-3B-SS</v>
      </c>
      <c r="J115" t="str">
        <f>_xlfn.XLOOKUP(C115,Fielding!C$2:C$374,Fielding!D$2:D$374,"")</f>
        <v>2B-1B-3B-SS</v>
      </c>
    </row>
    <row r="116" spans="1:10" x14ac:dyDescent="0.25">
      <c r="A116">
        <v>111</v>
      </c>
      <c r="B116" t="s">
        <v>296</v>
      </c>
      <c r="C116" t="s">
        <v>1189</v>
      </c>
      <c r="D116" t="s">
        <v>110</v>
      </c>
      <c r="G116" t="str">
        <f>_xlfn.XLOOKUP(C116,Fielding!C$2:C$374,Fielding!D$2:D$374,"")</f>
        <v>OF</v>
      </c>
      <c r="J116" t="str">
        <f>_xlfn.XLOOKUP(C116,Fielding!C$2:C$374,Fielding!D$2:D$374,"")</f>
        <v>OF</v>
      </c>
    </row>
    <row r="117" spans="1:10" x14ac:dyDescent="0.25">
      <c r="A117">
        <v>112</v>
      </c>
      <c r="B117" t="s">
        <v>1273</v>
      </c>
      <c r="C117" t="s">
        <v>371</v>
      </c>
      <c r="D117" t="s">
        <v>105</v>
      </c>
      <c r="G117" t="str">
        <f>_xlfn.XLOOKUP(C117,Fielding!C$2:C$374,Fielding!D$2:D$374,"")</f>
        <v>P</v>
      </c>
      <c r="J117" t="str">
        <f>_xlfn.XLOOKUP(C117,Fielding!C$2:C$374,Fielding!D$2:D$374,"")</f>
        <v>P</v>
      </c>
    </row>
    <row r="118" spans="1:10" x14ac:dyDescent="0.25">
      <c r="A118">
        <v>113</v>
      </c>
      <c r="B118" t="s">
        <v>160</v>
      </c>
      <c r="C118" t="s">
        <v>275</v>
      </c>
      <c r="D118" t="s">
        <v>1519</v>
      </c>
      <c r="G118" t="str">
        <f>_xlfn.XLOOKUP(C118,Fielding!C$2:C$374,Fielding!D$2:D$374,"")</f>
        <v>3B-2B-1B-SS</v>
      </c>
      <c r="J118" t="str">
        <f>_xlfn.XLOOKUP(C118,Fielding!C$2:C$374,Fielding!D$2:D$374,"")</f>
        <v>3B-2B-1B-SS</v>
      </c>
    </row>
    <row r="119" spans="1:10" x14ac:dyDescent="0.25">
      <c r="A119">
        <v>114</v>
      </c>
      <c r="B119" t="s">
        <v>1240</v>
      </c>
      <c r="C119" t="s">
        <v>275</v>
      </c>
      <c r="D119" t="s">
        <v>1519</v>
      </c>
      <c r="G119" t="str">
        <f>_xlfn.XLOOKUP(C119,Fielding!C$2:C$374,Fielding!D$2:D$374,"")</f>
        <v>3B-2B-1B-SS</v>
      </c>
      <c r="J119" t="str">
        <f>_xlfn.XLOOKUP(C119,Fielding!C$2:C$374,Fielding!D$2:D$374,"")</f>
        <v>3B-2B-1B-SS</v>
      </c>
    </row>
    <row r="120" spans="1:10" x14ac:dyDescent="0.25">
      <c r="A120">
        <v>115</v>
      </c>
      <c r="B120" t="s">
        <v>1204</v>
      </c>
      <c r="C120" t="s">
        <v>357</v>
      </c>
      <c r="D120" t="s">
        <v>110</v>
      </c>
      <c r="G120" t="str">
        <f>_xlfn.XLOOKUP(C120,Fielding!C$2:C$374,Fielding!D$2:D$374,"")</f>
        <v>OF</v>
      </c>
      <c r="J120" t="str">
        <f>_xlfn.XLOOKUP(C120,Fielding!C$2:C$374,Fielding!D$2:D$374,"")</f>
        <v>OF</v>
      </c>
    </row>
    <row r="121" spans="1:10" x14ac:dyDescent="0.25">
      <c r="A121">
        <v>116</v>
      </c>
      <c r="B121" t="s">
        <v>289</v>
      </c>
      <c r="C121" t="s">
        <v>1171</v>
      </c>
      <c r="D121" t="s">
        <v>105</v>
      </c>
      <c r="G121" t="str">
        <f>_xlfn.XLOOKUP(C121,Fielding!C$2:C$374,Fielding!D$2:D$374,"")</f>
        <v>P</v>
      </c>
      <c r="J121" t="str">
        <f>_xlfn.XLOOKUP(C121,Fielding!C$2:C$374,Fielding!D$2:D$374,"")</f>
        <v>P</v>
      </c>
    </row>
    <row r="122" spans="1:10" x14ac:dyDescent="0.25">
      <c r="A122">
        <v>117</v>
      </c>
      <c r="B122" t="s">
        <v>139</v>
      </c>
      <c r="C122" t="s">
        <v>1171</v>
      </c>
      <c r="D122" t="s">
        <v>105</v>
      </c>
      <c r="G122" t="str">
        <f>_xlfn.XLOOKUP(C122,Fielding!C$2:C$374,Fielding!D$2:D$374,"")</f>
        <v>P</v>
      </c>
      <c r="J122" t="str">
        <f>_xlfn.XLOOKUP(C122,Fielding!C$2:C$374,Fielding!D$2:D$374,"")</f>
        <v>P</v>
      </c>
    </row>
    <row r="123" spans="1:10" x14ac:dyDescent="0.25">
      <c r="A123">
        <v>118</v>
      </c>
      <c r="B123" t="s">
        <v>138</v>
      </c>
      <c r="C123" t="s">
        <v>1236</v>
      </c>
      <c r="D123" t="s">
        <v>5</v>
      </c>
      <c r="G123" t="str">
        <f>_xlfn.XLOOKUP(C123,Fielding!C$2:C$374,Fielding!D$2:D$374,"")</f>
        <v>C</v>
      </c>
      <c r="J123" t="str">
        <f>_xlfn.XLOOKUP(C123,Fielding!C$2:C$374,Fielding!D$2:D$374,"")</f>
        <v>C</v>
      </c>
    </row>
    <row r="124" spans="1:10" x14ac:dyDescent="0.25">
      <c r="A124">
        <v>119</v>
      </c>
      <c r="B124" t="s">
        <v>296</v>
      </c>
      <c r="C124" t="s">
        <v>1190</v>
      </c>
      <c r="D124" t="s">
        <v>105</v>
      </c>
      <c r="G124" t="str">
        <f>_xlfn.XLOOKUP(C124,Fielding!C$2:C$374,Fielding!D$2:D$374,"")</f>
        <v>P</v>
      </c>
      <c r="J124" t="str">
        <f>_xlfn.XLOOKUP(C124,Fielding!C$2:C$374,Fielding!D$2:D$374,"")</f>
        <v>P</v>
      </c>
    </row>
    <row r="125" spans="1:10" x14ac:dyDescent="0.25">
      <c r="A125">
        <v>120</v>
      </c>
      <c r="B125" t="s">
        <v>156</v>
      </c>
      <c r="C125" t="s">
        <v>1309</v>
      </c>
      <c r="D125" t="s">
        <v>106</v>
      </c>
      <c r="G125" t="str">
        <f>_xlfn.XLOOKUP(C125,Fielding!C$2:C$374,Fielding!D$2:D$374,"")</f>
        <v>SS</v>
      </c>
      <c r="J125" t="str">
        <f>_xlfn.XLOOKUP(C125,Fielding!C$2:C$374,Fielding!D$2:D$374,"")</f>
        <v>SS</v>
      </c>
    </row>
    <row r="126" spans="1:10" x14ac:dyDescent="0.25">
      <c r="A126">
        <v>121</v>
      </c>
      <c r="B126" t="s">
        <v>296</v>
      </c>
      <c r="C126" t="s">
        <v>1191</v>
      </c>
      <c r="D126" t="s">
        <v>105</v>
      </c>
      <c r="G126" t="str">
        <f>_xlfn.XLOOKUP(C126,Fielding!C$2:C$374,Fielding!D$2:D$374,"")</f>
        <v>P</v>
      </c>
      <c r="J126" t="str">
        <f>_xlfn.XLOOKUP(C126,Fielding!C$2:C$374,Fielding!D$2:D$374,"")</f>
        <v>P</v>
      </c>
    </row>
    <row r="127" spans="1:10" x14ac:dyDescent="0.25">
      <c r="A127">
        <v>122</v>
      </c>
      <c r="B127" t="s">
        <v>191</v>
      </c>
      <c r="C127" t="s">
        <v>1054</v>
      </c>
      <c r="D127" t="s">
        <v>110</v>
      </c>
      <c r="G127" t="str">
        <f>_xlfn.XLOOKUP(C127,Fielding!C$2:C$374,Fielding!D$2:D$374,"")</f>
        <v>OF</v>
      </c>
      <c r="J127" t="str">
        <f>_xlfn.XLOOKUP(C127,Fielding!C$2:C$374,Fielding!D$2:D$374,"")</f>
        <v>OF</v>
      </c>
    </row>
    <row r="128" spans="1:10" x14ac:dyDescent="0.25">
      <c r="A128">
        <v>123</v>
      </c>
      <c r="B128" t="s">
        <v>139</v>
      </c>
      <c r="C128" t="s">
        <v>1336</v>
      </c>
      <c r="D128" t="s">
        <v>105</v>
      </c>
      <c r="G128" t="str">
        <f>_xlfn.XLOOKUP(C128,Fielding!C$2:C$374,Fielding!D$2:D$374,"")</f>
        <v>P</v>
      </c>
      <c r="J128" t="str">
        <f>_xlfn.XLOOKUP(C128,Fielding!C$2:C$374,Fielding!D$2:D$374,"")</f>
        <v>P</v>
      </c>
    </row>
    <row r="129" spans="1:10" x14ac:dyDescent="0.25">
      <c r="A129">
        <v>124</v>
      </c>
      <c r="B129" t="s">
        <v>303</v>
      </c>
      <c r="C129" t="s">
        <v>1232</v>
      </c>
      <c r="D129" t="s">
        <v>1520</v>
      </c>
      <c r="G129" t="str">
        <f>_xlfn.XLOOKUP(C129,Fielding!C$2:C$374,Fielding!D$2:D$374,"")</f>
        <v>1B-OF</v>
      </c>
      <c r="J129" t="str">
        <f>_xlfn.XLOOKUP(C129,Fielding!C$2:C$374,Fielding!D$2:D$374,"")</f>
        <v>1B-OF</v>
      </c>
    </row>
    <row r="130" spans="1:10" x14ac:dyDescent="0.25">
      <c r="A130">
        <v>125</v>
      </c>
      <c r="B130" t="s">
        <v>157</v>
      </c>
      <c r="C130" t="s">
        <v>1019</v>
      </c>
      <c r="D130" t="s">
        <v>5</v>
      </c>
      <c r="G130" t="str">
        <f>_xlfn.XLOOKUP(C130,Fielding!C$2:C$374,Fielding!D$2:D$374,"")</f>
        <v>C</v>
      </c>
      <c r="J130" t="str">
        <f>_xlfn.XLOOKUP(C130,Fielding!C$2:C$374,Fielding!D$2:D$374,"")</f>
        <v>C</v>
      </c>
    </row>
    <row r="131" spans="1:10" x14ac:dyDescent="0.25">
      <c r="A131" t="s">
        <v>212</v>
      </c>
      <c r="B131" t="s">
        <v>93</v>
      </c>
      <c r="D131" t="s">
        <v>1501</v>
      </c>
      <c r="G131" t="str">
        <f>_xlfn.XLOOKUP(C131,Fielding!C$2:C$374,Fielding!D$2:D$374,"")</f>
        <v>Pos Summary</v>
      </c>
      <c r="J131" t="str">
        <f>_xlfn.XLOOKUP(C131,Fielding!C$2:C$374,Fielding!D$2:D$374,"")</f>
        <v>Pos Summary</v>
      </c>
    </row>
    <row r="132" spans="1:10" x14ac:dyDescent="0.25">
      <c r="A132">
        <v>126</v>
      </c>
      <c r="B132" t="s">
        <v>314</v>
      </c>
      <c r="C132" t="s">
        <v>1265</v>
      </c>
      <c r="D132" t="s">
        <v>1520</v>
      </c>
      <c r="G132" t="str">
        <f>_xlfn.XLOOKUP(C132,Fielding!C$2:C$374,Fielding!D$2:D$374,"")</f>
        <v>1B-OF</v>
      </c>
      <c r="J132" t="str">
        <f>_xlfn.XLOOKUP(C132,Fielding!C$2:C$374,Fielding!D$2:D$374,"")</f>
        <v>1B-OF</v>
      </c>
    </row>
    <row r="133" spans="1:10" x14ac:dyDescent="0.25">
      <c r="A133">
        <v>127</v>
      </c>
      <c r="B133" t="s">
        <v>350</v>
      </c>
      <c r="C133" t="s">
        <v>1371</v>
      </c>
      <c r="D133" t="s">
        <v>1521</v>
      </c>
      <c r="G133" t="str">
        <f>_xlfn.XLOOKUP(C133,Fielding!C$2:C$374,Fielding!D$2:D$374,"")</f>
        <v>3B-SS-OF-2B</v>
      </c>
      <c r="J133" t="str">
        <f>_xlfn.XLOOKUP(C133,Fielding!C$2:C$374,Fielding!D$2:D$374,"")</f>
        <v>3B-SS-OF-2B</v>
      </c>
    </row>
    <row r="134" spans="1:10" x14ac:dyDescent="0.25">
      <c r="A134">
        <v>128</v>
      </c>
      <c r="B134" t="s">
        <v>1175</v>
      </c>
      <c r="C134" t="s">
        <v>149</v>
      </c>
      <c r="D134" t="s">
        <v>1522</v>
      </c>
      <c r="G134" t="str">
        <f>_xlfn.XLOOKUP(C134,Fielding!C$2:C$374,Fielding!D$2:D$374,"")</f>
        <v>SS-3B</v>
      </c>
      <c r="J134" t="str">
        <f>_xlfn.XLOOKUP(C134,Fielding!C$2:C$374,Fielding!D$2:D$374,"")</f>
        <v>SS-3B</v>
      </c>
    </row>
    <row r="135" spans="1:10" x14ac:dyDescent="0.25">
      <c r="A135">
        <v>129</v>
      </c>
      <c r="B135" t="s">
        <v>146</v>
      </c>
      <c r="C135" t="s">
        <v>1121</v>
      </c>
      <c r="D135" t="s">
        <v>5</v>
      </c>
      <c r="G135" t="str">
        <f>_xlfn.XLOOKUP(C135,Fielding!C$2:C$374,Fielding!D$2:D$374,"")</f>
        <v>C</v>
      </c>
      <c r="J135" t="str">
        <f>_xlfn.XLOOKUP(C135,Fielding!C$2:C$374,Fielding!D$2:D$374,"")</f>
        <v>C</v>
      </c>
    </row>
    <row r="136" spans="1:10" x14ac:dyDescent="0.25">
      <c r="A136">
        <v>130</v>
      </c>
      <c r="B136" t="s">
        <v>314</v>
      </c>
      <c r="C136" t="s">
        <v>1266</v>
      </c>
      <c r="D136" t="s">
        <v>110</v>
      </c>
      <c r="G136" t="str">
        <f>_xlfn.XLOOKUP(C136,Fielding!C$2:C$374,Fielding!D$2:D$374,"")</f>
        <v>OF</v>
      </c>
      <c r="J136" t="str">
        <f>_xlfn.XLOOKUP(C136,Fielding!C$2:C$374,Fielding!D$2:D$374,"")</f>
        <v>OF</v>
      </c>
    </row>
    <row r="137" spans="1:10" x14ac:dyDescent="0.25">
      <c r="A137">
        <v>131</v>
      </c>
      <c r="B137" t="s">
        <v>276</v>
      </c>
      <c r="C137" t="s">
        <v>1091</v>
      </c>
      <c r="D137" t="s">
        <v>105</v>
      </c>
      <c r="G137" t="str">
        <f>_xlfn.XLOOKUP(C137,Fielding!C$2:C$374,Fielding!D$2:D$374,"")</f>
        <v>P</v>
      </c>
      <c r="J137" t="str">
        <f>_xlfn.XLOOKUP(C137,Fielding!C$2:C$374,Fielding!D$2:D$374,"")</f>
        <v>P</v>
      </c>
    </row>
    <row r="138" spans="1:10" x14ac:dyDescent="0.25">
      <c r="A138">
        <v>132</v>
      </c>
      <c r="B138" t="s">
        <v>143</v>
      </c>
      <c r="C138" t="s">
        <v>1216</v>
      </c>
      <c r="D138" t="s">
        <v>105</v>
      </c>
      <c r="G138" t="str">
        <f>_xlfn.XLOOKUP(C138,Fielding!C$2:C$374,Fielding!D$2:D$374,"")</f>
        <v>P</v>
      </c>
      <c r="J138" t="str">
        <f>_xlfn.XLOOKUP(C138,Fielding!C$2:C$374,Fielding!D$2:D$374,"")</f>
        <v>P</v>
      </c>
    </row>
    <row r="139" spans="1:10" x14ac:dyDescent="0.25">
      <c r="A139">
        <v>133</v>
      </c>
      <c r="B139" t="s">
        <v>265</v>
      </c>
      <c r="C139" t="s">
        <v>1066</v>
      </c>
      <c r="D139" t="s">
        <v>1523</v>
      </c>
      <c r="G139" t="str">
        <f>_xlfn.XLOOKUP(C139,Fielding!C$2:C$374,Fielding!D$2:D$374,"")</f>
        <v>OF-2B</v>
      </c>
      <c r="J139" t="str">
        <f>_xlfn.XLOOKUP(C139,Fielding!C$2:C$374,Fielding!D$2:D$374,"")</f>
        <v>OF-2B</v>
      </c>
    </row>
    <row r="140" spans="1:10" x14ac:dyDescent="0.25">
      <c r="A140">
        <v>134</v>
      </c>
      <c r="B140" t="s">
        <v>152</v>
      </c>
      <c r="C140" t="s">
        <v>1208</v>
      </c>
      <c r="D140" t="s">
        <v>105</v>
      </c>
      <c r="G140" t="str">
        <f>_xlfn.XLOOKUP(C140,Fielding!C$2:C$374,Fielding!D$2:D$374,"")</f>
        <v>P</v>
      </c>
      <c r="J140" t="str">
        <f>_xlfn.XLOOKUP(C140,Fielding!C$2:C$374,Fielding!D$2:D$374,"")</f>
        <v>P</v>
      </c>
    </row>
    <row r="141" spans="1:10" x14ac:dyDescent="0.25">
      <c r="A141">
        <v>135</v>
      </c>
      <c r="B141" t="s">
        <v>147</v>
      </c>
      <c r="C141" t="s">
        <v>1465</v>
      </c>
      <c r="D141" t="s">
        <v>6</v>
      </c>
      <c r="G141" t="str">
        <f>_xlfn.XLOOKUP(C141,Fielding!C$2:C$374,Fielding!D$2:D$374,"")</f>
        <v>1B</v>
      </c>
      <c r="J141" t="str">
        <f>_xlfn.XLOOKUP(C141,Fielding!C$2:C$374,Fielding!D$2:D$374,"")</f>
        <v>1B</v>
      </c>
    </row>
    <row r="142" spans="1:10" x14ac:dyDescent="0.25">
      <c r="A142">
        <v>136</v>
      </c>
      <c r="B142" t="s">
        <v>148</v>
      </c>
      <c r="C142" t="s">
        <v>1464</v>
      </c>
      <c r="D142" t="s">
        <v>6</v>
      </c>
      <c r="G142" t="str">
        <f>_xlfn.XLOOKUP(C142,Fielding!C$2:C$374,Fielding!D$2:D$374,"")</f>
        <v>1B</v>
      </c>
      <c r="J142" t="str">
        <f>_xlfn.XLOOKUP(C142,Fielding!C$2:C$374,Fielding!D$2:D$374,"")</f>
        <v>1B</v>
      </c>
    </row>
    <row r="143" spans="1:10" x14ac:dyDescent="0.25">
      <c r="A143">
        <v>137</v>
      </c>
      <c r="B143" t="s">
        <v>257</v>
      </c>
      <c r="C143" t="s">
        <v>372</v>
      </c>
      <c r="D143" t="s">
        <v>105</v>
      </c>
      <c r="G143" t="str">
        <f>_xlfn.XLOOKUP(C143,Fielding!C$2:C$374,Fielding!D$2:D$374,"")</f>
        <v>P</v>
      </c>
      <c r="J143" t="str">
        <f>_xlfn.XLOOKUP(C143,Fielding!C$2:C$374,Fielding!D$2:D$374,"")</f>
        <v>P</v>
      </c>
    </row>
    <row r="144" spans="1:10" x14ac:dyDescent="0.25">
      <c r="A144">
        <v>138</v>
      </c>
      <c r="B144" t="s">
        <v>1126</v>
      </c>
      <c r="C144" t="s">
        <v>372</v>
      </c>
      <c r="D144" t="s">
        <v>105</v>
      </c>
      <c r="G144" t="str">
        <f>_xlfn.XLOOKUP(C144,Fielding!C$2:C$374,Fielding!D$2:D$374,"")</f>
        <v>P</v>
      </c>
      <c r="J144" t="str">
        <f>_xlfn.XLOOKUP(C144,Fielding!C$2:C$374,Fielding!D$2:D$374,"")</f>
        <v>P</v>
      </c>
    </row>
    <row r="145" spans="1:10" x14ac:dyDescent="0.25">
      <c r="A145">
        <v>139</v>
      </c>
      <c r="B145" t="s">
        <v>281</v>
      </c>
      <c r="C145" t="s">
        <v>372</v>
      </c>
      <c r="D145" t="s">
        <v>105</v>
      </c>
      <c r="G145" t="str">
        <f>_xlfn.XLOOKUP(C145,Fielding!C$2:C$374,Fielding!D$2:D$374,"")</f>
        <v>P</v>
      </c>
      <c r="J145" t="str">
        <f>_xlfn.XLOOKUP(C145,Fielding!C$2:C$374,Fielding!D$2:D$374,"")</f>
        <v>P</v>
      </c>
    </row>
    <row r="146" spans="1:10" x14ac:dyDescent="0.25">
      <c r="A146">
        <v>140</v>
      </c>
      <c r="B146" t="s">
        <v>160</v>
      </c>
      <c r="C146" t="s">
        <v>1094</v>
      </c>
      <c r="D146" t="s">
        <v>1502</v>
      </c>
      <c r="G146" t="str">
        <f>_xlfn.XLOOKUP(C146,Fielding!C$2:C$374,Fielding!D$2:D$374,"")</f>
        <v>2B-3B-SS</v>
      </c>
      <c r="J146" t="str">
        <f>_xlfn.XLOOKUP(C146,Fielding!C$2:C$374,Fielding!D$2:D$374,"")</f>
        <v>2B-3B-SS</v>
      </c>
    </row>
    <row r="147" spans="1:10" x14ac:dyDescent="0.25">
      <c r="A147">
        <v>141</v>
      </c>
      <c r="B147" t="s">
        <v>145</v>
      </c>
      <c r="C147" t="s">
        <v>1032</v>
      </c>
      <c r="D147" t="s">
        <v>105</v>
      </c>
      <c r="G147" t="str">
        <f>_xlfn.XLOOKUP(C147,Fielding!C$2:C$374,Fielding!D$2:D$374,"")</f>
        <v>P</v>
      </c>
      <c r="J147" t="str">
        <f>_xlfn.XLOOKUP(C147,Fielding!C$2:C$374,Fielding!D$2:D$374,"")</f>
        <v>P</v>
      </c>
    </row>
    <row r="148" spans="1:10" x14ac:dyDescent="0.25">
      <c r="A148">
        <v>142</v>
      </c>
      <c r="B148" t="s">
        <v>1056</v>
      </c>
      <c r="C148" t="s">
        <v>1057</v>
      </c>
      <c r="D148" t="s">
        <v>1524</v>
      </c>
      <c r="G148" t="str">
        <f>_xlfn.XLOOKUP(C148,Fielding!C$2:C$374,Fielding!D$2:D$374,"")</f>
        <v>P-1B</v>
      </c>
      <c r="J148" t="str">
        <f>_xlfn.XLOOKUP(C148,Fielding!C$2:C$374,Fielding!D$2:D$374,"")</f>
        <v>P-1B</v>
      </c>
    </row>
    <row r="149" spans="1:10" x14ac:dyDescent="0.25">
      <c r="A149">
        <v>143</v>
      </c>
      <c r="B149" t="s">
        <v>1158</v>
      </c>
      <c r="C149" t="s">
        <v>1160</v>
      </c>
      <c r="D149" t="s">
        <v>5</v>
      </c>
      <c r="G149" t="str">
        <f>_xlfn.XLOOKUP(C149,Fielding!C$2:C$374,Fielding!D$2:D$374,"")</f>
        <v>C</v>
      </c>
      <c r="J149" t="str">
        <f>_xlfn.XLOOKUP(C149,Fielding!C$2:C$374,Fielding!D$2:D$374,"")</f>
        <v>C</v>
      </c>
    </row>
    <row r="150" spans="1:10" x14ac:dyDescent="0.25">
      <c r="A150">
        <v>144</v>
      </c>
      <c r="B150" t="s">
        <v>329</v>
      </c>
      <c r="C150" t="s">
        <v>1295</v>
      </c>
      <c r="D150" t="s">
        <v>110</v>
      </c>
      <c r="G150" t="str">
        <f>_xlfn.XLOOKUP(C150,Fielding!C$2:C$374,Fielding!D$2:D$374,"")</f>
        <v>OF</v>
      </c>
      <c r="J150" t="str">
        <f>_xlfn.XLOOKUP(C150,Fielding!C$2:C$374,Fielding!D$2:D$374,"")</f>
        <v>OF</v>
      </c>
    </row>
    <row r="151" spans="1:10" x14ac:dyDescent="0.25">
      <c r="A151">
        <v>145</v>
      </c>
      <c r="B151" t="s">
        <v>342</v>
      </c>
      <c r="C151" t="s">
        <v>143</v>
      </c>
      <c r="D151" t="s">
        <v>105</v>
      </c>
      <c r="G151" t="str">
        <f>_xlfn.XLOOKUP(C151,Fielding!C$2:C$374,Fielding!D$2:D$374,"")</f>
        <v>P</v>
      </c>
      <c r="J151" t="str">
        <f>_xlfn.XLOOKUP(C151,Fielding!C$2:C$374,Fielding!D$2:D$374,"")</f>
        <v>P</v>
      </c>
    </row>
    <row r="152" spans="1:10" x14ac:dyDescent="0.25">
      <c r="A152">
        <v>146</v>
      </c>
      <c r="B152" t="s">
        <v>1088</v>
      </c>
      <c r="C152" t="s">
        <v>248</v>
      </c>
      <c r="D152" t="s">
        <v>1525</v>
      </c>
      <c r="G152" t="str">
        <f>_xlfn.XLOOKUP(C152,Fielding!C$2:C$374,Fielding!D$2:D$374,"")</f>
        <v>2B-3B</v>
      </c>
      <c r="J152" t="str">
        <f>_xlfn.XLOOKUP(C152,Fielding!C$2:C$374,Fielding!D$2:D$374,"")</f>
        <v>2B-3B</v>
      </c>
    </row>
    <row r="153" spans="1:10" x14ac:dyDescent="0.25">
      <c r="A153">
        <v>147</v>
      </c>
      <c r="B153" t="s">
        <v>291</v>
      </c>
      <c r="C153" t="s">
        <v>360</v>
      </c>
      <c r="D153" t="s">
        <v>110</v>
      </c>
      <c r="G153" t="str">
        <f>_xlfn.XLOOKUP(C153,Fielding!C$2:C$374,Fielding!D$2:D$374,"")</f>
        <v>OF</v>
      </c>
      <c r="J153" t="str">
        <f>_xlfn.XLOOKUP(C153,Fielding!C$2:C$374,Fielding!D$2:D$374,"")</f>
        <v>OF</v>
      </c>
    </row>
    <row r="154" spans="1:10" x14ac:dyDescent="0.25">
      <c r="A154">
        <v>148</v>
      </c>
      <c r="B154" t="s">
        <v>1076</v>
      </c>
      <c r="C154" t="s">
        <v>292</v>
      </c>
      <c r="D154" t="s">
        <v>1526</v>
      </c>
      <c r="G154" t="str">
        <f>_xlfn.XLOOKUP(C154,Fielding!C$2:C$374,Fielding!D$2:D$374,"")</f>
        <v>3B-2B-1B</v>
      </c>
      <c r="J154" t="str">
        <f>_xlfn.XLOOKUP(C154,Fielding!C$2:C$374,Fielding!D$2:D$374,"")</f>
        <v>3B-2B-1B</v>
      </c>
    </row>
    <row r="155" spans="1:10" x14ac:dyDescent="0.25">
      <c r="A155">
        <v>149</v>
      </c>
      <c r="B155" t="s">
        <v>139</v>
      </c>
      <c r="C155" t="s">
        <v>292</v>
      </c>
      <c r="D155" t="s">
        <v>1526</v>
      </c>
      <c r="G155" t="str">
        <f>_xlfn.XLOOKUP(C155,Fielding!C$2:C$374,Fielding!D$2:D$374,"")</f>
        <v>3B-2B-1B</v>
      </c>
      <c r="J155" t="str">
        <f>_xlfn.XLOOKUP(C155,Fielding!C$2:C$374,Fielding!D$2:D$374,"")</f>
        <v>3B-2B-1B</v>
      </c>
    </row>
    <row r="156" spans="1:10" x14ac:dyDescent="0.25">
      <c r="A156">
        <v>150</v>
      </c>
      <c r="B156" t="s">
        <v>278</v>
      </c>
      <c r="C156" t="s">
        <v>1112</v>
      </c>
      <c r="D156" t="s">
        <v>5</v>
      </c>
      <c r="G156" t="str">
        <f>_xlfn.XLOOKUP(C156,Fielding!C$2:C$374,Fielding!D$2:D$374,"")</f>
        <v>C</v>
      </c>
      <c r="J156" t="str">
        <f>_xlfn.XLOOKUP(C156,Fielding!C$2:C$374,Fielding!D$2:D$374,"")</f>
        <v>C</v>
      </c>
    </row>
    <row r="157" spans="1:10" x14ac:dyDescent="0.25">
      <c r="A157" t="s">
        <v>212</v>
      </c>
      <c r="B157" t="s">
        <v>93</v>
      </c>
      <c r="D157" t="s">
        <v>1501</v>
      </c>
      <c r="G157" t="str">
        <f>_xlfn.XLOOKUP(C157,Fielding!C$2:C$374,Fielding!D$2:D$374,"")</f>
        <v>Pos Summary</v>
      </c>
      <c r="J157" t="str">
        <f>_xlfn.XLOOKUP(C157,Fielding!C$2:C$374,Fielding!D$2:D$374,"")</f>
        <v>Pos Summary</v>
      </c>
    </row>
    <row r="158" spans="1:10" x14ac:dyDescent="0.25">
      <c r="A158">
        <v>151</v>
      </c>
      <c r="B158" t="s">
        <v>296</v>
      </c>
      <c r="C158" t="s">
        <v>373</v>
      </c>
      <c r="D158" t="s">
        <v>105</v>
      </c>
      <c r="G158" t="str">
        <f>_xlfn.XLOOKUP(C158,Fielding!C$2:C$374,Fielding!D$2:D$374,"")</f>
        <v>P</v>
      </c>
      <c r="J158" t="str">
        <f>_xlfn.XLOOKUP(C158,Fielding!C$2:C$374,Fielding!D$2:D$374,"")</f>
        <v>P</v>
      </c>
    </row>
    <row r="159" spans="1:10" x14ac:dyDescent="0.25">
      <c r="A159">
        <v>152</v>
      </c>
      <c r="B159" t="s">
        <v>150</v>
      </c>
      <c r="C159" t="s">
        <v>1004</v>
      </c>
      <c r="D159" t="s">
        <v>110</v>
      </c>
      <c r="G159" t="str">
        <f>_xlfn.XLOOKUP(C159,Fielding!C$2:C$374,Fielding!D$2:D$374,"")</f>
        <v>OF</v>
      </c>
      <c r="J159" t="str">
        <f>_xlfn.XLOOKUP(C159,Fielding!C$2:C$374,Fielding!D$2:D$374,"")</f>
        <v>OF</v>
      </c>
    </row>
    <row r="160" spans="1:10" x14ac:dyDescent="0.25">
      <c r="A160">
        <v>153</v>
      </c>
      <c r="B160" t="s">
        <v>341</v>
      </c>
      <c r="C160" t="s">
        <v>190</v>
      </c>
      <c r="D160" t="s">
        <v>105</v>
      </c>
      <c r="G160" t="str">
        <f>_xlfn.XLOOKUP(C160,Fielding!C$2:C$374,Fielding!D$2:D$374,"")</f>
        <v>P</v>
      </c>
      <c r="J160" t="str">
        <f>_xlfn.XLOOKUP(C160,Fielding!C$2:C$374,Fielding!D$2:D$374,"")</f>
        <v>P</v>
      </c>
    </row>
    <row r="161" spans="1:10" x14ac:dyDescent="0.25">
      <c r="A161">
        <v>154</v>
      </c>
      <c r="B161" t="s">
        <v>157</v>
      </c>
      <c r="C161" t="s">
        <v>1020</v>
      </c>
      <c r="D161" t="s">
        <v>105</v>
      </c>
      <c r="G161" t="str">
        <f>_xlfn.XLOOKUP(C161,Fielding!C$2:C$374,Fielding!D$2:D$374,"")</f>
        <v>P</v>
      </c>
      <c r="J161" t="str">
        <f>_xlfn.XLOOKUP(C161,Fielding!C$2:C$374,Fielding!D$2:D$374,"")</f>
        <v>P</v>
      </c>
    </row>
    <row r="162" spans="1:10" x14ac:dyDescent="0.25">
      <c r="A162">
        <v>155</v>
      </c>
      <c r="B162" t="s">
        <v>143</v>
      </c>
      <c r="C162" t="s">
        <v>301</v>
      </c>
      <c r="D162" t="s">
        <v>1527</v>
      </c>
      <c r="G162" t="str">
        <f>_xlfn.XLOOKUP(C162,Fielding!C$2:C$374,Fielding!D$2:D$374,"")</f>
        <v>SS-3B-2B</v>
      </c>
      <c r="J162" t="str">
        <f>_xlfn.XLOOKUP(C162,Fielding!C$2:C$374,Fielding!D$2:D$374,"")</f>
        <v>SS-3B-2B</v>
      </c>
    </row>
    <row r="163" spans="1:10" x14ac:dyDescent="0.25">
      <c r="A163">
        <v>156</v>
      </c>
      <c r="B163" t="s">
        <v>293</v>
      </c>
      <c r="C163" t="s">
        <v>1180</v>
      </c>
      <c r="D163" t="s">
        <v>106</v>
      </c>
      <c r="G163" t="str">
        <f>_xlfn.XLOOKUP(C163,Fielding!C$2:C$374,Fielding!D$2:D$374,"")</f>
        <v>SS</v>
      </c>
      <c r="J163" t="str">
        <f>_xlfn.XLOOKUP(C163,Fielding!C$2:C$374,Fielding!D$2:D$374,"")</f>
        <v>SS</v>
      </c>
    </row>
    <row r="164" spans="1:10" x14ac:dyDescent="0.25">
      <c r="A164">
        <v>157</v>
      </c>
      <c r="B164" t="s">
        <v>160</v>
      </c>
      <c r="C164" t="s">
        <v>1095</v>
      </c>
      <c r="D164" t="s">
        <v>1</v>
      </c>
      <c r="G164" t="str">
        <f>_xlfn.XLOOKUP(C164,Fielding!C$2:C$374,Fielding!D$2:D$374,"")</f>
        <v>3B</v>
      </c>
      <c r="J164" t="str">
        <f>_xlfn.XLOOKUP(C164,Fielding!C$2:C$374,Fielding!D$2:D$374,"")</f>
        <v>3B</v>
      </c>
    </row>
    <row r="165" spans="1:10" x14ac:dyDescent="0.25">
      <c r="A165">
        <v>158</v>
      </c>
      <c r="B165" t="s">
        <v>1161</v>
      </c>
      <c r="C165" t="s">
        <v>1162</v>
      </c>
      <c r="D165" t="s">
        <v>1528</v>
      </c>
      <c r="G165" t="str">
        <f>_xlfn.XLOOKUP(C165,Fielding!C$2:C$374,Fielding!D$2:D$374,"")</f>
        <v>1B-3B</v>
      </c>
      <c r="J165" t="str">
        <f>_xlfn.XLOOKUP(C165,Fielding!C$2:C$374,Fielding!D$2:D$374,"")</f>
        <v>1B-3B</v>
      </c>
    </row>
    <row r="166" spans="1:10" x14ac:dyDescent="0.25">
      <c r="A166">
        <v>159</v>
      </c>
      <c r="B166" t="s">
        <v>296</v>
      </c>
      <c r="C166" t="s">
        <v>1193</v>
      </c>
      <c r="D166" t="s">
        <v>1529</v>
      </c>
      <c r="G166" t="str">
        <f>_xlfn.XLOOKUP(C166,Fielding!C$2:C$374,Fielding!D$2:D$374,"")</f>
        <v>OF-C</v>
      </c>
      <c r="J166" t="str">
        <f>_xlfn.XLOOKUP(C166,Fielding!C$2:C$374,Fielding!D$2:D$374,"")</f>
        <v>OF-C</v>
      </c>
    </row>
    <row r="167" spans="1:10" x14ac:dyDescent="0.25">
      <c r="A167">
        <v>160</v>
      </c>
      <c r="B167" t="s">
        <v>146</v>
      </c>
      <c r="C167" t="s">
        <v>1122</v>
      </c>
      <c r="D167" t="s">
        <v>1514</v>
      </c>
      <c r="G167" t="str">
        <f>_xlfn.XLOOKUP(C167,Fielding!C$2:C$374,Fielding!D$2:D$374,"")</f>
        <v>C-OF</v>
      </c>
      <c r="J167" t="str">
        <f>_xlfn.XLOOKUP(C167,Fielding!C$2:C$374,Fielding!D$2:D$374,"")</f>
        <v>C-OF</v>
      </c>
    </row>
    <row r="168" spans="1:10" x14ac:dyDescent="0.25">
      <c r="A168">
        <v>161</v>
      </c>
      <c r="B168" t="s">
        <v>282</v>
      </c>
      <c r="C168" t="s">
        <v>1134</v>
      </c>
      <c r="D168" t="s">
        <v>105</v>
      </c>
      <c r="G168" t="str">
        <f>_xlfn.XLOOKUP(C168,Fielding!C$2:C$374,Fielding!D$2:D$374,"")</f>
        <v>P</v>
      </c>
      <c r="J168" t="str">
        <f>_xlfn.XLOOKUP(C168,Fielding!C$2:C$374,Fielding!D$2:D$374,"")</f>
        <v>P</v>
      </c>
    </row>
    <row r="169" spans="1:10" x14ac:dyDescent="0.25">
      <c r="A169">
        <v>162</v>
      </c>
      <c r="B169" t="s">
        <v>156</v>
      </c>
      <c r="C169" t="s">
        <v>1310</v>
      </c>
      <c r="D169" t="s">
        <v>105</v>
      </c>
      <c r="G169" t="str">
        <f>_xlfn.XLOOKUP(C169,Fielding!C$2:C$374,Fielding!D$2:D$374,"")</f>
        <v>P</v>
      </c>
      <c r="J169" t="str">
        <f>_xlfn.XLOOKUP(C169,Fielding!C$2:C$374,Fielding!D$2:D$374,"")</f>
        <v>P</v>
      </c>
    </row>
    <row r="170" spans="1:10" x14ac:dyDescent="0.25">
      <c r="A170">
        <v>163</v>
      </c>
      <c r="B170" t="s">
        <v>299</v>
      </c>
      <c r="C170" t="s">
        <v>1221</v>
      </c>
      <c r="D170" t="s">
        <v>105</v>
      </c>
      <c r="G170" t="str">
        <f>_xlfn.XLOOKUP(C170,Fielding!C$2:C$374,Fielding!D$2:D$374,"")</f>
        <v>P</v>
      </c>
      <c r="J170" t="str">
        <f>_xlfn.XLOOKUP(C170,Fielding!C$2:C$374,Fielding!D$2:D$374,"")</f>
        <v>P</v>
      </c>
    </row>
    <row r="171" spans="1:10" x14ac:dyDescent="0.25">
      <c r="A171">
        <v>164</v>
      </c>
      <c r="B171" t="s">
        <v>252</v>
      </c>
      <c r="C171" t="s">
        <v>1037</v>
      </c>
      <c r="D171" t="s">
        <v>0</v>
      </c>
      <c r="G171" t="str">
        <f>_xlfn.XLOOKUP(C171,Fielding!C$2:C$374,Fielding!D$2:D$374,"")</f>
        <v>2B</v>
      </c>
      <c r="J171" t="str">
        <f>_xlfn.XLOOKUP(C171,Fielding!C$2:C$374,Fielding!D$2:D$374,"")</f>
        <v>2B</v>
      </c>
    </row>
    <row r="172" spans="1:10" x14ac:dyDescent="0.25">
      <c r="A172">
        <v>165</v>
      </c>
      <c r="B172" t="s">
        <v>1078</v>
      </c>
      <c r="C172" t="s">
        <v>1079</v>
      </c>
      <c r="D172" t="s">
        <v>105</v>
      </c>
      <c r="G172" t="str">
        <f>_xlfn.XLOOKUP(C172,Fielding!C$2:C$374,Fielding!D$2:D$374,"")</f>
        <v>P</v>
      </c>
      <c r="J172" t="str">
        <f>_xlfn.XLOOKUP(C172,Fielding!C$2:C$374,Fielding!D$2:D$374,"")</f>
        <v>P</v>
      </c>
    </row>
    <row r="173" spans="1:10" x14ac:dyDescent="0.25">
      <c r="A173">
        <v>166</v>
      </c>
      <c r="B173" t="s">
        <v>285</v>
      </c>
      <c r="C173" t="s">
        <v>1149</v>
      </c>
      <c r="D173" t="s">
        <v>105</v>
      </c>
      <c r="G173" t="str">
        <f>_xlfn.XLOOKUP(C173,Fielding!C$2:C$374,Fielding!D$2:D$374,"")</f>
        <v>P</v>
      </c>
      <c r="J173" t="str">
        <f>_xlfn.XLOOKUP(C173,Fielding!C$2:C$374,Fielding!D$2:D$374,"")</f>
        <v>P</v>
      </c>
    </row>
    <row r="174" spans="1:10" x14ac:dyDescent="0.25">
      <c r="A174">
        <v>167</v>
      </c>
      <c r="B174" t="s">
        <v>245</v>
      </c>
      <c r="C174" t="s">
        <v>1010</v>
      </c>
      <c r="D174" t="s">
        <v>110</v>
      </c>
      <c r="G174" t="str">
        <f>_xlfn.XLOOKUP(C174,Fielding!C$2:C$374,Fielding!D$2:D$374,"")</f>
        <v>OF</v>
      </c>
      <c r="J174" t="str">
        <f>_xlfn.XLOOKUP(C174,Fielding!C$2:C$374,Fielding!D$2:D$374,"")</f>
        <v>OF</v>
      </c>
    </row>
    <row r="175" spans="1:10" x14ac:dyDescent="0.25">
      <c r="A175">
        <v>168</v>
      </c>
      <c r="B175" t="s">
        <v>281</v>
      </c>
      <c r="C175" t="s">
        <v>1130</v>
      </c>
      <c r="D175" t="s">
        <v>1513</v>
      </c>
      <c r="G175" t="str">
        <f>_xlfn.XLOOKUP(C175,Fielding!C$2:C$374,Fielding!D$2:D$374,"")</f>
        <v>OF-3B</v>
      </c>
      <c r="J175" t="str">
        <f>_xlfn.XLOOKUP(C175,Fielding!C$2:C$374,Fielding!D$2:D$374,"")</f>
        <v>OF-3B</v>
      </c>
    </row>
    <row r="176" spans="1:10" x14ac:dyDescent="0.25">
      <c r="A176">
        <v>169</v>
      </c>
      <c r="B176" t="s">
        <v>289</v>
      </c>
      <c r="C176" t="s">
        <v>1172</v>
      </c>
      <c r="D176" t="s">
        <v>105</v>
      </c>
      <c r="G176" t="str">
        <f>_xlfn.XLOOKUP(C176,Fielding!C$2:C$374,Fielding!D$2:D$374,"")</f>
        <v>P</v>
      </c>
      <c r="J176" t="str">
        <f>_xlfn.XLOOKUP(C176,Fielding!C$2:C$374,Fielding!D$2:D$374,"")</f>
        <v>P</v>
      </c>
    </row>
    <row r="177" spans="1:10" x14ac:dyDescent="0.25">
      <c r="A177">
        <v>170</v>
      </c>
      <c r="B177" t="s">
        <v>1242</v>
      </c>
      <c r="C177" t="s">
        <v>1244</v>
      </c>
      <c r="D177" t="s">
        <v>105</v>
      </c>
      <c r="G177" t="str">
        <f>_xlfn.XLOOKUP(C177,Fielding!C$2:C$374,Fielding!D$2:D$374,"")</f>
        <v>P</v>
      </c>
      <c r="J177" t="str">
        <f>_xlfn.XLOOKUP(C177,Fielding!C$2:C$374,Fielding!D$2:D$374,"")</f>
        <v>P</v>
      </c>
    </row>
    <row r="178" spans="1:10" x14ac:dyDescent="0.25">
      <c r="A178">
        <v>171</v>
      </c>
      <c r="B178" t="s">
        <v>339</v>
      </c>
      <c r="C178" t="s">
        <v>1339</v>
      </c>
      <c r="D178" t="s">
        <v>1527</v>
      </c>
      <c r="G178" t="str">
        <f>_xlfn.XLOOKUP(C178,Fielding!C$2:C$374,Fielding!D$2:D$374,"")</f>
        <v>SS-3B-2B</v>
      </c>
      <c r="J178" t="str">
        <f>_xlfn.XLOOKUP(C178,Fielding!C$2:C$374,Fielding!D$2:D$374,"")</f>
        <v>SS-3B-2B</v>
      </c>
    </row>
    <row r="179" spans="1:10" x14ac:dyDescent="0.25">
      <c r="A179">
        <v>172</v>
      </c>
      <c r="B179" t="s">
        <v>289</v>
      </c>
      <c r="C179" t="s">
        <v>1173</v>
      </c>
      <c r="D179" t="s">
        <v>105</v>
      </c>
      <c r="G179" t="str">
        <f>_xlfn.XLOOKUP(C179,Fielding!C$2:C$374,Fielding!D$2:D$374,"")</f>
        <v>P</v>
      </c>
      <c r="J179" t="str">
        <f>_xlfn.XLOOKUP(C179,Fielding!C$2:C$374,Fielding!D$2:D$374,"")</f>
        <v>P</v>
      </c>
    </row>
    <row r="180" spans="1:10" x14ac:dyDescent="0.25">
      <c r="A180">
        <v>173</v>
      </c>
      <c r="B180" t="s">
        <v>157</v>
      </c>
      <c r="C180" t="s">
        <v>1021</v>
      </c>
      <c r="D180" t="s">
        <v>105</v>
      </c>
      <c r="G180" t="str">
        <f>_xlfn.XLOOKUP(C180,Fielding!C$2:C$374,Fielding!D$2:D$374,"")</f>
        <v>P</v>
      </c>
      <c r="J180" t="str">
        <f>_xlfn.XLOOKUP(C180,Fielding!C$2:C$374,Fielding!D$2:D$374,"")</f>
        <v>P</v>
      </c>
    </row>
    <row r="181" spans="1:10" x14ac:dyDescent="0.25">
      <c r="A181">
        <v>174</v>
      </c>
      <c r="B181" t="s">
        <v>296</v>
      </c>
      <c r="C181" t="s">
        <v>1021</v>
      </c>
      <c r="D181" t="s">
        <v>105</v>
      </c>
      <c r="G181" t="str">
        <f>_xlfn.XLOOKUP(C181,Fielding!C$2:C$374,Fielding!D$2:D$374,"")</f>
        <v>P</v>
      </c>
      <c r="J181" t="str">
        <f>_xlfn.XLOOKUP(C181,Fielding!C$2:C$374,Fielding!D$2:D$374,"")</f>
        <v>P</v>
      </c>
    </row>
    <row r="182" spans="1:10" x14ac:dyDescent="0.25">
      <c r="A182">
        <v>175</v>
      </c>
      <c r="B182" t="s">
        <v>282</v>
      </c>
      <c r="C182" t="s">
        <v>1135</v>
      </c>
      <c r="D182" t="s">
        <v>105</v>
      </c>
      <c r="G182" t="str">
        <f>_xlfn.XLOOKUP(C182,Fielding!C$2:C$374,Fielding!D$2:D$374,"")</f>
        <v>P</v>
      </c>
      <c r="J182" t="str">
        <f>_xlfn.XLOOKUP(C182,Fielding!C$2:C$374,Fielding!D$2:D$374,"")</f>
        <v>P</v>
      </c>
    </row>
    <row r="183" spans="1:10" x14ac:dyDescent="0.25">
      <c r="A183" t="s">
        <v>212</v>
      </c>
      <c r="B183" t="s">
        <v>93</v>
      </c>
      <c r="D183" t="s">
        <v>1501</v>
      </c>
      <c r="G183" t="str">
        <f>_xlfn.XLOOKUP(C183,Fielding!C$2:C$374,Fielding!D$2:D$374,"")</f>
        <v>Pos Summary</v>
      </c>
      <c r="J183" t="str">
        <f>_xlfn.XLOOKUP(C183,Fielding!C$2:C$374,Fielding!D$2:D$374,"")</f>
        <v>Pos Summary</v>
      </c>
    </row>
    <row r="184" spans="1:10" x14ac:dyDescent="0.25">
      <c r="A184">
        <v>176</v>
      </c>
      <c r="B184" t="s">
        <v>285</v>
      </c>
      <c r="C184" t="s">
        <v>1150</v>
      </c>
      <c r="D184" t="s">
        <v>105</v>
      </c>
      <c r="G184" t="str">
        <f>_xlfn.XLOOKUP(C184,Fielding!C$2:C$374,Fielding!D$2:D$374,"")</f>
        <v>P</v>
      </c>
      <c r="J184" t="str">
        <f>_xlfn.XLOOKUP(C184,Fielding!C$2:C$374,Fielding!D$2:D$374,"")</f>
        <v>P</v>
      </c>
    </row>
    <row r="185" spans="1:10" x14ac:dyDescent="0.25">
      <c r="A185">
        <v>177</v>
      </c>
      <c r="B185" t="s">
        <v>273</v>
      </c>
      <c r="C185" t="s">
        <v>1084</v>
      </c>
      <c r="D185" t="s">
        <v>105</v>
      </c>
      <c r="G185" t="str">
        <f>_xlfn.XLOOKUP(C185,Fielding!C$2:C$374,Fielding!D$2:D$374,"")</f>
        <v>P</v>
      </c>
      <c r="J185" t="str">
        <f>_xlfn.XLOOKUP(C185,Fielding!C$2:C$374,Fielding!D$2:D$374,"")</f>
        <v>P</v>
      </c>
    </row>
    <row r="186" spans="1:10" x14ac:dyDescent="0.25">
      <c r="A186">
        <v>178</v>
      </c>
      <c r="B186" t="s">
        <v>323</v>
      </c>
      <c r="C186" t="s">
        <v>1284</v>
      </c>
      <c r="D186" t="s">
        <v>105</v>
      </c>
      <c r="G186" t="str">
        <f>_xlfn.XLOOKUP(C186,Fielding!C$2:C$374,Fielding!D$2:D$374,"")</f>
        <v>P</v>
      </c>
      <c r="J186" t="str">
        <f>_xlfn.XLOOKUP(C186,Fielding!C$2:C$374,Fielding!D$2:D$374,"")</f>
        <v>P</v>
      </c>
    </row>
    <row r="187" spans="1:10" x14ac:dyDescent="0.25">
      <c r="A187">
        <v>179</v>
      </c>
      <c r="B187" t="s">
        <v>160</v>
      </c>
      <c r="C187" t="s">
        <v>1096</v>
      </c>
      <c r="D187" t="s">
        <v>105</v>
      </c>
      <c r="G187" t="str">
        <f>_xlfn.XLOOKUP(C187,Fielding!C$2:C$374,Fielding!D$2:D$374,"")</f>
        <v>P</v>
      </c>
      <c r="J187" t="str">
        <f>_xlfn.XLOOKUP(C187,Fielding!C$2:C$374,Fielding!D$2:D$374,"")</f>
        <v>P</v>
      </c>
    </row>
    <row r="188" spans="1:10" x14ac:dyDescent="0.25">
      <c r="A188">
        <v>180</v>
      </c>
      <c r="B188" t="s">
        <v>252</v>
      </c>
      <c r="C188" t="s">
        <v>1038</v>
      </c>
      <c r="D188" t="s">
        <v>105</v>
      </c>
      <c r="G188" t="str">
        <f>_xlfn.XLOOKUP(C188,Fielding!C$2:C$374,Fielding!D$2:D$374,"")</f>
        <v>P</v>
      </c>
      <c r="J188" t="str">
        <f>_xlfn.XLOOKUP(C188,Fielding!C$2:C$374,Fielding!D$2:D$374,"")</f>
        <v>P</v>
      </c>
    </row>
    <row r="189" spans="1:10" x14ac:dyDescent="0.25">
      <c r="A189">
        <v>181</v>
      </c>
      <c r="B189" t="s">
        <v>145</v>
      </c>
      <c r="C189" t="s">
        <v>1033</v>
      </c>
      <c r="D189" t="s">
        <v>105</v>
      </c>
      <c r="G189" t="str">
        <f>_xlfn.XLOOKUP(C189,Fielding!C$2:C$374,Fielding!D$2:D$374,"")</f>
        <v>P</v>
      </c>
      <c r="J189" t="str">
        <f>_xlfn.XLOOKUP(C189,Fielding!C$2:C$374,Fielding!D$2:D$374,"")</f>
        <v>P</v>
      </c>
    </row>
    <row r="190" spans="1:10" x14ac:dyDescent="0.25">
      <c r="A190">
        <v>182</v>
      </c>
      <c r="B190" t="s">
        <v>1257</v>
      </c>
      <c r="C190" t="s">
        <v>1258</v>
      </c>
      <c r="D190" t="s">
        <v>105</v>
      </c>
      <c r="G190" t="str">
        <f>_xlfn.XLOOKUP(C190,Fielding!C$2:C$374,Fielding!D$2:D$374,"")</f>
        <v>P</v>
      </c>
      <c r="J190" t="str">
        <f>_xlfn.XLOOKUP(C190,Fielding!C$2:C$374,Fielding!D$2:D$374,"")</f>
        <v>P</v>
      </c>
    </row>
    <row r="191" spans="1:10" x14ac:dyDescent="0.25">
      <c r="A191">
        <v>183</v>
      </c>
      <c r="B191" t="s">
        <v>296</v>
      </c>
      <c r="C191" t="s">
        <v>1194</v>
      </c>
      <c r="D191" t="s">
        <v>105</v>
      </c>
      <c r="G191" t="str">
        <f>_xlfn.XLOOKUP(C191,Fielding!C$2:C$374,Fielding!D$2:D$374,"")</f>
        <v>P</v>
      </c>
      <c r="J191" t="str">
        <f>_xlfn.XLOOKUP(C191,Fielding!C$2:C$374,Fielding!D$2:D$374,"")</f>
        <v>P</v>
      </c>
    </row>
    <row r="192" spans="1:10" x14ac:dyDescent="0.25">
      <c r="A192">
        <v>184</v>
      </c>
      <c r="B192" t="s">
        <v>1249</v>
      </c>
      <c r="C192" t="s">
        <v>1250</v>
      </c>
      <c r="D192" t="s">
        <v>105</v>
      </c>
      <c r="G192" t="str">
        <f>_xlfn.XLOOKUP(C192,Fielding!C$2:C$374,Fielding!D$2:D$374,"")</f>
        <v>P</v>
      </c>
      <c r="J192" t="str">
        <f>_xlfn.XLOOKUP(C192,Fielding!C$2:C$374,Fielding!D$2:D$374,"")</f>
        <v>P</v>
      </c>
    </row>
    <row r="193" spans="1:10" x14ac:dyDescent="0.25">
      <c r="A193">
        <v>185</v>
      </c>
      <c r="B193" t="s">
        <v>293</v>
      </c>
      <c r="C193" t="s">
        <v>1181</v>
      </c>
      <c r="D193" t="s">
        <v>1525</v>
      </c>
      <c r="G193" t="str">
        <f>_xlfn.XLOOKUP(C193,Fielding!C$2:C$374,Fielding!D$2:D$374,"")</f>
        <v>2B-3B</v>
      </c>
      <c r="J193" t="str">
        <f>_xlfn.XLOOKUP(C193,Fielding!C$2:C$374,Fielding!D$2:D$374,"")</f>
        <v>2B-3B</v>
      </c>
    </row>
    <row r="194" spans="1:10" x14ac:dyDescent="0.25">
      <c r="A194">
        <v>186</v>
      </c>
      <c r="B194" t="s">
        <v>1151</v>
      </c>
      <c r="C194" t="s">
        <v>1152</v>
      </c>
      <c r="D194" t="s">
        <v>106</v>
      </c>
      <c r="G194" t="str">
        <f>_xlfn.XLOOKUP(C194,Fielding!C$2:C$374,Fielding!D$2:D$374,"")</f>
        <v>SS</v>
      </c>
      <c r="J194" t="str">
        <f>_xlfn.XLOOKUP(C194,Fielding!C$2:C$374,Fielding!D$2:D$374,"")</f>
        <v>SS</v>
      </c>
    </row>
    <row r="195" spans="1:10" x14ac:dyDescent="0.25">
      <c r="A195">
        <v>187</v>
      </c>
      <c r="B195" t="s">
        <v>1331</v>
      </c>
      <c r="C195" t="s">
        <v>1332</v>
      </c>
      <c r="D195" t="s">
        <v>105</v>
      </c>
      <c r="G195" t="str">
        <f>_xlfn.XLOOKUP(C195,Fielding!C$2:C$374,Fielding!D$2:D$374,"")</f>
        <v>P</v>
      </c>
      <c r="J195" t="str">
        <f>_xlfn.XLOOKUP(C195,Fielding!C$2:C$374,Fielding!D$2:D$374,"")</f>
        <v>P</v>
      </c>
    </row>
    <row r="196" spans="1:10" x14ac:dyDescent="0.25">
      <c r="A196">
        <v>188</v>
      </c>
      <c r="B196" t="s">
        <v>1257</v>
      </c>
      <c r="C196" t="s">
        <v>1259</v>
      </c>
      <c r="D196" t="s">
        <v>6</v>
      </c>
      <c r="G196" t="str">
        <f>_xlfn.XLOOKUP(C196,Fielding!C$2:C$374,Fielding!D$2:D$374,"")</f>
        <v>1B</v>
      </c>
      <c r="J196" t="str">
        <f>_xlfn.XLOOKUP(C196,Fielding!C$2:C$374,Fielding!D$2:D$374,"")</f>
        <v>1B</v>
      </c>
    </row>
    <row r="197" spans="1:10" x14ac:dyDescent="0.25">
      <c r="A197">
        <v>189</v>
      </c>
      <c r="B197" t="s">
        <v>314</v>
      </c>
      <c r="C197" t="s">
        <v>315</v>
      </c>
      <c r="D197" t="s">
        <v>105</v>
      </c>
      <c r="G197" t="str">
        <f>_xlfn.XLOOKUP(C197,Fielding!C$2:C$374,Fielding!D$2:D$374,"")</f>
        <v>P</v>
      </c>
      <c r="J197" t="str">
        <f>_xlfn.XLOOKUP(C197,Fielding!C$2:C$374,Fielding!D$2:D$374,"")</f>
        <v>P</v>
      </c>
    </row>
    <row r="198" spans="1:10" x14ac:dyDescent="0.25">
      <c r="A198">
        <v>190</v>
      </c>
      <c r="B198" t="s">
        <v>1169</v>
      </c>
      <c r="C198" t="s">
        <v>330</v>
      </c>
      <c r="D198" t="s">
        <v>1516</v>
      </c>
      <c r="G198" t="str">
        <f>_xlfn.XLOOKUP(C198,Fielding!C$2:C$374,Fielding!D$2:D$374,"")</f>
        <v>C-1B</v>
      </c>
      <c r="J198" t="str">
        <f>_xlfn.XLOOKUP(C198,Fielding!C$2:C$374,Fielding!D$2:D$374,"")</f>
        <v>C-1B</v>
      </c>
    </row>
    <row r="199" spans="1:10" x14ac:dyDescent="0.25">
      <c r="A199">
        <v>191</v>
      </c>
      <c r="B199" t="s">
        <v>342</v>
      </c>
      <c r="C199" t="s">
        <v>1351</v>
      </c>
      <c r="D199" t="s">
        <v>106</v>
      </c>
      <c r="G199" t="str">
        <f>_xlfn.XLOOKUP(C199,Fielding!C$2:C$374,Fielding!D$2:D$374,"")</f>
        <v>SS</v>
      </c>
      <c r="J199" t="str">
        <f>_xlfn.XLOOKUP(C199,Fielding!C$2:C$374,Fielding!D$2:D$374,"")</f>
        <v>SS</v>
      </c>
    </row>
    <row r="200" spans="1:10" x14ac:dyDescent="0.25">
      <c r="A200">
        <v>192</v>
      </c>
      <c r="B200" t="s">
        <v>279</v>
      </c>
      <c r="C200" t="s">
        <v>166</v>
      </c>
      <c r="D200" t="s">
        <v>1508</v>
      </c>
      <c r="G200" t="str">
        <f>_xlfn.XLOOKUP(C200,Fielding!C$2:C$374,Fielding!D$2:D$374,"")</f>
        <v>3B-1B</v>
      </c>
      <c r="J200" t="str">
        <f>_xlfn.XLOOKUP(C200,Fielding!C$2:C$374,Fielding!D$2:D$374,"")</f>
        <v>3B-1B</v>
      </c>
    </row>
    <row r="201" spans="1:10" x14ac:dyDescent="0.25">
      <c r="A201">
        <v>193</v>
      </c>
      <c r="B201" t="s">
        <v>273</v>
      </c>
      <c r="C201" t="s">
        <v>361</v>
      </c>
      <c r="D201" t="s">
        <v>110</v>
      </c>
      <c r="G201" t="str">
        <f>_xlfn.XLOOKUP(C201,Fielding!C$2:C$374,Fielding!D$2:D$374,"")</f>
        <v>OF</v>
      </c>
      <c r="J201" t="str">
        <f>_xlfn.XLOOKUP(C201,Fielding!C$2:C$374,Fielding!D$2:D$374,"")</f>
        <v>OF</v>
      </c>
    </row>
    <row r="202" spans="1:10" x14ac:dyDescent="0.25">
      <c r="A202">
        <v>194</v>
      </c>
      <c r="B202" t="s">
        <v>306</v>
      </c>
      <c r="C202" t="s">
        <v>167</v>
      </c>
      <c r="D202" t="s">
        <v>1523</v>
      </c>
      <c r="G202" t="str">
        <f>_xlfn.XLOOKUP(C202,Fielding!C$2:C$374,Fielding!D$2:D$374,"")</f>
        <v>OF-2B</v>
      </c>
      <c r="J202" t="str">
        <f>_xlfn.XLOOKUP(C202,Fielding!C$2:C$374,Fielding!D$2:D$374,"")</f>
        <v>OF-2B</v>
      </c>
    </row>
    <row r="203" spans="1:10" x14ac:dyDescent="0.25">
      <c r="A203">
        <v>195</v>
      </c>
      <c r="B203" t="s">
        <v>160</v>
      </c>
      <c r="C203" t="s">
        <v>1097</v>
      </c>
      <c r="D203" t="s">
        <v>1505</v>
      </c>
      <c r="G203" t="str">
        <f>_xlfn.XLOOKUP(C203,Fielding!C$2:C$374,Fielding!D$2:D$374,"")</f>
        <v>2B-SS</v>
      </c>
      <c r="J203" t="str">
        <f>_xlfn.XLOOKUP(C203,Fielding!C$2:C$374,Fielding!D$2:D$374,"")</f>
        <v>2B-SS</v>
      </c>
    </row>
    <row r="204" spans="1:10" x14ac:dyDescent="0.25">
      <c r="A204">
        <v>196</v>
      </c>
      <c r="B204" t="s">
        <v>342</v>
      </c>
      <c r="C204" t="s">
        <v>1352</v>
      </c>
      <c r="D204" t="s">
        <v>1520</v>
      </c>
      <c r="G204" t="str">
        <f>_xlfn.XLOOKUP(C204,Fielding!C$2:C$374,Fielding!D$2:D$374,"")</f>
        <v>1B-OF</v>
      </c>
      <c r="J204" t="str">
        <f>_xlfn.XLOOKUP(C204,Fielding!C$2:C$374,Fielding!D$2:D$374,"")</f>
        <v>1B-OF</v>
      </c>
    </row>
    <row r="205" spans="1:10" x14ac:dyDescent="0.25">
      <c r="A205">
        <v>197</v>
      </c>
      <c r="B205" t="s">
        <v>1322</v>
      </c>
      <c r="C205" t="s">
        <v>1324</v>
      </c>
      <c r="D205" t="s">
        <v>105</v>
      </c>
      <c r="G205" t="str">
        <f>_xlfn.XLOOKUP(C205,Fielding!C$2:C$374,Fielding!D$2:D$374,"")</f>
        <v>P</v>
      </c>
      <c r="J205" t="str">
        <f>_xlfn.XLOOKUP(C205,Fielding!C$2:C$374,Fielding!D$2:D$374,"")</f>
        <v>P</v>
      </c>
    </row>
    <row r="206" spans="1:10" x14ac:dyDescent="0.25">
      <c r="A206">
        <v>198</v>
      </c>
      <c r="B206" t="s">
        <v>320</v>
      </c>
      <c r="C206" t="s">
        <v>1278</v>
      </c>
      <c r="D206" t="s">
        <v>5</v>
      </c>
      <c r="G206" t="str">
        <f>_xlfn.XLOOKUP(C206,Fielding!C$2:C$374,Fielding!D$2:D$374,"")</f>
        <v>C</v>
      </c>
      <c r="J206" t="str">
        <f>_xlfn.XLOOKUP(C206,Fielding!C$2:C$374,Fielding!D$2:D$374,"")</f>
        <v>C</v>
      </c>
    </row>
    <row r="207" spans="1:10" x14ac:dyDescent="0.25">
      <c r="A207">
        <v>199</v>
      </c>
      <c r="B207" t="s">
        <v>296</v>
      </c>
      <c r="C207" t="s">
        <v>1195</v>
      </c>
      <c r="D207" t="s">
        <v>105</v>
      </c>
      <c r="G207" t="str">
        <f>_xlfn.XLOOKUP(C207,Fielding!C$2:C$374,Fielding!D$2:D$374,"")</f>
        <v>P</v>
      </c>
      <c r="J207" t="str">
        <f>_xlfn.XLOOKUP(C207,Fielding!C$2:C$374,Fielding!D$2:D$374,"")</f>
        <v>P</v>
      </c>
    </row>
    <row r="208" spans="1:10" x14ac:dyDescent="0.25">
      <c r="A208">
        <v>200</v>
      </c>
      <c r="B208" t="s">
        <v>1257</v>
      </c>
      <c r="C208" t="s">
        <v>1260</v>
      </c>
      <c r="D208" t="s">
        <v>0</v>
      </c>
      <c r="G208" t="str">
        <f>_xlfn.XLOOKUP(C208,Fielding!C$2:C$374,Fielding!D$2:D$374,"")</f>
        <v>2B</v>
      </c>
      <c r="J208" t="str">
        <f>_xlfn.XLOOKUP(C208,Fielding!C$2:C$374,Fielding!D$2:D$374,"")</f>
        <v>2B</v>
      </c>
    </row>
    <row r="209" spans="1:10" x14ac:dyDescent="0.25">
      <c r="A209" t="s">
        <v>212</v>
      </c>
      <c r="B209" t="s">
        <v>93</v>
      </c>
      <c r="D209" t="s">
        <v>1501</v>
      </c>
      <c r="G209" t="str">
        <f>_xlfn.XLOOKUP(C209,Fielding!C$2:C$374,Fielding!D$2:D$374,"")</f>
        <v>Pos Summary</v>
      </c>
      <c r="J209" t="str">
        <f>_xlfn.XLOOKUP(C209,Fielding!C$2:C$374,Fielding!D$2:D$374,"")</f>
        <v>Pos Summary</v>
      </c>
    </row>
    <row r="210" spans="1:10" x14ac:dyDescent="0.25">
      <c r="A210">
        <v>201</v>
      </c>
      <c r="B210" t="s">
        <v>144</v>
      </c>
      <c r="C210" t="s">
        <v>1092</v>
      </c>
      <c r="D210" t="s">
        <v>105</v>
      </c>
      <c r="G210" t="str">
        <f>_xlfn.XLOOKUP(C210,Fielding!C$2:C$374,Fielding!D$2:D$374,"")</f>
        <v>P</v>
      </c>
      <c r="J210" t="str">
        <f>_xlfn.XLOOKUP(C210,Fielding!C$2:C$374,Fielding!D$2:D$374,"")</f>
        <v>P</v>
      </c>
    </row>
    <row r="211" spans="1:10" x14ac:dyDescent="0.25">
      <c r="A211">
        <v>202</v>
      </c>
      <c r="B211" t="s">
        <v>140</v>
      </c>
      <c r="C211" t="s">
        <v>1106</v>
      </c>
      <c r="D211" t="s">
        <v>105</v>
      </c>
      <c r="G211" t="str">
        <f>_xlfn.XLOOKUP(C211,Fielding!C$2:C$374,Fielding!D$2:D$374,"")</f>
        <v>P</v>
      </c>
      <c r="J211" t="str">
        <f>_xlfn.XLOOKUP(C211,Fielding!C$2:C$374,Fielding!D$2:D$374,"")</f>
        <v>P</v>
      </c>
    </row>
    <row r="212" spans="1:10" x14ac:dyDescent="0.25">
      <c r="A212">
        <v>203</v>
      </c>
      <c r="B212" t="s">
        <v>303</v>
      </c>
      <c r="C212" t="s">
        <v>1233</v>
      </c>
      <c r="D212" t="s">
        <v>1</v>
      </c>
      <c r="G212" t="str">
        <f>_xlfn.XLOOKUP(C212,Fielding!C$2:C$374,Fielding!D$2:D$374,"")</f>
        <v>3B</v>
      </c>
      <c r="J212" t="str">
        <f>_xlfn.XLOOKUP(C212,Fielding!C$2:C$374,Fielding!D$2:D$374,"")</f>
        <v>3B</v>
      </c>
    </row>
    <row r="213" spans="1:10" x14ac:dyDescent="0.25">
      <c r="A213">
        <v>204</v>
      </c>
      <c r="B213" t="s">
        <v>273</v>
      </c>
      <c r="C213" t="s">
        <v>1085</v>
      </c>
      <c r="D213" t="s">
        <v>105</v>
      </c>
      <c r="G213" t="str">
        <f>_xlfn.XLOOKUP(C213,Fielding!C$2:C$374,Fielding!D$2:D$374,"")</f>
        <v>P</v>
      </c>
      <c r="J213" t="str">
        <f>_xlfn.XLOOKUP(C213,Fielding!C$2:C$374,Fielding!D$2:D$374,"")</f>
        <v>P</v>
      </c>
    </row>
    <row r="214" spans="1:10" x14ac:dyDescent="0.25">
      <c r="A214">
        <v>205</v>
      </c>
      <c r="B214" t="s">
        <v>293</v>
      </c>
      <c r="C214" t="s">
        <v>1182</v>
      </c>
      <c r="D214" t="s">
        <v>5</v>
      </c>
      <c r="G214" t="str">
        <f>_xlfn.XLOOKUP(C214,Fielding!C$2:C$374,Fielding!D$2:D$374,"")</f>
        <v>C</v>
      </c>
      <c r="J214" t="str">
        <f>_xlfn.XLOOKUP(C214,Fielding!C$2:C$374,Fielding!D$2:D$374,"")</f>
        <v>C</v>
      </c>
    </row>
    <row r="215" spans="1:10" x14ac:dyDescent="0.25">
      <c r="A215">
        <v>206</v>
      </c>
      <c r="B215" t="s">
        <v>296</v>
      </c>
      <c r="C215" t="s">
        <v>1196</v>
      </c>
      <c r="D215" t="s">
        <v>105</v>
      </c>
      <c r="G215" t="str">
        <f>_xlfn.XLOOKUP(C215,Fielding!C$2:C$374,Fielding!D$2:D$374,"")</f>
        <v>P</v>
      </c>
      <c r="J215" t="str">
        <f>_xlfn.XLOOKUP(C215,Fielding!C$2:C$374,Fielding!D$2:D$374,"")</f>
        <v>P</v>
      </c>
    </row>
    <row r="216" spans="1:10" x14ac:dyDescent="0.25">
      <c r="A216">
        <v>207</v>
      </c>
      <c r="B216" t="s">
        <v>143</v>
      </c>
      <c r="C216" t="s">
        <v>1217</v>
      </c>
      <c r="D216" t="s">
        <v>105</v>
      </c>
      <c r="G216" t="str">
        <f>_xlfn.XLOOKUP(C216,Fielding!C$2:C$374,Fielding!D$2:D$374,"")</f>
        <v>P</v>
      </c>
      <c r="J216" t="str">
        <f>_xlfn.XLOOKUP(C216,Fielding!C$2:C$374,Fielding!D$2:D$374,"")</f>
        <v>P</v>
      </c>
    </row>
    <row r="217" spans="1:10" x14ac:dyDescent="0.25">
      <c r="A217">
        <v>208</v>
      </c>
      <c r="B217" t="s">
        <v>1338</v>
      </c>
      <c r="C217" t="s">
        <v>1217</v>
      </c>
      <c r="D217" t="s">
        <v>105</v>
      </c>
      <c r="G217" t="str">
        <f>_xlfn.XLOOKUP(C217,Fielding!C$2:C$374,Fielding!D$2:D$374,"")</f>
        <v>P</v>
      </c>
      <c r="J217" t="str">
        <f>_xlfn.XLOOKUP(C217,Fielding!C$2:C$374,Fielding!D$2:D$374,"")</f>
        <v>P</v>
      </c>
    </row>
    <row r="218" spans="1:10" x14ac:dyDescent="0.25">
      <c r="A218">
        <v>209</v>
      </c>
      <c r="B218" t="s">
        <v>140</v>
      </c>
      <c r="C218" t="s">
        <v>1107</v>
      </c>
      <c r="D218" t="s">
        <v>1520</v>
      </c>
      <c r="G218" t="str">
        <f>_xlfn.XLOOKUP(C218,Fielding!C$2:C$374,Fielding!D$2:D$374,"")</f>
        <v>1B-OF</v>
      </c>
      <c r="J218" t="str">
        <f>_xlfn.XLOOKUP(C218,Fielding!C$2:C$374,Fielding!D$2:D$374,"")</f>
        <v>1B-OF</v>
      </c>
    </row>
    <row r="219" spans="1:10" x14ac:dyDescent="0.25">
      <c r="A219">
        <v>210</v>
      </c>
      <c r="B219" t="s">
        <v>157</v>
      </c>
      <c r="C219" t="s">
        <v>1022</v>
      </c>
      <c r="D219" t="s">
        <v>105</v>
      </c>
      <c r="G219" t="str">
        <f>_xlfn.XLOOKUP(C219,Fielding!C$2:C$374,Fielding!D$2:D$374,"")</f>
        <v>P</v>
      </c>
      <c r="J219" t="str">
        <f>_xlfn.XLOOKUP(C219,Fielding!C$2:C$374,Fielding!D$2:D$374,"")</f>
        <v>P</v>
      </c>
    </row>
    <row r="220" spans="1:10" x14ac:dyDescent="0.25">
      <c r="A220">
        <v>211</v>
      </c>
      <c r="B220" t="s">
        <v>333</v>
      </c>
      <c r="C220" t="s">
        <v>362</v>
      </c>
      <c r="D220" t="s">
        <v>110</v>
      </c>
      <c r="G220" t="str">
        <f>_xlfn.XLOOKUP(C220,Fielding!C$2:C$374,Fielding!D$2:D$374,"")</f>
        <v>OF</v>
      </c>
      <c r="J220" t="str">
        <f>_xlfn.XLOOKUP(C220,Fielding!C$2:C$374,Fielding!D$2:D$374,"")</f>
        <v>OF</v>
      </c>
    </row>
    <row r="221" spans="1:10" x14ac:dyDescent="0.25">
      <c r="A221">
        <v>212</v>
      </c>
      <c r="B221" t="s">
        <v>1011</v>
      </c>
      <c r="C221" t="s">
        <v>1012</v>
      </c>
      <c r="D221" t="s">
        <v>105</v>
      </c>
      <c r="G221" t="str">
        <f>_xlfn.XLOOKUP(C221,Fielding!C$2:C$374,Fielding!D$2:D$374,"")</f>
        <v>P</v>
      </c>
      <c r="J221" t="str">
        <f>_xlfn.XLOOKUP(C221,Fielding!C$2:C$374,Fielding!D$2:D$374,"")</f>
        <v>P</v>
      </c>
    </row>
    <row r="222" spans="1:10" x14ac:dyDescent="0.25">
      <c r="A222">
        <v>213</v>
      </c>
      <c r="B222" t="s">
        <v>1013</v>
      </c>
      <c r="C222" t="s">
        <v>351</v>
      </c>
      <c r="D222" t="s">
        <v>105</v>
      </c>
      <c r="G222" t="str">
        <f>_xlfn.XLOOKUP(C222,Fielding!C$2:C$374,Fielding!D$2:D$374,"")</f>
        <v>P</v>
      </c>
      <c r="J222" t="str">
        <f>_xlfn.XLOOKUP(C222,Fielding!C$2:C$374,Fielding!D$2:D$374,"")</f>
        <v>P</v>
      </c>
    </row>
    <row r="223" spans="1:10" x14ac:dyDescent="0.25">
      <c r="A223">
        <v>214</v>
      </c>
      <c r="B223" t="s">
        <v>331</v>
      </c>
      <c r="C223" t="s">
        <v>294</v>
      </c>
      <c r="D223" t="s">
        <v>106</v>
      </c>
      <c r="G223" t="str">
        <f>_xlfn.XLOOKUP(C223,Fielding!C$2:C$374,Fielding!D$2:D$374,"")</f>
        <v>SS</v>
      </c>
      <c r="J223" t="str">
        <f>_xlfn.XLOOKUP(C223,Fielding!C$2:C$374,Fielding!D$2:D$374,"")</f>
        <v>SS</v>
      </c>
    </row>
    <row r="224" spans="1:10" x14ac:dyDescent="0.25">
      <c r="A224">
        <v>215</v>
      </c>
      <c r="B224" t="s">
        <v>273</v>
      </c>
      <c r="C224" t="s">
        <v>1086</v>
      </c>
      <c r="D224" t="s">
        <v>105</v>
      </c>
      <c r="G224" t="str">
        <f>_xlfn.XLOOKUP(C224,Fielding!C$2:C$374,Fielding!D$2:D$374,"")</f>
        <v>P</v>
      </c>
      <c r="J224" t="str">
        <f>_xlfn.XLOOKUP(C224,Fielding!C$2:C$374,Fielding!D$2:D$374,"")</f>
        <v>P</v>
      </c>
    </row>
    <row r="225" spans="1:10" x14ac:dyDescent="0.25">
      <c r="A225">
        <v>216</v>
      </c>
      <c r="B225" t="s">
        <v>1041</v>
      </c>
      <c r="C225" t="s">
        <v>1042</v>
      </c>
      <c r="D225" t="s">
        <v>110</v>
      </c>
      <c r="G225" t="str">
        <f>_xlfn.XLOOKUP(C225,Fielding!C$2:C$374,Fielding!D$2:D$374,"")</f>
        <v>OF</v>
      </c>
      <c r="J225" t="str">
        <f>_xlfn.XLOOKUP(C225,Fielding!C$2:C$374,Fielding!D$2:D$374,"")</f>
        <v>OF</v>
      </c>
    </row>
    <row r="226" spans="1:10" x14ac:dyDescent="0.25">
      <c r="A226">
        <v>217</v>
      </c>
      <c r="B226" t="s">
        <v>1311</v>
      </c>
      <c r="C226" t="s">
        <v>1312</v>
      </c>
      <c r="D226" t="s">
        <v>110</v>
      </c>
      <c r="G226" t="str">
        <f>_xlfn.XLOOKUP(C226,Fielding!C$2:C$374,Fielding!D$2:D$374,"")</f>
        <v>OF</v>
      </c>
      <c r="J226" t="str">
        <f>_xlfn.XLOOKUP(C226,Fielding!C$2:C$374,Fielding!D$2:D$374,"")</f>
        <v>OF</v>
      </c>
    </row>
    <row r="227" spans="1:10" x14ac:dyDescent="0.25">
      <c r="A227">
        <v>218</v>
      </c>
      <c r="B227" t="s">
        <v>1071</v>
      </c>
      <c r="C227" t="s">
        <v>1073</v>
      </c>
      <c r="D227" t="s">
        <v>110</v>
      </c>
      <c r="G227" t="str">
        <f>_xlfn.XLOOKUP(C227,Fielding!C$2:C$374,Fielding!D$2:D$374,"")</f>
        <v>OF</v>
      </c>
      <c r="J227" t="str">
        <f>_xlfn.XLOOKUP(C227,Fielding!C$2:C$374,Fielding!D$2:D$374,"")</f>
        <v>OF</v>
      </c>
    </row>
    <row r="228" spans="1:10" x14ac:dyDescent="0.25">
      <c r="A228">
        <v>219</v>
      </c>
      <c r="B228" t="s">
        <v>1047</v>
      </c>
      <c r="C228" t="s">
        <v>1048</v>
      </c>
      <c r="D228" t="s">
        <v>105</v>
      </c>
      <c r="G228" t="str">
        <f>_xlfn.XLOOKUP(C228,Fielding!C$2:C$374,Fielding!D$2:D$374,"")</f>
        <v>P</v>
      </c>
      <c r="J228" t="str">
        <f>_xlfn.XLOOKUP(C228,Fielding!C$2:C$374,Fielding!D$2:D$374,"")</f>
        <v>P</v>
      </c>
    </row>
    <row r="229" spans="1:10" x14ac:dyDescent="0.25">
      <c r="A229">
        <v>220</v>
      </c>
      <c r="B229" t="s">
        <v>1069</v>
      </c>
      <c r="C229" t="s">
        <v>1070</v>
      </c>
      <c r="D229" t="s">
        <v>6</v>
      </c>
      <c r="G229" t="str">
        <f>_xlfn.XLOOKUP(C229,Fielding!C$2:C$374,Fielding!D$2:D$374,"")</f>
        <v>1B</v>
      </c>
      <c r="J229" t="str">
        <f>_xlfn.XLOOKUP(C229,Fielding!C$2:C$374,Fielding!D$2:D$374,"")</f>
        <v>1B</v>
      </c>
    </row>
    <row r="230" spans="1:10" x14ac:dyDescent="0.25">
      <c r="A230">
        <v>221</v>
      </c>
      <c r="B230" t="s">
        <v>296</v>
      </c>
      <c r="C230" t="s">
        <v>1070</v>
      </c>
      <c r="D230" t="s">
        <v>6</v>
      </c>
      <c r="G230" t="str">
        <f>_xlfn.XLOOKUP(C230,Fielding!C$2:C$374,Fielding!D$2:D$374,"")</f>
        <v>1B</v>
      </c>
      <c r="J230" t="str">
        <f>_xlfn.XLOOKUP(C230,Fielding!C$2:C$374,Fielding!D$2:D$374,"")</f>
        <v>1B</v>
      </c>
    </row>
    <row r="231" spans="1:10" x14ac:dyDescent="0.25">
      <c r="A231">
        <v>222</v>
      </c>
      <c r="B231" t="s">
        <v>313</v>
      </c>
      <c r="C231" t="s">
        <v>1255</v>
      </c>
      <c r="D231" t="s">
        <v>105</v>
      </c>
      <c r="G231" t="str">
        <f>_xlfn.XLOOKUP(C231,Fielding!C$2:C$374,Fielding!D$2:D$374,"")</f>
        <v>P</v>
      </c>
      <c r="J231" t="str">
        <f>_xlfn.XLOOKUP(C231,Fielding!C$2:C$374,Fielding!D$2:D$374,"")</f>
        <v>P</v>
      </c>
    </row>
    <row r="232" spans="1:10" x14ac:dyDescent="0.25">
      <c r="A232">
        <v>223</v>
      </c>
      <c r="B232" t="s">
        <v>1307</v>
      </c>
      <c r="C232" t="s">
        <v>1255</v>
      </c>
      <c r="D232" t="s">
        <v>105</v>
      </c>
      <c r="G232" t="str">
        <f>_xlfn.XLOOKUP(C232,Fielding!C$2:C$374,Fielding!D$2:D$374,"")</f>
        <v>P</v>
      </c>
      <c r="J232" t="str">
        <f>_xlfn.XLOOKUP(C232,Fielding!C$2:C$374,Fielding!D$2:D$374,"")</f>
        <v>P</v>
      </c>
    </row>
    <row r="233" spans="1:10" x14ac:dyDescent="0.25">
      <c r="A233">
        <v>224</v>
      </c>
      <c r="B233" t="s">
        <v>160</v>
      </c>
      <c r="C233" t="s">
        <v>1098</v>
      </c>
      <c r="D233" t="s">
        <v>1520</v>
      </c>
      <c r="G233" t="str">
        <f>_xlfn.XLOOKUP(C233,Fielding!C$2:C$374,Fielding!D$2:D$374,"")</f>
        <v>1B-OF</v>
      </c>
      <c r="J233" t="str">
        <f>_xlfn.XLOOKUP(C233,Fielding!C$2:C$374,Fielding!D$2:D$374,"")</f>
        <v>1B-OF</v>
      </c>
    </row>
    <row r="234" spans="1:10" x14ac:dyDescent="0.25">
      <c r="A234">
        <v>225</v>
      </c>
      <c r="B234" t="s">
        <v>282</v>
      </c>
      <c r="C234" t="s">
        <v>1136</v>
      </c>
      <c r="D234" t="s">
        <v>105</v>
      </c>
      <c r="G234" t="str">
        <f>_xlfn.XLOOKUP(C234,Fielding!C$2:C$374,Fielding!D$2:D$374,"")</f>
        <v>P</v>
      </c>
      <c r="J234" t="str">
        <f>_xlfn.XLOOKUP(C234,Fielding!C$2:C$374,Fielding!D$2:D$374,"")</f>
        <v>P</v>
      </c>
    </row>
    <row r="235" spans="1:10" x14ac:dyDescent="0.25">
      <c r="A235" t="s">
        <v>212</v>
      </c>
      <c r="B235" t="s">
        <v>93</v>
      </c>
      <c r="D235" t="s">
        <v>1501</v>
      </c>
      <c r="G235" t="str">
        <f>_xlfn.XLOOKUP(C235,Fielding!C$2:C$374,Fielding!D$2:D$374,"")</f>
        <v>Pos Summary</v>
      </c>
      <c r="J235" t="str">
        <f>_xlfn.XLOOKUP(C235,Fielding!C$2:C$374,Fielding!D$2:D$374,"")</f>
        <v>Pos Summary</v>
      </c>
    </row>
    <row r="236" spans="1:10" x14ac:dyDescent="0.25">
      <c r="A236">
        <v>226</v>
      </c>
      <c r="B236" t="s">
        <v>1316</v>
      </c>
      <c r="C236" t="s">
        <v>1318</v>
      </c>
      <c r="D236" t="s">
        <v>5</v>
      </c>
      <c r="G236" t="str">
        <f>_xlfn.XLOOKUP(C236,Fielding!C$2:C$374,Fielding!D$2:D$374,"")</f>
        <v>C</v>
      </c>
      <c r="J236" t="str">
        <f>_xlfn.XLOOKUP(C236,Fielding!C$2:C$374,Fielding!D$2:D$374,"")</f>
        <v>C</v>
      </c>
    </row>
    <row r="237" spans="1:10" x14ac:dyDescent="0.25">
      <c r="A237">
        <v>227</v>
      </c>
      <c r="B237" t="s">
        <v>160</v>
      </c>
      <c r="C237" t="s">
        <v>1099</v>
      </c>
      <c r="D237" t="s">
        <v>105</v>
      </c>
      <c r="G237" t="str">
        <f>_xlfn.XLOOKUP(C237,Fielding!C$2:C$374,Fielding!D$2:D$374,"")</f>
        <v>P</v>
      </c>
      <c r="J237" t="str">
        <f>_xlfn.XLOOKUP(C237,Fielding!C$2:C$374,Fielding!D$2:D$374,"")</f>
        <v>P</v>
      </c>
    </row>
    <row r="238" spans="1:10" x14ac:dyDescent="0.25">
      <c r="A238">
        <v>228</v>
      </c>
      <c r="B238" t="s">
        <v>296</v>
      </c>
      <c r="C238" t="s">
        <v>1197</v>
      </c>
      <c r="D238" t="s">
        <v>110</v>
      </c>
      <c r="G238" t="str">
        <f>_xlfn.XLOOKUP(C238,Fielding!C$2:C$374,Fielding!D$2:D$374,"")</f>
        <v>OF</v>
      </c>
      <c r="J238" t="str">
        <f>_xlfn.XLOOKUP(C238,Fielding!C$2:C$374,Fielding!D$2:D$374,"")</f>
        <v>OF</v>
      </c>
    </row>
    <row r="239" spans="1:10" x14ac:dyDescent="0.25">
      <c r="A239">
        <v>229</v>
      </c>
      <c r="B239" t="s">
        <v>152</v>
      </c>
      <c r="C239" t="s">
        <v>1209</v>
      </c>
      <c r="D239" t="s">
        <v>110</v>
      </c>
      <c r="G239" t="str">
        <f>_xlfn.XLOOKUP(C239,Fielding!C$2:C$374,Fielding!D$2:D$374,"")</f>
        <v>OF</v>
      </c>
      <c r="J239" t="str">
        <f>_xlfn.XLOOKUP(C239,Fielding!C$2:C$374,Fielding!D$2:D$374,"")</f>
        <v>OF</v>
      </c>
    </row>
    <row r="240" spans="1:10" x14ac:dyDescent="0.25">
      <c r="A240">
        <v>230</v>
      </c>
      <c r="B240" t="s">
        <v>143</v>
      </c>
      <c r="C240" t="s">
        <v>1218</v>
      </c>
      <c r="D240" t="s">
        <v>105</v>
      </c>
      <c r="G240" t="str">
        <f>_xlfn.XLOOKUP(C240,Fielding!C$2:C$374,Fielding!D$2:D$374,"")</f>
        <v>P</v>
      </c>
      <c r="J240" t="str">
        <f>_xlfn.XLOOKUP(C240,Fielding!C$2:C$374,Fielding!D$2:D$374,"")</f>
        <v>P</v>
      </c>
    </row>
    <row r="241" spans="1:10" x14ac:dyDescent="0.25">
      <c r="A241">
        <v>231</v>
      </c>
      <c r="B241" t="s">
        <v>296</v>
      </c>
      <c r="C241" t="s">
        <v>1199</v>
      </c>
      <c r="D241" t="s">
        <v>105</v>
      </c>
      <c r="G241" t="str">
        <f>_xlfn.XLOOKUP(C241,Fielding!C$2:C$374,Fielding!D$2:D$374,"")</f>
        <v>P</v>
      </c>
      <c r="J241" t="str">
        <f>_xlfn.XLOOKUP(C241,Fielding!C$2:C$374,Fielding!D$2:D$374,"")</f>
        <v>P</v>
      </c>
    </row>
    <row r="242" spans="1:10" x14ac:dyDescent="0.25">
      <c r="A242">
        <v>232</v>
      </c>
      <c r="B242" t="s">
        <v>1542</v>
      </c>
      <c r="C242" t="s">
        <v>1543</v>
      </c>
      <c r="D242" t="s">
        <v>105</v>
      </c>
      <c r="G242" t="str">
        <f>_xlfn.XLOOKUP(C242,Fielding!C$2:C$374,Fielding!D$2:D$374,"")</f>
        <v>P</v>
      </c>
      <c r="J242" t="str">
        <f>_xlfn.XLOOKUP(C242,Fielding!C$2:C$374,Fielding!D$2:D$374,"")</f>
        <v>P</v>
      </c>
    </row>
    <row r="243" spans="1:10" x14ac:dyDescent="0.25">
      <c r="A243">
        <v>233</v>
      </c>
      <c r="B243" t="s">
        <v>147</v>
      </c>
      <c r="C243" t="s">
        <v>1355</v>
      </c>
      <c r="D243" t="s">
        <v>110</v>
      </c>
      <c r="G243" t="str">
        <f>_xlfn.XLOOKUP(C243,Fielding!C$2:C$374,Fielding!D$2:D$374,"")</f>
        <v>OF</v>
      </c>
      <c r="J243" t="str">
        <f>_xlfn.XLOOKUP(C243,Fielding!C$2:C$374,Fielding!D$2:D$374,"")</f>
        <v>OF</v>
      </c>
    </row>
    <row r="244" spans="1:10" x14ac:dyDescent="0.25">
      <c r="A244">
        <v>234</v>
      </c>
      <c r="B244" t="s">
        <v>296</v>
      </c>
      <c r="C244" t="s">
        <v>1198</v>
      </c>
      <c r="D244" t="s">
        <v>105</v>
      </c>
      <c r="G244" t="str">
        <f>_xlfn.XLOOKUP(C244,Fielding!C$2:C$374,Fielding!D$2:D$374,"")</f>
        <v>P</v>
      </c>
      <c r="J244" t="str">
        <f>_xlfn.XLOOKUP(C244,Fielding!C$2:C$374,Fielding!D$2:D$374,"")</f>
        <v>P</v>
      </c>
    </row>
    <row r="245" spans="1:10" x14ac:dyDescent="0.25">
      <c r="A245">
        <v>235</v>
      </c>
      <c r="B245" t="s">
        <v>327</v>
      </c>
      <c r="C245" t="s">
        <v>1290</v>
      </c>
      <c r="D245" t="s">
        <v>105</v>
      </c>
      <c r="G245" t="str">
        <f>_xlfn.XLOOKUP(C245,Fielding!C$2:C$374,Fielding!D$2:D$374,"")</f>
        <v>P</v>
      </c>
      <c r="J245" t="str">
        <f>_xlfn.XLOOKUP(C245,Fielding!C$2:C$374,Fielding!D$2:D$374,"")</f>
        <v>P</v>
      </c>
    </row>
    <row r="246" spans="1:10" x14ac:dyDescent="0.25">
      <c r="A246">
        <v>236</v>
      </c>
      <c r="B246" t="s">
        <v>269</v>
      </c>
      <c r="C246" t="s">
        <v>192</v>
      </c>
      <c r="D246" t="s">
        <v>105</v>
      </c>
      <c r="G246" t="str">
        <f>_xlfn.XLOOKUP(C246,Fielding!C$2:C$374,Fielding!D$2:D$374,"")</f>
        <v>P</v>
      </c>
      <c r="J246" t="str">
        <f>_xlfn.XLOOKUP(C246,Fielding!C$2:C$374,Fielding!D$2:D$374,"")</f>
        <v>P</v>
      </c>
    </row>
    <row r="247" spans="1:10" x14ac:dyDescent="0.25">
      <c r="A247">
        <v>237</v>
      </c>
      <c r="B247" t="s">
        <v>328</v>
      </c>
      <c r="C247" t="s">
        <v>1294</v>
      </c>
      <c r="D247" t="s">
        <v>106</v>
      </c>
      <c r="G247" t="str">
        <f>_xlfn.XLOOKUP(C247,Fielding!C$2:C$374,Fielding!D$2:D$374,"")</f>
        <v>SS</v>
      </c>
      <c r="J247" t="str">
        <f>_xlfn.XLOOKUP(C247,Fielding!C$2:C$374,Fielding!D$2:D$374,"")</f>
        <v>SS</v>
      </c>
    </row>
    <row r="248" spans="1:10" x14ac:dyDescent="0.25">
      <c r="A248">
        <v>238</v>
      </c>
      <c r="B248" t="s">
        <v>296</v>
      </c>
      <c r="C248" t="s">
        <v>1200</v>
      </c>
      <c r="D248" t="s">
        <v>105</v>
      </c>
      <c r="G248" t="str">
        <f>_xlfn.XLOOKUP(C248,Fielding!C$2:C$374,Fielding!D$2:D$374,"")</f>
        <v>P</v>
      </c>
      <c r="J248" t="str">
        <f>_xlfn.XLOOKUP(C248,Fielding!C$2:C$374,Fielding!D$2:D$374,"")</f>
        <v>P</v>
      </c>
    </row>
    <row r="249" spans="1:10" x14ac:dyDescent="0.25">
      <c r="A249">
        <v>239</v>
      </c>
      <c r="B249" t="s">
        <v>1049</v>
      </c>
      <c r="C249" t="s">
        <v>321</v>
      </c>
      <c r="D249" t="s">
        <v>105</v>
      </c>
      <c r="G249" t="str">
        <f>_xlfn.XLOOKUP(C249,Fielding!C$2:C$374,Fielding!D$2:D$374,"")</f>
        <v>P</v>
      </c>
      <c r="J249" t="str">
        <f>_xlfn.XLOOKUP(C249,Fielding!C$2:C$374,Fielding!D$2:D$374,"")</f>
        <v>P</v>
      </c>
    </row>
    <row r="250" spans="1:10" x14ac:dyDescent="0.25">
      <c r="A250">
        <v>240</v>
      </c>
      <c r="B250" t="s">
        <v>320</v>
      </c>
      <c r="C250" t="s">
        <v>244</v>
      </c>
      <c r="D250" t="s">
        <v>105</v>
      </c>
      <c r="G250" t="str">
        <f>_xlfn.XLOOKUP(C250,Fielding!C$2:C$374,Fielding!D$2:D$374,"")</f>
        <v>P</v>
      </c>
      <c r="J250" t="str">
        <f>_xlfn.XLOOKUP(C250,Fielding!C$2:C$374,Fielding!D$2:D$374,"")</f>
        <v>P</v>
      </c>
    </row>
    <row r="251" spans="1:10" x14ac:dyDescent="0.25">
      <c r="A251">
        <v>241</v>
      </c>
      <c r="B251" t="s">
        <v>152</v>
      </c>
      <c r="C251" t="s">
        <v>1210</v>
      </c>
      <c r="D251" t="s">
        <v>1507</v>
      </c>
      <c r="G251" t="str">
        <f>_xlfn.XLOOKUP(C251,Fielding!C$2:C$374,Fielding!D$2:D$374,"")</f>
        <v>OF-1B</v>
      </c>
      <c r="J251" t="str">
        <f>_xlfn.XLOOKUP(C251,Fielding!C$2:C$374,Fielding!D$2:D$374,"")</f>
        <v>OF-1B</v>
      </c>
    </row>
    <row r="252" spans="1:10" x14ac:dyDescent="0.25">
      <c r="A252">
        <v>242</v>
      </c>
      <c r="B252" t="s">
        <v>262</v>
      </c>
      <c r="C252" t="s">
        <v>1058</v>
      </c>
      <c r="D252" t="s">
        <v>105</v>
      </c>
      <c r="G252" t="str">
        <f>_xlfn.XLOOKUP(C252,Fielding!C$2:C$374,Fielding!D$2:D$374,"")</f>
        <v>P</v>
      </c>
      <c r="J252" t="str">
        <f>_xlfn.XLOOKUP(C252,Fielding!C$2:C$374,Fielding!D$2:D$374,"")</f>
        <v>P</v>
      </c>
    </row>
    <row r="253" spans="1:10" x14ac:dyDescent="0.25">
      <c r="A253">
        <v>243</v>
      </c>
      <c r="B253" t="s">
        <v>296</v>
      </c>
      <c r="C253" t="s">
        <v>367</v>
      </c>
      <c r="D253" t="s">
        <v>105</v>
      </c>
      <c r="G253" t="str">
        <f>_xlfn.XLOOKUP(C253,Fielding!C$2:C$374,Fielding!D$2:D$374,"")</f>
        <v>P</v>
      </c>
      <c r="J253" t="str">
        <f>_xlfn.XLOOKUP(C253,Fielding!C$2:C$374,Fielding!D$2:D$374,"")</f>
        <v>P</v>
      </c>
    </row>
    <row r="254" spans="1:10" x14ac:dyDescent="0.25">
      <c r="A254">
        <v>244</v>
      </c>
      <c r="B254" t="s">
        <v>153</v>
      </c>
      <c r="C254" t="s">
        <v>1143</v>
      </c>
      <c r="D254" t="s">
        <v>105</v>
      </c>
      <c r="G254" t="str">
        <f>_xlfn.XLOOKUP(C254,Fielding!C$2:C$374,Fielding!D$2:D$374,"")</f>
        <v>P</v>
      </c>
      <c r="J254" t="str">
        <f>_xlfn.XLOOKUP(C254,Fielding!C$2:C$374,Fielding!D$2:D$374,"")</f>
        <v>P</v>
      </c>
    </row>
    <row r="255" spans="1:10" x14ac:dyDescent="0.25">
      <c r="A255">
        <v>245</v>
      </c>
      <c r="B255" t="s">
        <v>1050</v>
      </c>
      <c r="C255" t="s">
        <v>1051</v>
      </c>
      <c r="D255" t="s">
        <v>110</v>
      </c>
      <c r="G255" t="str">
        <f>_xlfn.XLOOKUP(C255,Fielding!C$2:C$374,Fielding!D$2:D$374,"")</f>
        <v>OF</v>
      </c>
      <c r="J255" t="str">
        <f>_xlfn.XLOOKUP(C255,Fielding!C$2:C$374,Fielding!D$2:D$374,"")</f>
        <v>OF</v>
      </c>
    </row>
    <row r="256" spans="1:10" x14ac:dyDescent="0.25">
      <c r="A256">
        <v>246</v>
      </c>
      <c r="B256" t="s">
        <v>1140</v>
      </c>
      <c r="C256" t="s">
        <v>1051</v>
      </c>
      <c r="D256" t="s">
        <v>110</v>
      </c>
      <c r="G256" t="str">
        <f>_xlfn.XLOOKUP(C256,Fielding!C$2:C$374,Fielding!D$2:D$374,"")</f>
        <v>OF</v>
      </c>
      <c r="J256" t="str">
        <f>_xlfn.XLOOKUP(C256,Fielding!C$2:C$374,Fielding!D$2:D$374,"")</f>
        <v>OF</v>
      </c>
    </row>
    <row r="257" spans="1:10" x14ac:dyDescent="0.25">
      <c r="A257">
        <v>247</v>
      </c>
      <c r="B257" t="s">
        <v>1301</v>
      </c>
      <c r="C257" t="s">
        <v>1302</v>
      </c>
      <c r="D257" t="s">
        <v>106</v>
      </c>
      <c r="G257" t="str">
        <f>_xlfn.XLOOKUP(C257,Fielding!C$2:C$374,Fielding!D$2:D$374,"")</f>
        <v>SS</v>
      </c>
      <c r="J257" t="str">
        <f>_xlfn.XLOOKUP(C257,Fielding!C$2:C$374,Fielding!D$2:D$374,"")</f>
        <v>SS</v>
      </c>
    </row>
    <row r="258" spans="1:10" x14ac:dyDescent="0.25">
      <c r="A258">
        <v>248</v>
      </c>
      <c r="B258" t="s">
        <v>341</v>
      </c>
      <c r="C258" t="s">
        <v>1345</v>
      </c>
      <c r="D258" t="s">
        <v>105</v>
      </c>
      <c r="G258" t="str">
        <f>_xlfn.XLOOKUP(C258,Fielding!C$2:C$374,Fielding!D$2:D$374,"")</f>
        <v>P</v>
      </c>
      <c r="J258" t="str">
        <f>_xlfn.XLOOKUP(C258,Fielding!C$2:C$374,Fielding!D$2:D$374,"")</f>
        <v>P</v>
      </c>
    </row>
    <row r="259" spans="1:10" x14ac:dyDescent="0.25">
      <c r="A259">
        <v>249</v>
      </c>
      <c r="B259" t="s">
        <v>147</v>
      </c>
      <c r="C259" t="s">
        <v>1356</v>
      </c>
      <c r="D259" t="s">
        <v>105</v>
      </c>
      <c r="G259" t="str">
        <f>_xlfn.XLOOKUP(C259,Fielding!C$2:C$374,Fielding!D$2:D$374,"")</f>
        <v>P</v>
      </c>
      <c r="J259" t="str">
        <f>_xlfn.XLOOKUP(C259,Fielding!C$2:C$374,Fielding!D$2:D$374,"")</f>
        <v>P</v>
      </c>
    </row>
    <row r="260" spans="1:10" x14ac:dyDescent="0.25">
      <c r="A260">
        <v>250</v>
      </c>
      <c r="B260" t="s">
        <v>296</v>
      </c>
      <c r="C260" t="s">
        <v>1201</v>
      </c>
      <c r="D260" t="s">
        <v>110</v>
      </c>
      <c r="G260" t="str">
        <f>_xlfn.XLOOKUP(C260,Fielding!C$2:C$374,Fielding!D$2:D$374,"")</f>
        <v>OF</v>
      </c>
      <c r="J260" t="str">
        <f>_xlfn.XLOOKUP(C260,Fielding!C$2:C$374,Fielding!D$2:D$374,"")</f>
        <v>OF</v>
      </c>
    </row>
    <row r="261" spans="1:10" x14ac:dyDescent="0.25">
      <c r="A261" t="s">
        <v>212</v>
      </c>
      <c r="B261" t="s">
        <v>93</v>
      </c>
      <c r="D261" t="s">
        <v>1501</v>
      </c>
      <c r="G261" t="str">
        <f>_xlfn.XLOOKUP(C261,Fielding!C$2:C$374,Fielding!D$2:D$374,"")</f>
        <v>Pos Summary</v>
      </c>
      <c r="J261" t="str">
        <f>_xlfn.XLOOKUP(C261,Fielding!C$2:C$374,Fielding!D$2:D$374,"")</f>
        <v>Pos Summary</v>
      </c>
    </row>
    <row r="262" spans="1:10" x14ac:dyDescent="0.25">
      <c r="A262">
        <v>251</v>
      </c>
      <c r="B262" t="s">
        <v>299</v>
      </c>
      <c r="C262" t="s">
        <v>1222</v>
      </c>
      <c r="D262" t="s">
        <v>105</v>
      </c>
      <c r="G262" t="str">
        <f>_xlfn.XLOOKUP(C262,Fielding!C$2:C$374,Fielding!D$2:D$374,"")</f>
        <v>P</v>
      </c>
      <c r="J262" t="str">
        <f>_xlfn.XLOOKUP(C262,Fielding!C$2:C$374,Fielding!D$2:D$374,"")</f>
        <v>P</v>
      </c>
    </row>
    <row r="263" spans="1:10" x14ac:dyDescent="0.25">
      <c r="A263">
        <v>252</v>
      </c>
      <c r="B263" t="s">
        <v>303</v>
      </c>
      <c r="C263" t="s">
        <v>1234</v>
      </c>
      <c r="D263" t="s">
        <v>1530</v>
      </c>
      <c r="G263" t="str">
        <f>_xlfn.XLOOKUP(C263,Fielding!C$2:C$374,Fielding!D$2:D$374,"")</f>
        <v>3B-SS</v>
      </c>
      <c r="J263" t="str">
        <f>_xlfn.XLOOKUP(C263,Fielding!C$2:C$374,Fielding!D$2:D$374,"")</f>
        <v>3B-SS</v>
      </c>
    </row>
    <row r="264" spans="1:10" x14ac:dyDescent="0.25">
      <c r="A264">
        <v>253</v>
      </c>
      <c r="B264" t="s">
        <v>1039</v>
      </c>
      <c r="C264" t="s">
        <v>1040</v>
      </c>
      <c r="D264" t="s">
        <v>6</v>
      </c>
      <c r="G264" t="str">
        <f>_xlfn.XLOOKUP(C264,Fielding!C$2:C$374,Fielding!D$2:D$374,"")</f>
        <v>1B</v>
      </c>
      <c r="J264" t="str">
        <f>_xlfn.XLOOKUP(C264,Fielding!C$2:C$374,Fielding!D$2:D$374,"")</f>
        <v>1B</v>
      </c>
    </row>
    <row r="265" spans="1:10" x14ac:dyDescent="0.25">
      <c r="A265">
        <v>254</v>
      </c>
      <c r="B265" t="s">
        <v>296</v>
      </c>
      <c r="C265" t="s">
        <v>298</v>
      </c>
      <c r="D265" t="s">
        <v>5</v>
      </c>
      <c r="G265" t="str">
        <f>_xlfn.XLOOKUP(C265,Fielding!C$2:C$374,Fielding!D$2:D$374,"")</f>
        <v>C</v>
      </c>
      <c r="J265" t="str">
        <f>_xlfn.XLOOKUP(C265,Fielding!C$2:C$374,Fielding!D$2:D$374,"")</f>
        <v>C</v>
      </c>
    </row>
    <row r="266" spans="1:10" x14ac:dyDescent="0.25">
      <c r="A266">
        <v>255</v>
      </c>
      <c r="B266" t="s">
        <v>145</v>
      </c>
      <c r="C266" t="s">
        <v>1034</v>
      </c>
      <c r="D266" t="s">
        <v>105</v>
      </c>
      <c r="G266" t="str">
        <f>_xlfn.XLOOKUP(C266,Fielding!C$2:C$374,Fielding!D$2:D$374,"")</f>
        <v>P</v>
      </c>
      <c r="J266" t="str">
        <f>_xlfn.XLOOKUP(C266,Fielding!C$2:C$374,Fielding!D$2:D$374,"")</f>
        <v>P</v>
      </c>
    </row>
    <row r="267" spans="1:10" x14ac:dyDescent="0.25">
      <c r="A267">
        <v>256</v>
      </c>
      <c r="B267" t="s">
        <v>281</v>
      </c>
      <c r="C267" t="s">
        <v>1131</v>
      </c>
      <c r="D267" t="s">
        <v>1502</v>
      </c>
      <c r="G267" t="str">
        <f>_xlfn.XLOOKUP(C267,Fielding!C$2:C$374,Fielding!D$2:D$374,"")</f>
        <v>2B-3B-SS</v>
      </c>
      <c r="J267" t="str">
        <f>_xlfn.XLOOKUP(C267,Fielding!C$2:C$374,Fielding!D$2:D$374,"")</f>
        <v>2B-3B-SS</v>
      </c>
    </row>
    <row r="268" spans="1:10" x14ac:dyDescent="0.25">
      <c r="A268">
        <v>257</v>
      </c>
      <c r="B268" t="s">
        <v>160</v>
      </c>
      <c r="C268" t="s">
        <v>1100</v>
      </c>
      <c r="D268" t="s">
        <v>105</v>
      </c>
      <c r="G268" t="str">
        <f>_xlfn.XLOOKUP(C268,Fielding!C$2:C$374,Fielding!D$2:D$374,"")</f>
        <v>P</v>
      </c>
      <c r="J268" t="str">
        <f>_xlfn.XLOOKUP(C268,Fielding!C$2:C$374,Fielding!D$2:D$374,"")</f>
        <v>P</v>
      </c>
    </row>
    <row r="269" spans="1:10" x14ac:dyDescent="0.25">
      <c r="A269">
        <v>258</v>
      </c>
      <c r="B269" t="s">
        <v>331</v>
      </c>
      <c r="C269" t="s">
        <v>1296</v>
      </c>
      <c r="D269" t="s">
        <v>1520</v>
      </c>
      <c r="G269" t="str">
        <f>_xlfn.XLOOKUP(C269,Fielding!C$2:C$374,Fielding!D$2:D$374,"")</f>
        <v>1B-OF</v>
      </c>
      <c r="J269" t="str">
        <f>_xlfn.XLOOKUP(C269,Fielding!C$2:C$374,Fielding!D$2:D$374,"")</f>
        <v>1B-OF</v>
      </c>
    </row>
    <row r="270" spans="1:10" x14ac:dyDescent="0.25">
      <c r="A270">
        <v>259</v>
      </c>
      <c r="B270" t="s">
        <v>333</v>
      </c>
      <c r="C270" t="s">
        <v>1299</v>
      </c>
      <c r="D270" t="s">
        <v>110</v>
      </c>
      <c r="G270" t="str">
        <f>_xlfn.XLOOKUP(C270,Fielding!C$2:C$374,Fielding!D$2:D$374,"")</f>
        <v>OF</v>
      </c>
      <c r="J270" t="str">
        <f>_xlfn.XLOOKUP(C270,Fielding!C$2:C$374,Fielding!D$2:D$374,"")</f>
        <v>OF</v>
      </c>
    </row>
    <row r="271" spans="1:10" x14ac:dyDescent="0.25">
      <c r="A271">
        <v>260</v>
      </c>
      <c r="B271" t="s">
        <v>1156</v>
      </c>
      <c r="C271" t="s">
        <v>1157</v>
      </c>
      <c r="D271" t="s">
        <v>105</v>
      </c>
      <c r="G271" t="str">
        <f>_xlfn.XLOOKUP(C271,Fielding!C$2:C$374,Fielding!D$2:D$374,"")</f>
        <v>P</v>
      </c>
      <c r="J271" t="str">
        <f>_xlfn.XLOOKUP(C271,Fielding!C$2:C$374,Fielding!D$2:D$374,"")</f>
        <v>P</v>
      </c>
    </row>
    <row r="272" spans="1:10" x14ac:dyDescent="0.25">
      <c r="A272">
        <v>261</v>
      </c>
      <c r="B272" t="s">
        <v>1307</v>
      </c>
      <c r="C272" t="s">
        <v>1308</v>
      </c>
      <c r="D272" t="s">
        <v>110</v>
      </c>
      <c r="G272" t="str">
        <f>_xlfn.XLOOKUP(C272,Fielding!C$2:C$374,Fielding!D$2:D$374,"")</f>
        <v>OF</v>
      </c>
      <c r="J272" t="str">
        <f>_xlfn.XLOOKUP(C272,Fielding!C$2:C$374,Fielding!D$2:D$374,"")</f>
        <v>OF</v>
      </c>
    </row>
    <row r="273" spans="1:10" x14ac:dyDescent="0.25">
      <c r="A273">
        <v>262</v>
      </c>
      <c r="B273" t="s">
        <v>159</v>
      </c>
      <c r="C273" t="s">
        <v>1288</v>
      </c>
      <c r="D273" t="s">
        <v>105</v>
      </c>
      <c r="G273" t="str">
        <f>_xlfn.XLOOKUP(C273,Fielding!C$2:C$374,Fielding!D$2:D$374,"")</f>
        <v>P</v>
      </c>
      <c r="J273" t="str">
        <f>_xlfn.XLOOKUP(C273,Fielding!C$2:C$374,Fielding!D$2:D$374,"")</f>
        <v>P</v>
      </c>
    </row>
    <row r="274" spans="1:10" x14ac:dyDescent="0.25">
      <c r="A274">
        <v>263</v>
      </c>
      <c r="B274" t="s">
        <v>267</v>
      </c>
      <c r="C274" t="s">
        <v>1075</v>
      </c>
      <c r="D274" t="s">
        <v>105</v>
      </c>
      <c r="G274" t="str">
        <f>_xlfn.XLOOKUP(C274,Fielding!C$2:C$374,Fielding!D$2:D$374,"")</f>
        <v>P</v>
      </c>
      <c r="J274" t="str">
        <f>_xlfn.XLOOKUP(C274,Fielding!C$2:C$374,Fielding!D$2:D$374,"")</f>
        <v>P</v>
      </c>
    </row>
    <row r="275" spans="1:10" x14ac:dyDescent="0.25">
      <c r="A275">
        <v>264</v>
      </c>
      <c r="B275" t="s">
        <v>157</v>
      </c>
      <c r="C275" t="s">
        <v>158</v>
      </c>
      <c r="D275" t="s">
        <v>110</v>
      </c>
      <c r="G275" t="str">
        <f>_xlfn.XLOOKUP(C275,Fielding!C$2:C$374,Fielding!D$2:D$374,"")</f>
        <v>OF</v>
      </c>
      <c r="J275" t="str">
        <f>_xlfn.XLOOKUP(C275,Fielding!C$2:C$374,Fielding!D$2:D$374,"")</f>
        <v>OF</v>
      </c>
    </row>
    <row r="276" spans="1:10" x14ac:dyDescent="0.25">
      <c r="A276">
        <v>265</v>
      </c>
      <c r="B276" t="s">
        <v>288</v>
      </c>
      <c r="C276" t="s">
        <v>158</v>
      </c>
      <c r="D276" t="s">
        <v>110</v>
      </c>
      <c r="G276" t="str">
        <f>_xlfn.XLOOKUP(C276,Fielding!C$2:C$374,Fielding!D$2:D$374,"")</f>
        <v>OF</v>
      </c>
      <c r="J276" t="str">
        <f>_xlfn.XLOOKUP(C276,Fielding!C$2:C$374,Fielding!D$2:D$374,"")</f>
        <v>OF</v>
      </c>
    </row>
    <row r="277" spans="1:10" x14ac:dyDescent="0.25">
      <c r="A277">
        <v>266</v>
      </c>
      <c r="B277" t="s">
        <v>281</v>
      </c>
      <c r="C277" t="s">
        <v>158</v>
      </c>
      <c r="D277" t="s">
        <v>110</v>
      </c>
      <c r="G277" t="str">
        <f>_xlfn.XLOOKUP(C277,Fielding!C$2:C$374,Fielding!D$2:D$374,"")</f>
        <v>OF</v>
      </c>
      <c r="J277" t="str">
        <f>_xlfn.XLOOKUP(C277,Fielding!C$2:C$374,Fielding!D$2:D$374,"")</f>
        <v>OF</v>
      </c>
    </row>
    <row r="278" spans="1:10" x14ac:dyDescent="0.25">
      <c r="A278">
        <v>267</v>
      </c>
      <c r="B278" t="s">
        <v>1043</v>
      </c>
      <c r="C278" t="s">
        <v>1044</v>
      </c>
      <c r="D278" t="s">
        <v>1514</v>
      </c>
      <c r="G278" t="str">
        <f>_xlfn.XLOOKUP(C278,Fielding!C$2:C$374,Fielding!D$2:D$374,"")</f>
        <v>C-OF</v>
      </c>
      <c r="J278" t="str">
        <f>_xlfn.XLOOKUP(C278,Fielding!C$2:C$374,Fielding!D$2:D$374,"")</f>
        <v>C-OF</v>
      </c>
    </row>
    <row r="279" spans="1:10" x14ac:dyDescent="0.25">
      <c r="A279">
        <v>268</v>
      </c>
      <c r="B279" t="s">
        <v>1011</v>
      </c>
      <c r="C279" t="s">
        <v>280</v>
      </c>
      <c r="D279" t="s">
        <v>1</v>
      </c>
      <c r="G279" t="str">
        <f>_xlfn.XLOOKUP(C279,Fielding!C$2:C$374,Fielding!D$2:D$374,"")</f>
        <v>3B</v>
      </c>
      <c r="J279" t="str">
        <f>_xlfn.XLOOKUP(C279,Fielding!C$2:C$374,Fielding!D$2:D$374,"")</f>
        <v>3B</v>
      </c>
    </row>
    <row r="280" spans="1:10" x14ac:dyDescent="0.25">
      <c r="A280">
        <v>269</v>
      </c>
      <c r="B280" t="s">
        <v>1303</v>
      </c>
      <c r="C280" t="s">
        <v>280</v>
      </c>
      <c r="D280" t="s">
        <v>1</v>
      </c>
      <c r="G280" t="str">
        <f>_xlfn.XLOOKUP(C280,Fielding!C$2:C$374,Fielding!D$2:D$374,"")</f>
        <v>3B</v>
      </c>
      <c r="J280" t="str">
        <f>_xlfn.XLOOKUP(C280,Fielding!C$2:C$374,Fielding!D$2:D$374,"")</f>
        <v>3B</v>
      </c>
    </row>
    <row r="281" spans="1:10" x14ac:dyDescent="0.25">
      <c r="A281">
        <v>270</v>
      </c>
      <c r="B281" t="s">
        <v>1026</v>
      </c>
      <c r="C281" t="s">
        <v>1027</v>
      </c>
      <c r="D281" t="s">
        <v>105</v>
      </c>
      <c r="G281" t="str">
        <f>_xlfn.XLOOKUP(C281,Fielding!C$2:C$374,Fielding!D$2:D$374,"")</f>
        <v>P</v>
      </c>
      <c r="J281" t="str">
        <f>_xlfn.XLOOKUP(C281,Fielding!C$2:C$374,Fielding!D$2:D$374,"")</f>
        <v>P</v>
      </c>
    </row>
    <row r="282" spans="1:10" x14ac:dyDescent="0.25">
      <c r="A282">
        <v>271</v>
      </c>
      <c r="B282" t="s">
        <v>1267</v>
      </c>
      <c r="C282" t="s">
        <v>1268</v>
      </c>
      <c r="D282" t="s">
        <v>105</v>
      </c>
      <c r="G282" t="str">
        <f>_xlfn.XLOOKUP(C282,Fielding!C$2:C$374,Fielding!D$2:D$374,"")</f>
        <v>P</v>
      </c>
      <c r="J282" t="str">
        <f>_xlfn.XLOOKUP(C282,Fielding!C$2:C$374,Fielding!D$2:D$374,"")</f>
        <v>P</v>
      </c>
    </row>
    <row r="283" spans="1:10" x14ac:dyDescent="0.25">
      <c r="A283">
        <v>272</v>
      </c>
      <c r="B283" t="s">
        <v>296</v>
      </c>
      <c r="C283" t="s">
        <v>1202</v>
      </c>
      <c r="D283" t="s">
        <v>105</v>
      </c>
      <c r="G283" t="str">
        <f>_xlfn.XLOOKUP(C283,Fielding!C$2:C$374,Fielding!D$2:D$374,"")</f>
        <v>P</v>
      </c>
      <c r="J283" t="str">
        <f>_xlfn.XLOOKUP(C283,Fielding!C$2:C$374,Fielding!D$2:D$374,"")</f>
        <v>P</v>
      </c>
    </row>
    <row r="284" spans="1:10" x14ac:dyDescent="0.25">
      <c r="A284">
        <v>273</v>
      </c>
      <c r="B284" t="s">
        <v>331</v>
      </c>
      <c r="C284" t="s">
        <v>1297</v>
      </c>
      <c r="D284" t="s">
        <v>1</v>
      </c>
      <c r="G284" t="str">
        <f>_xlfn.XLOOKUP(C284,Fielding!C$2:C$374,Fielding!D$2:D$374,"")</f>
        <v>3B</v>
      </c>
      <c r="J284" t="str">
        <f>_xlfn.XLOOKUP(C284,Fielding!C$2:C$374,Fielding!D$2:D$374,"")</f>
        <v>3B</v>
      </c>
    </row>
    <row r="285" spans="1:10" x14ac:dyDescent="0.25">
      <c r="A285">
        <v>274</v>
      </c>
      <c r="B285" t="s">
        <v>327</v>
      </c>
      <c r="C285" t="s">
        <v>374</v>
      </c>
      <c r="D285" t="s">
        <v>5</v>
      </c>
      <c r="G285" t="str">
        <f>_xlfn.XLOOKUP(C285,Fielding!C$2:C$374,Fielding!D$2:D$374,"")</f>
        <v>C</v>
      </c>
      <c r="J285" t="str">
        <f>_xlfn.XLOOKUP(C285,Fielding!C$2:C$374,Fielding!D$2:D$374,"")</f>
        <v>C</v>
      </c>
    </row>
    <row r="286" spans="1:10" x14ac:dyDescent="0.25">
      <c r="A286">
        <v>275</v>
      </c>
      <c r="B286" t="s">
        <v>1358</v>
      </c>
      <c r="C286" t="s">
        <v>1360</v>
      </c>
      <c r="D286" t="s">
        <v>5</v>
      </c>
      <c r="G286" t="str">
        <f>_xlfn.XLOOKUP(C286,Fielding!C$2:C$374,Fielding!D$2:D$374,"")</f>
        <v>C</v>
      </c>
      <c r="J286" t="str">
        <f>_xlfn.XLOOKUP(C286,Fielding!C$2:C$374,Fielding!D$2:D$374,"")</f>
        <v>C</v>
      </c>
    </row>
    <row r="287" spans="1:10" x14ac:dyDescent="0.25">
      <c r="A287" t="s">
        <v>212</v>
      </c>
      <c r="B287" t="s">
        <v>93</v>
      </c>
      <c r="D287" t="s">
        <v>1501</v>
      </c>
      <c r="G287" t="str">
        <f>_xlfn.XLOOKUP(C287,Fielding!C$2:C$374,Fielding!D$2:D$374,"")</f>
        <v>Pos Summary</v>
      </c>
      <c r="J287" t="str">
        <f>_xlfn.XLOOKUP(C287,Fielding!C$2:C$374,Fielding!D$2:D$374,"")</f>
        <v>Pos Summary</v>
      </c>
    </row>
    <row r="288" spans="1:10" x14ac:dyDescent="0.25">
      <c r="A288">
        <v>276</v>
      </c>
      <c r="B288" t="s">
        <v>1224</v>
      </c>
      <c r="C288" t="s">
        <v>1225</v>
      </c>
      <c r="D288" t="s">
        <v>105</v>
      </c>
      <c r="G288" t="str">
        <f>_xlfn.XLOOKUP(C288,Fielding!C$2:C$374,Fielding!D$2:D$374,"")</f>
        <v>P</v>
      </c>
      <c r="J288" t="str">
        <f>_xlfn.XLOOKUP(C288,Fielding!C$2:C$374,Fielding!D$2:D$374,"")</f>
        <v>P</v>
      </c>
    </row>
    <row r="289" spans="1:10" x14ac:dyDescent="0.25">
      <c r="A289">
        <v>277</v>
      </c>
      <c r="B289" t="s">
        <v>152</v>
      </c>
      <c r="C289" t="s">
        <v>1211</v>
      </c>
      <c r="D289" t="s">
        <v>1520</v>
      </c>
      <c r="G289" t="str">
        <f>_xlfn.XLOOKUP(C289,Fielding!C$2:C$374,Fielding!D$2:D$374,"")</f>
        <v>1B-OF</v>
      </c>
      <c r="J289" t="str">
        <f>_xlfn.XLOOKUP(C289,Fielding!C$2:C$374,Fielding!D$2:D$374,"")</f>
        <v>1B-OF</v>
      </c>
    </row>
    <row r="290" spans="1:10" x14ac:dyDescent="0.25">
      <c r="A290">
        <v>278</v>
      </c>
      <c r="B290" t="s">
        <v>314</v>
      </c>
      <c r="C290" t="s">
        <v>319</v>
      </c>
      <c r="D290" t="s">
        <v>5</v>
      </c>
      <c r="G290" t="str">
        <f>_xlfn.XLOOKUP(C290,Fielding!C$2:C$374,Fielding!D$2:D$374,"")</f>
        <v>C</v>
      </c>
      <c r="J290" t="str">
        <f>_xlfn.XLOOKUP(C290,Fielding!C$2:C$374,Fielding!D$2:D$374,"")</f>
        <v>C</v>
      </c>
    </row>
    <row r="291" spans="1:10" x14ac:dyDescent="0.25">
      <c r="A291">
        <v>279</v>
      </c>
      <c r="B291" t="s">
        <v>1063</v>
      </c>
      <c r="C291" t="s">
        <v>1064</v>
      </c>
      <c r="D291" t="s">
        <v>1531</v>
      </c>
      <c r="G291" t="str">
        <f>_xlfn.XLOOKUP(C291,Fielding!C$2:C$374,Fielding!D$2:D$374,"")</f>
        <v>2B-1B-OF-SS-3B</v>
      </c>
      <c r="J291" t="str">
        <f>_xlfn.XLOOKUP(C291,Fielding!C$2:C$374,Fielding!D$2:D$374,"")</f>
        <v>2B-1B-OF-SS-3B</v>
      </c>
    </row>
    <row r="292" spans="1:10" x14ac:dyDescent="0.25">
      <c r="A292">
        <v>280</v>
      </c>
      <c r="B292" t="s">
        <v>289</v>
      </c>
      <c r="C292" t="s">
        <v>1174</v>
      </c>
      <c r="D292" t="s">
        <v>105</v>
      </c>
      <c r="G292" t="str">
        <f>_xlfn.XLOOKUP(C292,Fielding!C$2:C$374,Fielding!D$2:D$374,"")</f>
        <v>P</v>
      </c>
      <c r="J292" t="str">
        <f>_xlfn.XLOOKUP(C292,Fielding!C$2:C$374,Fielding!D$2:D$374,"")</f>
        <v>P</v>
      </c>
    </row>
    <row r="293" spans="1:10" x14ac:dyDescent="0.25">
      <c r="A293">
        <v>281</v>
      </c>
      <c r="B293" t="s">
        <v>300</v>
      </c>
      <c r="C293" t="s">
        <v>1227</v>
      </c>
      <c r="D293" t="s">
        <v>105</v>
      </c>
      <c r="G293" t="str">
        <f>_xlfn.XLOOKUP(C293,Fielding!C$2:C$374,Fielding!D$2:D$374,"")</f>
        <v>P</v>
      </c>
      <c r="J293" t="str">
        <f>_xlfn.XLOOKUP(C293,Fielding!C$2:C$374,Fielding!D$2:D$374,"")</f>
        <v>P</v>
      </c>
    </row>
    <row r="294" spans="1:10" x14ac:dyDescent="0.25">
      <c r="A294">
        <v>282</v>
      </c>
      <c r="B294" t="s">
        <v>341</v>
      </c>
      <c r="C294" t="s">
        <v>1346</v>
      </c>
      <c r="D294" t="s">
        <v>1532</v>
      </c>
      <c r="G294" t="str">
        <f>_xlfn.XLOOKUP(C294,Fielding!C$2:C$374,Fielding!D$2:D$374,"")</f>
        <v>3B-C-2B-1B</v>
      </c>
      <c r="J294" t="str">
        <f>_xlfn.XLOOKUP(C294,Fielding!C$2:C$374,Fielding!D$2:D$374,"")</f>
        <v>3B-C-2B-1B</v>
      </c>
    </row>
    <row r="295" spans="1:10" x14ac:dyDescent="0.25">
      <c r="A295">
        <v>283</v>
      </c>
      <c r="B295" t="s">
        <v>145</v>
      </c>
      <c r="C295" t="s">
        <v>1035</v>
      </c>
      <c r="D295" t="s">
        <v>1511</v>
      </c>
      <c r="G295" t="str">
        <f>_xlfn.XLOOKUP(C295,Fielding!C$2:C$374,Fielding!D$2:D$374,"")</f>
        <v>2B-3B-SS-OF</v>
      </c>
      <c r="J295" t="str">
        <f>_xlfn.XLOOKUP(C295,Fielding!C$2:C$374,Fielding!D$2:D$374,"")</f>
        <v>2B-3B-SS-OF</v>
      </c>
    </row>
    <row r="296" spans="1:10" x14ac:dyDescent="0.25">
      <c r="A296">
        <v>284</v>
      </c>
      <c r="B296" t="s">
        <v>323</v>
      </c>
      <c r="C296" t="s">
        <v>1285</v>
      </c>
      <c r="D296" t="s">
        <v>1533</v>
      </c>
      <c r="G296" t="str">
        <f>_xlfn.XLOOKUP(C296,Fielding!C$2:C$374,Fielding!D$2:D$374,"")</f>
        <v>3B-SS-2B</v>
      </c>
      <c r="J296" t="str">
        <f>_xlfn.XLOOKUP(C296,Fielding!C$2:C$374,Fielding!D$2:D$374,"")</f>
        <v>3B-SS-2B</v>
      </c>
    </row>
    <row r="297" spans="1:10" x14ac:dyDescent="0.25">
      <c r="A297">
        <v>285</v>
      </c>
      <c r="B297" t="s">
        <v>332</v>
      </c>
      <c r="C297" t="s">
        <v>1298</v>
      </c>
      <c r="D297" t="s">
        <v>110</v>
      </c>
      <c r="G297" t="str">
        <f>_xlfn.XLOOKUP(C297,Fielding!C$2:C$374,Fielding!D$2:D$374,"")</f>
        <v>OF</v>
      </c>
      <c r="J297" t="str">
        <f>_xlfn.XLOOKUP(C297,Fielding!C$2:C$374,Fielding!D$2:D$374,"")</f>
        <v>OF</v>
      </c>
    </row>
    <row r="298" spans="1:10" x14ac:dyDescent="0.25">
      <c r="A298">
        <v>286</v>
      </c>
      <c r="B298" t="s">
        <v>285</v>
      </c>
      <c r="C298" t="s">
        <v>316</v>
      </c>
      <c r="D298" t="s">
        <v>1528</v>
      </c>
      <c r="G298" t="str">
        <f>_xlfn.XLOOKUP(C298,Fielding!C$2:C$374,Fielding!D$2:D$374,"")</f>
        <v>1B-3B</v>
      </c>
      <c r="J298" t="str">
        <f>_xlfn.XLOOKUP(C298,Fielding!C$2:C$374,Fielding!D$2:D$374,"")</f>
        <v>1B-3B</v>
      </c>
    </row>
    <row r="299" spans="1:10" x14ac:dyDescent="0.25">
      <c r="A299">
        <v>287</v>
      </c>
      <c r="B299" t="s">
        <v>1102</v>
      </c>
      <c r="C299" t="s">
        <v>1103</v>
      </c>
      <c r="D299" t="s">
        <v>105</v>
      </c>
      <c r="G299" t="str">
        <f>_xlfn.XLOOKUP(C299,Fielding!C$2:C$374,Fielding!D$2:D$374,"")</f>
        <v>P</v>
      </c>
      <c r="J299" t="str">
        <f>_xlfn.XLOOKUP(C299,Fielding!C$2:C$374,Fielding!D$2:D$374,"")</f>
        <v>P</v>
      </c>
    </row>
    <row r="300" spans="1:10" x14ac:dyDescent="0.25">
      <c r="A300">
        <v>288</v>
      </c>
      <c r="B300" t="s">
        <v>138</v>
      </c>
      <c r="C300" t="s">
        <v>1237</v>
      </c>
      <c r="D300" t="s">
        <v>105</v>
      </c>
      <c r="G300" t="str">
        <f>_xlfn.XLOOKUP(C300,Fielding!C$2:C$374,Fielding!D$2:D$374,"")</f>
        <v>P</v>
      </c>
      <c r="J300" t="str">
        <f>_xlfn.XLOOKUP(C300,Fielding!C$2:C$374,Fielding!D$2:D$374,"")</f>
        <v>P</v>
      </c>
    </row>
    <row r="301" spans="1:10" x14ac:dyDescent="0.25">
      <c r="A301">
        <v>289</v>
      </c>
      <c r="B301" t="s">
        <v>341</v>
      </c>
      <c r="C301" t="s">
        <v>1347</v>
      </c>
      <c r="D301" t="s">
        <v>110</v>
      </c>
      <c r="G301" t="str">
        <f>_xlfn.XLOOKUP(C301,Fielding!C$2:C$374,Fielding!D$2:D$374,"")</f>
        <v>OF</v>
      </c>
      <c r="J301" t="str">
        <f>_xlfn.XLOOKUP(C301,Fielding!C$2:C$374,Fielding!D$2:D$374,"")</f>
        <v>OF</v>
      </c>
    </row>
    <row r="302" spans="1:10" x14ac:dyDescent="0.25">
      <c r="A302">
        <v>290</v>
      </c>
      <c r="B302" t="s">
        <v>1275</v>
      </c>
      <c r="C302" t="s">
        <v>1277</v>
      </c>
      <c r="D302" t="s">
        <v>1520</v>
      </c>
      <c r="G302" t="str">
        <f>_xlfn.XLOOKUP(C302,Fielding!C$2:C$374,Fielding!D$2:D$374,"")</f>
        <v>1B-OF</v>
      </c>
      <c r="J302" t="str">
        <f>_xlfn.XLOOKUP(C302,Fielding!C$2:C$374,Fielding!D$2:D$374,"")</f>
        <v>1B-OF</v>
      </c>
    </row>
    <row r="303" spans="1:10" x14ac:dyDescent="0.25">
      <c r="A303">
        <v>291</v>
      </c>
      <c r="B303" t="s">
        <v>1329</v>
      </c>
      <c r="C303" t="s">
        <v>1330</v>
      </c>
      <c r="D303" t="s">
        <v>105</v>
      </c>
      <c r="G303" t="str">
        <f>_xlfn.XLOOKUP(C303,Fielding!C$2:C$374,Fielding!D$2:D$374,"")</f>
        <v>P</v>
      </c>
      <c r="J303" t="str">
        <f>_xlfn.XLOOKUP(C303,Fielding!C$2:C$374,Fielding!D$2:D$374,"")</f>
        <v>P</v>
      </c>
    </row>
    <row r="304" spans="1:10" x14ac:dyDescent="0.25">
      <c r="A304">
        <v>292</v>
      </c>
      <c r="B304" t="s">
        <v>1115</v>
      </c>
      <c r="C304" t="s">
        <v>1116</v>
      </c>
      <c r="D304" t="s">
        <v>105</v>
      </c>
      <c r="G304" t="str">
        <f>_xlfn.XLOOKUP(C304,Fielding!C$2:C$374,Fielding!D$2:D$374,"")</f>
        <v>P</v>
      </c>
      <c r="J304" t="str">
        <f>_xlfn.XLOOKUP(C304,Fielding!C$2:C$374,Fielding!D$2:D$374,"")</f>
        <v>P</v>
      </c>
    </row>
    <row r="305" spans="1:10" x14ac:dyDescent="0.25">
      <c r="A305">
        <v>293</v>
      </c>
      <c r="B305" t="s">
        <v>1071</v>
      </c>
      <c r="C305" t="s">
        <v>1074</v>
      </c>
      <c r="D305" t="s">
        <v>105</v>
      </c>
      <c r="G305" t="str">
        <f>_xlfn.XLOOKUP(C305,Fielding!C$2:C$374,Fielding!D$2:D$374,"")</f>
        <v>P</v>
      </c>
      <c r="J305" t="str">
        <f>_xlfn.XLOOKUP(C305,Fielding!C$2:C$374,Fielding!D$2:D$374,"")</f>
        <v>P</v>
      </c>
    </row>
    <row r="306" spans="1:10" x14ac:dyDescent="0.25">
      <c r="A306">
        <v>294</v>
      </c>
      <c r="B306" t="s">
        <v>1113</v>
      </c>
      <c r="C306" t="s">
        <v>1114</v>
      </c>
      <c r="D306" t="s">
        <v>5</v>
      </c>
      <c r="G306" t="str">
        <f>_xlfn.XLOOKUP(C306,Fielding!C$2:C$374,Fielding!D$2:D$374,"")</f>
        <v>C</v>
      </c>
      <c r="J306" t="str">
        <f>_xlfn.XLOOKUP(C306,Fielding!C$2:C$374,Fielding!D$2:D$374,"")</f>
        <v>C</v>
      </c>
    </row>
    <row r="307" spans="1:10" x14ac:dyDescent="0.25">
      <c r="A307">
        <v>295</v>
      </c>
      <c r="B307" t="s">
        <v>157</v>
      </c>
      <c r="C307" t="s">
        <v>1023</v>
      </c>
      <c r="D307" t="s">
        <v>6</v>
      </c>
      <c r="G307" t="str">
        <f>_xlfn.XLOOKUP(C307,Fielding!C$2:C$374,Fielding!D$2:D$374,"")</f>
        <v>1B</v>
      </c>
      <c r="J307" t="str">
        <f>_xlfn.XLOOKUP(C307,Fielding!C$2:C$374,Fielding!D$2:D$374,"")</f>
        <v>1B</v>
      </c>
    </row>
    <row r="308" spans="1:10" x14ac:dyDescent="0.25">
      <c r="A308">
        <v>296</v>
      </c>
      <c r="B308" t="s">
        <v>1060</v>
      </c>
      <c r="C308" t="s">
        <v>260</v>
      </c>
      <c r="D308" t="s">
        <v>1</v>
      </c>
      <c r="G308" t="str">
        <f>_xlfn.XLOOKUP(C308,Fielding!C$2:C$374,Fielding!D$2:D$374,"")</f>
        <v>3B</v>
      </c>
      <c r="J308" t="str">
        <f>_xlfn.XLOOKUP(C308,Fielding!C$2:C$374,Fielding!D$2:D$374,"")</f>
        <v>3B</v>
      </c>
    </row>
    <row r="309" spans="1:10" x14ac:dyDescent="0.25">
      <c r="A309">
        <v>297</v>
      </c>
      <c r="B309" t="s">
        <v>329</v>
      </c>
      <c r="C309" t="s">
        <v>260</v>
      </c>
      <c r="D309" t="s">
        <v>1</v>
      </c>
      <c r="G309" t="str">
        <f>_xlfn.XLOOKUP(C309,Fielding!C$2:C$374,Fielding!D$2:D$374,"")</f>
        <v>3B</v>
      </c>
      <c r="J309" t="str">
        <f>_xlfn.XLOOKUP(C309,Fielding!C$2:C$374,Fielding!D$2:D$374,"")</f>
        <v>3B</v>
      </c>
    </row>
    <row r="310" spans="1:10" x14ac:dyDescent="0.25">
      <c r="A310">
        <v>298</v>
      </c>
      <c r="B310" t="s">
        <v>148</v>
      </c>
      <c r="C310" t="s">
        <v>260</v>
      </c>
      <c r="D310" t="s">
        <v>1</v>
      </c>
      <c r="G310" t="str">
        <f>_xlfn.XLOOKUP(C310,Fielding!C$2:C$374,Fielding!D$2:D$374,"")</f>
        <v>3B</v>
      </c>
      <c r="J310" t="str">
        <f>_xlfn.XLOOKUP(C310,Fielding!C$2:C$374,Fielding!D$2:D$374,"")</f>
        <v>3B</v>
      </c>
    </row>
    <row r="311" spans="1:10" x14ac:dyDescent="0.25">
      <c r="A311">
        <v>299</v>
      </c>
      <c r="B311" t="s">
        <v>1316</v>
      </c>
      <c r="C311" t="s">
        <v>1319</v>
      </c>
      <c r="D311" t="s">
        <v>110</v>
      </c>
      <c r="G311" t="str">
        <f>_xlfn.XLOOKUP(C311,Fielding!C$2:C$374,Fielding!D$2:D$374,"")</f>
        <v>OF</v>
      </c>
      <c r="J311" t="str">
        <f>_xlfn.XLOOKUP(C311,Fielding!C$2:C$374,Fielding!D$2:D$374,"")</f>
        <v>OF</v>
      </c>
    </row>
    <row r="312" spans="1:10" x14ac:dyDescent="0.25">
      <c r="A312">
        <v>300</v>
      </c>
      <c r="B312" t="s">
        <v>152</v>
      </c>
      <c r="C312" t="s">
        <v>1212</v>
      </c>
      <c r="D312" t="s">
        <v>105</v>
      </c>
      <c r="G312" t="str">
        <f>_xlfn.XLOOKUP(C312,Fielding!C$2:C$374,Fielding!D$2:D$374,"")</f>
        <v>P</v>
      </c>
      <c r="J312" t="str">
        <f>_xlfn.XLOOKUP(C312,Fielding!C$2:C$374,Fielding!D$2:D$374,"")</f>
        <v>P</v>
      </c>
    </row>
    <row r="313" spans="1:10" x14ac:dyDescent="0.25">
      <c r="A313" t="s">
        <v>212</v>
      </c>
      <c r="B313" t="s">
        <v>93</v>
      </c>
      <c r="D313" t="s">
        <v>1501</v>
      </c>
      <c r="G313" t="str">
        <f>_xlfn.XLOOKUP(C313,Fielding!C$2:C$374,Fielding!D$2:D$374,"")</f>
        <v>Pos Summary</v>
      </c>
      <c r="J313" t="str">
        <f>_xlfn.XLOOKUP(C313,Fielding!C$2:C$374,Fielding!D$2:D$374,"")</f>
        <v>Pos Summary</v>
      </c>
    </row>
    <row r="314" spans="1:10" x14ac:dyDescent="0.25">
      <c r="A314">
        <v>301</v>
      </c>
      <c r="B314" t="s">
        <v>1252</v>
      </c>
      <c r="C314" t="s">
        <v>1253</v>
      </c>
      <c r="D314" t="s">
        <v>1505</v>
      </c>
      <c r="G314" t="str">
        <f>_xlfn.XLOOKUP(C314,Fielding!C$2:C$374,Fielding!D$2:D$374,"")</f>
        <v>2B-SS</v>
      </c>
      <c r="J314" t="str">
        <f>_xlfn.XLOOKUP(C314,Fielding!C$2:C$374,Fielding!D$2:D$374,"")</f>
        <v>2B-SS</v>
      </c>
    </row>
    <row r="315" spans="1:10" x14ac:dyDescent="0.25">
      <c r="A315">
        <v>302</v>
      </c>
      <c r="B315" t="s">
        <v>157</v>
      </c>
      <c r="C315" t="s">
        <v>1024</v>
      </c>
      <c r="D315" t="s">
        <v>105</v>
      </c>
      <c r="G315" t="str">
        <f>_xlfn.XLOOKUP(C315,Fielding!C$2:C$374,Fielding!D$2:D$374,"")</f>
        <v>P</v>
      </c>
      <c r="J315" t="str">
        <f>_xlfn.XLOOKUP(C315,Fielding!C$2:C$374,Fielding!D$2:D$374,"")</f>
        <v>P</v>
      </c>
    </row>
    <row r="316" spans="1:10" x14ac:dyDescent="0.25">
      <c r="A316">
        <v>303</v>
      </c>
      <c r="B316" t="s">
        <v>306</v>
      </c>
      <c r="C316" t="s">
        <v>1238</v>
      </c>
      <c r="D316" t="s">
        <v>105</v>
      </c>
      <c r="G316" t="str">
        <f>_xlfn.XLOOKUP(C316,Fielding!C$2:C$374,Fielding!D$2:D$374,"")</f>
        <v>P</v>
      </c>
      <c r="J316" t="str">
        <f>_xlfn.XLOOKUP(C316,Fielding!C$2:C$374,Fielding!D$2:D$374,"")</f>
        <v>P</v>
      </c>
    </row>
    <row r="317" spans="1:10" x14ac:dyDescent="0.25">
      <c r="A317">
        <v>304</v>
      </c>
      <c r="B317" t="s">
        <v>1257</v>
      </c>
      <c r="C317" t="s">
        <v>1261</v>
      </c>
      <c r="D317" t="s">
        <v>1507</v>
      </c>
      <c r="G317" t="str">
        <f>_xlfn.XLOOKUP(C317,Fielding!C$2:C$374,Fielding!D$2:D$374,"")</f>
        <v>OF-1B</v>
      </c>
      <c r="J317" t="str">
        <f>_xlfn.XLOOKUP(C317,Fielding!C$2:C$374,Fielding!D$2:D$374,"")</f>
        <v>OF-1B</v>
      </c>
    </row>
    <row r="318" spans="1:10" x14ac:dyDescent="0.25">
      <c r="A318">
        <v>305</v>
      </c>
      <c r="B318" t="s">
        <v>293</v>
      </c>
      <c r="C318" t="s">
        <v>1183</v>
      </c>
      <c r="D318" t="s">
        <v>105</v>
      </c>
      <c r="G318" t="str">
        <f>_xlfn.XLOOKUP(C318,Fielding!C$2:C$374,Fielding!D$2:D$374,"")</f>
        <v>P</v>
      </c>
      <c r="J318" t="str">
        <f>_xlfn.XLOOKUP(C318,Fielding!C$2:C$374,Fielding!D$2:D$374,"")</f>
        <v>P</v>
      </c>
    </row>
    <row r="319" spans="1:10" x14ac:dyDescent="0.25">
      <c r="A319">
        <v>306</v>
      </c>
      <c r="B319" t="s">
        <v>297</v>
      </c>
      <c r="C319" t="s">
        <v>274</v>
      </c>
      <c r="D319" t="s">
        <v>1534</v>
      </c>
      <c r="G319" t="str">
        <f>_xlfn.XLOOKUP(C319,Fielding!C$2:C$374,Fielding!D$2:D$374,"")</f>
        <v>2B-OF-SS</v>
      </c>
      <c r="J319" t="str">
        <f>_xlfn.XLOOKUP(C319,Fielding!C$2:C$374,Fielding!D$2:D$374,"")</f>
        <v>2B-OF-SS</v>
      </c>
    </row>
    <row r="320" spans="1:10" x14ac:dyDescent="0.25">
      <c r="A320">
        <v>307</v>
      </c>
      <c r="B320" t="s">
        <v>1366</v>
      </c>
      <c r="C320" t="s">
        <v>1367</v>
      </c>
      <c r="D320" t="s">
        <v>105</v>
      </c>
      <c r="G320" t="str">
        <f>_xlfn.XLOOKUP(C320,Fielding!C$2:C$374,Fielding!D$2:D$374,"")</f>
        <v>P</v>
      </c>
      <c r="J320" t="str">
        <f>_xlfn.XLOOKUP(C320,Fielding!C$2:C$374,Fielding!D$2:D$374,"")</f>
        <v>P</v>
      </c>
    </row>
    <row r="321" spans="1:10" x14ac:dyDescent="0.25">
      <c r="A321">
        <v>308</v>
      </c>
      <c r="B321" t="s">
        <v>313</v>
      </c>
      <c r="C321" t="s">
        <v>1256</v>
      </c>
      <c r="D321" t="s">
        <v>105</v>
      </c>
      <c r="G321" t="str">
        <f>_xlfn.XLOOKUP(C321,Fielding!C$2:C$374,Fielding!D$2:D$374,"")</f>
        <v>P</v>
      </c>
      <c r="J321" t="str">
        <f>_xlfn.XLOOKUP(C321,Fielding!C$2:C$374,Fielding!D$2:D$374,"")</f>
        <v>P</v>
      </c>
    </row>
    <row r="322" spans="1:10" x14ac:dyDescent="0.25">
      <c r="A322">
        <v>309</v>
      </c>
      <c r="B322" t="s">
        <v>146</v>
      </c>
      <c r="C322" t="s">
        <v>1123</v>
      </c>
      <c r="D322" t="s">
        <v>110</v>
      </c>
      <c r="G322" t="str">
        <f>_xlfn.XLOOKUP(C322,Fielding!C$2:C$374,Fielding!D$2:D$374,"")</f>
        <v>OF</v>
      </c>
      <c r="J322" t="str">
        <f>_xlfn.XLOOKUP(C322,Fielding!C$2:C$374,Fielding!D$2:D$374,"")</f>
        <v>OF</v>
      </c>
    </row>
    <row r="323" spans="1:10" x14ac:dyDescent="0.25">
      <c r="A323">
        <v>310</v>
      </c>
      <c r="B323" t="s">
        <v>303</v>
      </c>
      <c r="C323" t="s">
        <v>1235</v>
      </c>
      <c r="D323" t="s">
        <v>5</v>
      </c>
      <c r="G323" t="str">
        <f>_xlfn.XLOOKUP(C323,Fielding!C$2:C$374,Fielding!D$2:D$374,"")</f>
        <v>C</v>
      </c>
      <c r="J323" t="str">
        <f>_xlfn.XLOOKUP(C323,Fielding!C$2:C$374,Fielding!D$2:D$374,"")</f>
        <v>C</v>
      </c>
    </row>
    <row r="324" spans="1:10" x14ac:dyDescent="0.25">
      <c r="A324">
        <v>311</v>
      </c>
      <c r="B324" t="s">
        <v>282</v>
      </c>
      <c r="C324" t="s">
        <v>1137</v>
      </c>
      <c r="D324" t="s">
        <v>105</v>
      </c>
      <c r="G324" t="str">
        <f>_xlfn.XLOOKUP(C324,Fielding!C$2:C$374,Fielding!D$2:D$374,"")</f>
        <v>P</v>
      </c>
      <c r="J324" t="str">
        <f>_xlfn.XLOOKUP(C324,Fielding!C$2:C$374,Fielding!D$2:D$374,"")</f>
        <v>P</v>
      </c>
    </row>
    <row r="325" spans="1:10" x14ac:dyDescent="0.25">
      <c r="A325">
        <v>312</v>
      </c>
      <c r="B325" t="s">
        <v>142</v>
      </c>
      <c r="C325" t="s">
        <v>1343</v>
      </c>
      <c r="D325" t="s">
        <v>1516</v>
      </c>
      <c r="G325" t="str">
        <f>_xlfn.XLOOKUP(C325,Fielding!C$2:C$374,Fielding!D$2:D$374,"")</f>
        <v>C-1B</v>
      </c>
      <c r="J325" t="str">
        <f>_xlfn.XLOOKUP(C325,Fielding!C$2:C$374,Fielding!D$2:D$374,"")</f>
        <v>C-1B</v>
      </c>
    </row>
    <row r="326" spans="1:10" x14ac:dyDescent="0.25">
      <c r="A326">
        <v>313</v>
      </c>
      <c r="B326" t="s">
        <v>300</v>
      </c>
      <c r="C326" t="s">
        <v>1228</v>
      </c>
      <c r="D326" t="s">
        <v>110</v>
      </c>
      <c r="G326" t="str">
        <f>_xlfn.XLOOKUP(C326,Fielding!C$2:C$374,Fielding!D$2:D$374,"")</f>
        <v>OF</v>
      </c>
      <c r="J326" t="str">
        <f>_xlfn.XLOOKUP(C326,Fielding!C$2:C$374,Fielding!D$2:D$374,"")</f>
        <v>OF</v>
      </c>
    </row>
    <row r="327" spans="1:10" x14ac:dyDescent="0.25">
      <c r="A327">
        <v>314</v>
      </c>
      <c r="B327" t="s">
        <v>1163</v>
      </c>
      <c r="C327" t="s">
        <v>1164</v>
      </c>
      <c r="D327" t="s">
        <v>5</v>
      </c>
      <c r="G327" t="str">
        <f>_xlfn.XLOOKUP(C327,Fielding!C$2:C$374,Fielding!D$2:D$374,"")</f>
        <v>C</v>
      </c>
      <c r="J327" t="str">
        <f>_xlfn.XLOOKUP(C327,Fielding!C$2:C$374,Fielding!D$2:D$374,"")</f>
        <v>C</v>
      </c>
    </row>
    <row r="328" spans="1:10" x14ac:dyDescent="0.25">
      <c r="A328">
        <v>315</v>
      </c>
      <c r="B328" t="s">
        <v>281</v>
      </c>
      <c r="C328" t="s">
        <v>1132</v>
      </c>
      <c r="D328" t="s">
        <v>6</v>
      </c>
      <c r="G328" t="str">
        <f>_xlfn.XLOOKUP(C328,Fielding!C$2:C$374,Fielding!D$2:D$374,"")</f>
        <v>1B</v>
      </c>
      <c r="J328" t="str">
        <f>_xlfn.XLOOKUP(C328,Fielding!C$2:C$374,Fielding!D$2:D$374,"")</f>
        <v>1B</v>
      </c>
    </row>
    <row r="329" spans="1:10" x14ac:dyDescent="0.25">
      <c r="A329">
        <v>316</v>
      </c>
      <c r="B329" t="s">
        <v>285</v>
      </c>
      <c r="C329" t="s">
        <v>174</v>
      </c>
      <c r="D329" t="s">
        <v>1535</v>
      </c>
      <c r="G329" t="str">
        <f>_xlfn.XLOOKUP(C329,Fielding!C$2:C$374,Fielding!D$2:D$374,"")</f>
        <v>OF-1B-C</v>
      </c>
      <c r="J329" t="str">
        <f>_xlfn.XLOOKUP(C329,Fielding!C$2:C$374,Fielding!D$2:D$374,"")</f>
        <v>OF-1B-C</v>
      </c>
    </row>
    <row r="330" spans="1:10" x14ac:dyDescent="0.25">
      <c r="A330">
        <v>317</v>
      </c>
      <c r="B330" t="s">
        <v>137</v>
      </c>
      <c r="C330" t="s">
        <v>1248</v>
      </c>
      <c r="D330" t="s">
        <v>105</v>
      </c>
      <c r="G330" t="str">
        <f>_xlfn.XLOOKUP(C330,Fielding!C$2:C$374,Fielding!D$2:D$374,"")</f>
        <v>P</v>
      </c>
      <c r="J330" t="str">
        <f>_xlfn.XLOOKUP(C330,Fielding!C$2:C$374,Fielding!D$2:D$374,"")</f>
        <v>P</v>
      </c>
    </row>
    <row r="331" spans="1:10" x14ac:dyDescent="0.25">
      <c r="A331">
        <v>318</v>
      </c>
      <c r="B331" t="s">
        <v>252</v>
      </c>
      <c r="C331" t="s">
        <v>193</v>
      </c>
      <c r="D331" t="s">
        <v>105</v>
      </c>
      <c r="G331" t="str">
        <f>_xlfn.XLOOKUP(C331,Fielding!C$2:C$374,Fielding!D$2:D$374,"")</f>
        <v>P</v>
      </c>
      <c r="J331" t="str">
        <f>_xlfn.XLOOKUP(C331,Fielding!C$2:C$374,Fielding!D$2:D$374,"")</f>
        <v>P</v>
      </c>
    </row>
    <row r="332" spans="1:10" x14ac:dyDescent="0.25">
      <c r="A332">
        <v>319</v>
      </c>
      <c r="B332" t="s">
        <v>145</v>
      </c>
      <c r="C332" t="s">
        <v>1036</v>
      </c>
      <c r="D332" t="s">
        <v>5</v>
      </c>
      <c r="G332" t="str">
        <f>_xlfn.XLOOKUP(C332,Fielding!C$2:C$374,Fielding!D$2:D$374,"")</f>
        <v>C</v>
      </c>
      <c r="J332" t="str">
        <f>_xlfn.XLOOKUP(C332,Fielding!C$2:C$374,Fielding!D$2:D$374,"")</f>
        <v>C</v>
      </c>
    </row>
    <row r="333" spans="1:10" x14ac:dyDescent="0.25">
      <c r="A333">
        <v>320</v>
      </c>
      <c r="B333" t="s">
        <v>340</v>
      </c>
      <c r="C333" t="s">
        <v>1341</v>
      </c>
      <c r="D333" t="s">
        <v>105</v>
      </c>
      <c r="G333" t="str">
        <f>_xlfn.XLOOKUP(C333,Fielding!C$2:C$374,Fielding!D$2:D$374,"")</f>
        <v>P</v>
      </c>
      <c r="J333" t="str">
        <f>_xlfn.XLOOKUP(C333,Fielding!C$2:C$374,Fielding!D$2:D$374,"")</f>
        <v>P</v>
      </c>
    </row>
    <row r="334" spans="1:10" x14ac:dyDescent="0.25">
      <c r="A334">
        <v>321</v>
      </c>
      <c r="B334" t="s">
        <v>263</v>
      </c>
      <c r="C334" t="s">
        <v>1059</v>
      </c>
      <c r="D334" t="s">
        <v>1536</v>
      </c>
      <c r="G334" t="str">
        <f>_xlfn.XLOOKUP(C334,Fielding!C$2:C$374,Fielding!D$2:D$374,"")</f>
        <v>OF-3B-2B-SS</v>
      </c>
      <c r="J334" t="str">
        <f>_xlfn.XLOOKUP(C334,Fielding!C$2:C$374,Fielding!D$2:D$374,"")</f>
        <v>OF-3B-2B-SS</v>
      </c>
    </row>
    <row r="335" spans="1:10" x14ac:dyDescent="0.25">
      <c r="A335">
        <v>322</v>
      </c>
      <c r="B335" t="s">
        <v>160</v>
      </c>
      <c r="C335" t="s">
        <v>1101</v>
      </c>
      <c r="D335" t="s">
        <v>1506</v>
      </c>
      <c r="G335" t="str">
        <f>_xlfn.XLOOKUP(C335,Fielding!C$2:C$374,Fielding!D$2:D$374,"")</f>
        <v>SS-2B-3B</v>
      </c>
      <c r="J335" t="str">
        <f>_xlfn.XLOOKUP(C335,Fielding!C$2:C$374,Fielding!D$2:D$374,"")</f>
        <v>SS-2B-3B</v>
      </c>
    </row>
    <row r="336" spans="1:10" x14ac:dyDescent="0.25">
      <c r="A336">
        <v>323</v>
      </c>
      <c r="B336" t="s">
        <v>341</v>
      </c>
      <c r="C336" t="s">
        <v>1348</v>
      </c>
      <c r="D336" t="s">
        <v>110</v>
      </c>
      <c r="G336" t="str">
        <f>_xlfn.XLOOKUP(C336,Fielding!C$2:C$374,Fielding!D$2:D$374,"")</f>
        <v>OF</v>
      </c>
      <c r="J336" t="str">
        <f>_xlfn.XLOOKUP(C336,Fielding!C$2:C$374,Fielding!D$2:D$374,"")</f>
        <v>OF</v>
      </c>
    </row>
    <row r="337" spans="1:10" x14ac:dyDescent="0.25">
      <c r="A337">
        <v>324</v>
      </c>
      <c r="B337" t="s">
        <v>303</v>
      </c>
      <c r="C337" t="s">
        <v>375</v>
      </c>
      <c r="D337" t="s">
        <v>105</v>
      </c>
      <c r="G337" t="str">
        <f>_xlfn.XLOOKUP(C337,Fielding!C$2:C$374,Fielding!D$2:D$374,"")</f>
        <v>P</v>
      </c>
      <c r="J337" t="str">
        <f>_xlfn.XLOOKUP(C337,Fielding!C$2:C$374,Fielding!D$2:D$374,"")</f>
        <v>P</v>
      </c>
    </row>
    <row r="338" spans="1:10" x14ac:dyDescent="0.25">
      <c r="A338">
        <v>325</v>
      </c>
      <c r="B338" t="s">
        <v>339</v>
      </c>
      <c r="C338" t="s">
        <v>1340</v>
      </c>
      <c r="D338" t="s">
        <v>110</v>
      </c>
      <c r="G338" t="str">
        <f>_xlfn.XLOOKUP(C338,Fielding!C$2:C$374,Fielding!D$2:D$374,"")</f>
        <v>OF</v>
      </c>
      <c r="J338" t="str">
        <f>_xlfn.XLOOKUP(C338,Fielding!C$2:C$374,Fielding!D$2:D$374,"")</f>
        <v>OF</v>
      </c>
    </row>
    <row r="339" spans="1:10" x14ac:dyDescent="0.25">
      <c r="A339" t="s">
        <v>212</v>
      </c>
      <c r="B339" t="s">
        <v>93</v>
      </c>
      <c r="D339" t="s">
        <v>1501</v>
      </c>
      <c r="G339" t="str">
        <f>_xlfn.XLOOKUP(C339,Fielding!C$2:C$374,Fielding!D$2:D$374,"")</f>
        <v>Pos Summary</v>
      </c>
      <c r="J339" t="str">
        <f>_xlfn.XLOOKUP(C339,Fielding!C$2:C$374,Fielding!D$2:D$374,"")</f>
        <v>Pos Summary</v>
      </c>
    </row>
    <row r="340" spans="1:10" x14ac:dyDescent="0.25">
      <c r="A340">
        <v>326</v>
      </c>
      <c r="B340" t="s">
        <v>1325</v>
      </c>
      <c r="C340" t="s">
        <v>1326</v>
      </c>
      <c r="D340" t="s">
        <v>110</v>
      </c>
      <c r="G340" t="str">
        <f>_xlfn.XLOOKUP(C340,Fielding!C$2:C$374,Fielding!D$2:D$374,"")</f>
        <v>OF</v>
      </c>
      <c r="J340" t="str">
        <f>_xlfn.XLOOKUP(C340,Fielding!C$2:C$374,Fielding!D$2:D$374,"")</f>
        <v>OF</v>
      </c>
    </row>
    <row r="341" spans="1:10" x14ac:dyDescent="0.25">
      <c r="A341">
        <v>327</v>
      </c>
      <c r="B341" t="s">
        <v>282</v>
      </c>
      <c r="C341" t="s">
        <v>1138</v>
      </c>
      <c r="D341" t="s">
        <v>110</v>
      </c>
      <c r="G341" t="str">
        <f>_xlfn.XLOOKUP(C341,Fielding!C$2:C$374,Fielding!D$2:D$374,"")</f>
        <v>OF</v>
      </c>
      <c r="J341" t="str">
        <f>_xlfn.XLOOKUP(C341,Fielding!C$2:C$374,Fielding!D$2:D$374,"")</f>
        <v>OF</v>
      </c>
    </row>
    <row r="342" spans="1:10" x14ac:dyDescent="0.25">
      <c r="A342">
        <v>328</v>
      </c>
      <c r="B342" t="s">
        <v>152</v>
      </c>
      <c r="C342" t="s">
        <v>1213</v>
      </c>
      <c r="D342" t="s">
        <v>105</v>
      </c>
      <c r="G342" t="str">
        <f>_xlfn.XLOOKUP(C342,Fielding!C$2:C$374,Fielding!D$2:D$374,"")</f>
        <v>P</v>
      </c>
      <c r="J342" t="str">
        <f>_xlfn.XLOOKUP(C342,Fielding!C$2:C$374,Fielding!D$2:D$374,"")</f>
        <v>P</v>
      </c>
    </row>
    <row r="343" spans="1:10" x14ac:dyDescent="0.25">
      <c r="A343">
        <v>329</v>
      </c>
      <c r="B343" t="s">
        <v>1372</v>
      </c>
      <c r="C343" t="s">
        <v>1373</v>
      </c>
      <c r="D343" t="s">
        <v>106</v>
      </c>
      <c r="G343" t="str">
        <f>_xlfn.XLOOKUP(C343,Fielding!C$2:C$374,Fielding!D$2:D$374,"")</f>
        <v>SS</v>
      </c>
      <c r="J343" t="str">
        <f>_xlfn.XLOOKUP(C343,Fielding!C$2:C$374,Fielding!D$2:D$374,"")</f>
        <v>SS</v>
      </c>
    </row>
    <row r="344" spans="1:10" x14ac:dyDescent="0.25">
      <c r="A344">
        <v>330</v>
      </c>
      <c r="B344" t="s">
        <v>300</v>
      </c>
      <c r="C344" t="s">
        <v>1229</v>
      </c>
      <c r="D344" t="s">
        <v>110</v>
      </c>
      <c r="G344" t="str">
        <f>_xlfn.XLOOKUP(C344,Fielding!C$2:C$374,Fielding!D$2:D$374,"")</f>
        <v>OF</v>
      </c>
      <c r="J344" t="str">
        <f>_xlfn.XLOOKUP(C344,Fielding!C$2:C$374,Fielding!D$2:D$374,"")</f>
        <v>OF</v>
      </c>
    </row>
    <row r="345" spans="1:10" x14ac:dyDescent="0.25">
      <c r="A345">
        <v>331</v>
      </c>
      <c r="B345" t="s">
        <v>157</v>
      </c>
      <c r="C345" t="s">
        <v>1025</v>
      </c>
      <c r="D345" t="s">
        <v>110</v>
      </c>
      <c r="G345" t="str">
        <f>_xlfn.XLOOKUP(C345,Fielding!C$2:C$374,Fielding!D$2:D$374,"")</f>
        <v>OF</v>
      </c>
      <c r="J345" t="str">
        <f>_xlfn.XLOOKUP(C345,Fielding!C$2:C$374,Fielding!D$2:D$374,"")</f>
        <v>OF</v>
      </c>
    </row>
    <row r="346" spans="1:10" x14ac:dyDescent="0.25">
      <c r="A346">
        <v>332</v>
      </c>
      <c r="B346" t="s">
        <v>308</v>
      </c>
      <c r="C346" t="s">
        <v>1241</v>
      </c>
      <c r="D346" t="s">
        <v>110</v>
      </c>
      <c r="G346" t="str">
        <f>_xlfn.XLOOKUP(C346,Fielding!C$2:C$374,Fielding!D$2:D$374,"")</f>
        <v>OF</v>
      </c>
      <c r="J346" t="str">
        <f>_xlfn.XLOOKUP(C346,Fielding!C$2:C$374,Fielding!D$2:D$374,"")</f>
        <v>OF</v>
      </c>
    </row>
    <row r="347" spans="1:10" x14ac:dyDescent="0.25">
      <c r="A347">
        <v>333</v>
      </c>
      <c r="B347" t="s">
        <v>140</v>
      </c>
      <c r="C347" t="s">
        <v>346</v>
      </c>
      <c r="D347" t="s">
        <v>1537</v>
      </c>
      <c r="G347" t="str">
        <f>_xlfn.XLOOKUP(C347,Fielding!C$2:C$374,Fielding!D$2:D$374,"")</f>
        <v>2B-1B-3B</v>
      </c>
      <c r="J347" t="str">
        <f>_xlfn.XLOOKUP(C347,Fielding!C$2:C$374,Fielding!D$2:D$374,"")</f>
        <v>2B-1B-3B</v>
      </c>
    </row>
    <row r="348" spans="1:10" x14ac:dyDescent="0.25">
      <c r="A348">
        <v>334</v>
      </c>
      <c r="B348" t="s">
        <v>159</v>
      </c>
      <c r="C348" t="s">
        <v>1289</v>
      </c>
      <c r="D348" t="s">
        <v>1538</v>
      </c>
      <c r="G348" t="str">
        <f>_xlfn.XLOOKUP(C348,Fielding!C$2:C$374,Fielding!D$2:D$374,"")</f>
        <v>OF-1B-3B</v>
      </c>
      <c r="J348" t="str">
        <f>_xlfn.XLOOKUP(C348,Fielding!C$2:C$374,Fielding!D$2:D$374,"")</f>
        <v>OF-1B-3B</v>
      </c>
    </row>
    <row r="349" spans="1:10" x14ac:dyDescent="0.25">
      <c r="A349">
        <v>335</v>
      </c>
      <c r="B349" t="s">
        <v>153</v>
      </c>
      <c r="C349" t="s">
        <v>1144</v>
      </c>
      <c r="D349" t="s">
        <v>105</v>
      </c>
      <c r="G349" t="str">
        <f>_xlfn.XLOOKUP(C349,Fielding!C$2:C$374,Fielding!D$2:D$374,"")</f>
        <v>P</v>
      </c>
      <c r="J349" t="str">
        <f>_xlfn.XLOOKUP(C349,Fielding!C$2:C$374,Fielding!D$2:D$374,"")</f>
        <v>P</v>
      </c>
    </row>
    <row r="350" spans="1:10" x14ac:dyDescent="0.25">
      <c r="A350">
        <v>336</v>
      </c>
      <c r="B350" t="s">
        <v>279</v>
      </c>
      <c r="C350" t="s">
        <v>1125</v>
      </c>
      <c r="D350" t="s">
        <v>105</v>
      </c>
      <c r="G350" t="str">
        <f>_xlfn.XLOOKUP(C350,Fielding!C$2:C$374,Fielding!D$2:D$374,"")</f>
        <v>P</v>
      </c>
      <c r="J350" t="str">
        <f>_xlfn.XLOOKUP(C350,Fielding!C$2:C$374,Fielding!D$2:D$374,"")</f>
        <v>P</v>
      </c>
    </row>
    <row r="351" spans="1:10" x14ac:dyDescent="0.25">
      <c r="A351">
        <v>337</v>
      </c>
      <c r="B351" t="s">
        <v>296</v>
      </c>
      <c r="C351" t="s">
        <v>1203</v>
      </c>
      <c r="D351" t="s">
        <v>105</v>
      </c>
      <c r="G351" t="str">
        <f>_xlfn.XLOOKUP(C351,Fielding!C$2:C$374,Fielding!D$2:D$374,"")</f>
        <v>P</v>
      </c>
      <c r="J351" t="str">
        <f>_xlfn.XLOOKUP(C351,Fielding!C$2:C$374,Fielding!D$2:D$374,"")</f>
        <v>P</v>
      </c>
    </row>
    <row r="352" spans="1:10" x14ac:dyDescent="0.25">
      <c r="A352">
        <v>338</v>
      </c>
      <c r="B352" t="s">
        <v>1383</v>
      </c>
      <c r="C352" t="s">
        <v>1292</v>
      </c>
      <c r="D352" t="s">
        <v>1520</v>
      </c>
      <c r="G352" t="str">
        <f>_xlfn.XLOOKUP(C352,Fielding!C$2:C$374,Fielding!D$2:D$374,"")</f>
        <v>1B-OF</v>
      </c>
      <c r="J352" t="str">
        <f>_xlfn.XLOOKUP(C352,Fielding!C$2:C$374,Fielding!D$2:D$374,"")</f>
        <v>1B-OF</v>
      </c>
    </row>
    <row r="353" spans="1:10" x14ac:dyDescent="0.25">
      <c r="A353">
        <v>339</v>
      </c>
      <c r="B353" t="s">
        <v>150</v>
      </c>
      <c r="C353" t="s">
        <v>1005</v>
      </c>
      <c r="D353" t="s">
        <v>1505</v>
      </c>
      <c r="G353" t="str">
        <f>_xlfn.XLOOKUP(C353,Fielding!C$2:C$374,Fielding!D$2:D$374,"")</f>
        <v>2B-SS</v>
      </c>
      <c r="J353" t="str">
        <f>_xlfn.XLOOKUP(C353,Fielding!C$2:C$374,Fielding!D$2:D$374,"")</f>
        <v>2B-SS</v>
      </c>
    </row>
    <row r="354" spans="1:10" x14ac:dyDescent="0.25">
      <c r="A354">
        <v>340</v>
      </c>
      <c r="B354" t="s">
        <v>299</v>
      </c>
      <c r="C354" t="s">
        <v>1223</v>
      </c>
      <c r="D354" t="s">
        <v>1539</v>
      </c>
      <c r="G354" t="str">
        <f>_xlfn.XLOOKUP(C354,Fielding!C$2:C$374,Fielding!D$2:D$374,"")</f>
        <v>3B-1B-OF</v>
      </c>
      <c r="J354" t="str">
        <f>_xlfn.XLOOKUP(C354,Fielding!C$2:C$374,Fielding!D$2:D$374,"")</f>
        <v>3B-1B-OF</v>
      </c>
    </row>
    <row r="355" spans="1:10" x14ac:dyDescent="0.25">
      <c r="A355">
        <v>341</v>
      </c>
      <c r="B355" t="s">
        <v>140</v>
      </c>
      <c r="C355" t="s">
        <v>1108</v>
      </c>
      <c r="D355" t="s">
        <v>1530</v>
      </c>
      <c r="G355" t="str">
        <f>_xlfn.XLOOKUP(C355,Fielding!C$2:C$374,Fielding!D$2:D$374,"")</f>
        <v>3B-SS</v>
      </c>
      <c r="J355" t="str">
        <f>_xlfn.XLOOKUP(C355,Fielding!C$2:C$374,Fielding!D$2:D$374,"")</f>
        <v>3B-SS</v>
      </c>
    </row>
    <row r="356" spans="1:10" x14ac:dyDescent="0.25">
      <c r="A356">
        <v>342</v>
      </c>
      <c r="B356" t="s">
        <v>139</v>
      </c>
      <c r="C356" t="s">
        <v>1337</v>
      </c>
      <c r="D356" t="s">
        <v>110</v>
      </c>
      <c r="G356" t="str">
        <f>_xlfn.XLOOKUP(C356,Fielding!C$2:C$374,Fielding!D$2:D$374,"")</f>
        <v>OF</v>
      </c>
      <c r="J356" t="str">
        <f>_xlfn.XLOOKUP(C356,Fielding!C$2:C$374,Fielding!D$2:D$374,"")</f>
        <v>OF</v>
      </c>
    </row>
    <row r="357" spans="1:10" x14ac:dyDescent="0.25">
      <c r="A357">
        <v>343</v>
      </c>
      <c r="B357" t="s">
        <v>1313</v>
      </c>
      <c r="C357" t="s">
        <v>305</v>
      </c>
      <c r="D357" t="s">
        <v>1513</v>
      </c>
      <c r="G357" t="str">
        <f>_xlfn.XLOOKUP(C357,Fielding!C$2:C$374,Fielding!D$2:D$374,"")</f>
        <v>OF-3B</v>
      </c>
      <c r="J357" t="str">
        <f>_xlfn.XLOOKUP(C357,Fielding!C$2:C$374,Fielding!D$2:D$374,"")</f>
        <v>OF-3B</v>
      </c>
    </row>
    <row r="358" spans="1:10" x14ac:dyDescent="0.25">
      <c r="A358">
        <v>344</v>
      </c>
      <c r="B358" t="s">
        <v>282</v>
      </c>
      <c r="C358" t="s">
        <v>1139</v>
      </c>
      <c r="D358" t="s">
        <v>6</v>
      </c>
      <c r="G358" t="str">
        <f>_xlfn.XLOOKUP(C358,Fielding!C$2:C$374,Fielding!D$2:D$374,"")</f>
        <v>1B</v>
      </c>
      <c r="J358" t="str">
        <f>_xlfn.XLOOKUP(C358,Fielding!C$2:C$374,Fielding!D$2:D$374,"")</f>
        <v>1B</v>
      </c>
    </row>
    <row r="359" spans="1:10" x14ac:dyDescent="0.25">
      <c r="A359">
        <v>345</v>
      </c>
      <c r="B359" t="s">
        <v>273</v>
      </c>
      <c r="C359" t="s">
        <v>1087</v>
      </c>
      <c r="D359" t="s">
        <v>105</v>
      </c>
      <c r="G359" t="str">
        <f>_xlfn.XLOOKUP(C359,Fielding!C$2:C$374,Fielding!D$2:D$374,"")</f>
        <v>P</v>
      </c>
      <c r="J359" t="str">
        <f>_xlfn.XLOOKUP(C359,Fielding!C$2:C$374,Fielding!D$2:D$374,"")</f>
        <v>P</v>
      </c>
    </row>
    <row r="360" spans="1:10" x14ac:dyDescent="0.25">
      <c r="A360">
        <v>346</v>
      </c>
      <c r="B360" t="s">
        <v>1167</v>
      </c>
      <c r="C360" t="s">
        <v>1168</v>
      </c>
      <c r="D360" t="s">
        <v>105</v>
      </c>
      <c r="G360" t="str">
        <f>_xlfn.XLOOKUP(C360,Fielding!C$2:C$374,Fielding!D$2:D$374,"")</f>
        <v>P</v>
      </c>
      <c r="J360" t="str">
        <f>_xlfn.XLOOKUP(C360,Fielding!C$2:C$374,Fielding!D$2:D$374,"")</f>
        <v>P</v>
      </c>
    </row>
    <row r="361" spans="1:10" x14ac:dyDescent="0.25">
      <c r="A361">
        <v>347</v>
      </c>
      <c r="B361" t="s">
        <v>318</v>
      </c>
      <c r="C361" t="s">
        <v>1274</v>
      </c>
      <c r="D361" t="s">
        <v>105</v>
      </c>
      <c r="G361" t="str">
        <f>_xlfn.XLOOKUP(C361,Fielding!C$2:C$374,Fielding!D$2:D$374,"")</f>
        <v>P</v>
      </c>
      <c r="J361" t="str">
        <f>_xlfn.XLOOKUP(C361,Fielding!C$2:C$374,Fielding!D$2:D$374,"")</f>
        <v>P</v>
      </c>
    </row>
    <row r="362" spans="1:10" x14ac:dyDescent="0.25">
      <c r="A362">
        <v>348</v>
      </c>
      <c r="B362" t="s">
        <v>1333</v>
      </c>
      <c r="C362" t="s">
        <v>165</v>
      </c>
      <c r="D362" t="s">
        <v>105</v>
      </c>
      <c r="G362" t="str">
        <f>_xlfn.XLOOKUP(C362,Fielding!C$2:C$374,Fielding!D$2:D$374,"")</f>
        <v>P</v>
      </c>
      <c r="J362" t="str">
        <f>_xlfn.XLOOKUP(C362,Fielding!C$2:C$374,Fielding!D$2:D$374,"")</f>
        <v>P</v>
      </c>
    </row>
    <row r="363" spans="1:10" x14ac:dyDescent="0.25">
      <c r="A363">
        <v>349</v>
      </c>
      <c r="B363" t="s">
        <v>348</v>
      </c>
      <c r="C363" t="s">
        <v>165</v>
      </c>
      <c r="D363" t="s">
        <v>105</v>
      </c>
      <c r="G363" t="str">
        <f>_xlfn.XLOOKUP(C363,Fielding!C$2:C$374,Fielding!D$2:D$374,"")</f>
        <v>P</v>
      </c>
      <c r="J363" t="str">
        <f>_xlfn.XLOOKUP(C363,Fielding!C$2:C$374,Fielding!D$2:D$374,"")</f>
        <v>P</v>
      </c>
    </row>
    <row r="364" spans="1:10" x14ac:dyDescent="0.25">
      <c r="A364">
        <v>350</v>
      </c>
      <c r="B364" t="s">
        <v>1117</v>
      </c>
      <c r="C364" t="s">
        <v>359</v>
      </c>
      <c r="D364" t="s">
        <v>105</v>
      </c>
      <c r="G364" t="str">
        <f>_xlfn.XLOOKUP(C364,Fielding!C$2:C$374,Fielding!D$2:D$374,"")</f>
        <v>P</v>
      </c>
      <c r="J364" t="str">
        <f>_xlfn.XLOOKUP(C364,Fielding!C$2:C$374,Fielding!D$2:D$374,"")</f>
        <v>P</v>
      </c>
    </row>
    <row r="365" spans="1:10" x14ac:dyDescent="0.25">
      <c r="A365" t="s">
        <v>212</v>
      </c>
      <c r="B365" t="s">
        <v>93</v>
      </c>
      <c r="D365" t="s">
        <v>1501</v>
      </c>
      <c r="G365" t="str">
        <f>_xlfn.XLOOKUP(C365,Fielding!C$2:C$374,Fielding!D$2:D$374,"")</f>
        <v>Pos Summary</v>
      </c>
      <c r="J365" t="str">
        <f>_xlfn.XLOOKUP(C365,Fielding!C$2:C$374,Fielding!D$2:D$374,"")</f>
        <v>Pos Summary</v>
      </c>
    </row>
    <row r="366" spans="1:10" x14ac:dyDescent="0.25">
      <c r="A366">
        <v>351</v>
      </c>
      <c r="B366" t="s">
        <v>1109</v>
      </c>
      <c r="C366" t="s">
        <v>1110</v>
      </c>
      <c r="D366" t="s">
        <v>105</v>
      </c>
      <c r="G366" t="str">
        <f>_xlfn.XLOOKUP(C366,Fielding!C$2:C$374,Fielding!D$2:D$374,"")</f>
        <v>P</v>
      </c>
      <c r="J366" t="str">
        <f>_xlfn.XLOOKUP(C366,Fielding!C$2:C$374,Fielding!D$2:D$374,"")</f>
        <v>P</v>
      </c>
    </row>
    <row r="367" spans="1:10" x14ac:dyDescent="0.25">
      <c r="A367">
        <v>352</v>
      </c>
      <c r="B367" t="s">
        <v>1176</v>
      </c>
      <c r="C367" t="s">
        <v>1178</v>
      </c>
      <c r="D367" t="s">
        <v>1517</v>
      </c>
      <c r="G367" t="str">
        <f>_xlfn.XLOOKUP(C367,Fielding!C$2:C$374,Fielding!D$2:D$374,"")</f>
        <v>2B-1B</v>
      </c>
      <c r="J367" t="str">
        <f>_xlfn.XLOOKUP(C367,Fielding!C$2:C$374,Fielding!D$2:D$374,"")</f>
        <v>2B-1B</v>
      </c>
    </row>
    <row r="368" spans="1:10" x14ac:dyDescent="0.25">
      <c r="A368">
        <v>353</v>
      </c>
      <c r="B368" t="s">
        <v>1370</v>
      </c>
      <c r="C368" t="s">
        <v>1178</v>
      </c>
      <c r="D368" t="s">
        <v>1517</v>
      </c>
      <c r="G368" t="str">
        <f>_xlfn.XLOOKUP(C368,Fielding!C$2:C$374,Fielding!D$2:D$374,"")</f>
        <v>2B-1B</v>
      </c>
      <c r="J368" t="str">
        <f>_xlfn.XLOOKUP(C368,Fielding!C$2:C$374,Fielding!D$2:D$374,"")</f>
        <v>2B-1B</v>
      </c>
    </row>
    <row r="369" spans="1:10" x14ac:dyDescent="0.25">
      <c r="A369">
        <v>354</v>
      </c>
      <c r="B369" t="s">
        <v>150</v>
      </c>
      <c r="C369" t="s">
        <v>1006</v>
      </c>
      <c r="D369" t="s">
        <v>105</v>
      </c>
      <c r="G369" t="str">
        <f>_xlfn.XLOOKUP(C369,Fielding!C$2:C$374,Fielding!D$2:D$374,"")</f>
        <v>P</v>
      </c>
      <c r="J369" t="str">
        <f>_xlfn.XLOOKUP(C369,Fielding!C$2:C$374,Fielding!D$2:D$374,"")</f>
        <v>P</v>
      </c>
    </row>
    <row r="370" spans="1:10" x14ac:dyDescent="0.25">
      <c r="A370">
        <v>355</v>
      </c>
      <c r="B370" t="s">
        <v>1068</v>
      </c>
      <c r="C370" t="s">
        <v>376</v>
      </c>
      <c r="D370" t="s">
        <v>105</v>
      </c>
      <c r="G370" t="str">
        <f>_xlfn.XLOOKUP(C370,Fielding!C$2:C$374,Fielding!D$2:D$374,"")</f>
        <v>P</v>
      </c>
      <c r="J370" t="str">
        <f>_xlfn.XLOOKUP(C370,Fielding!C$2:C$374,Fielding!D$2:D$374,"")</f>
        <v>P</v>
      </c>
    </row>
    <row r="371" spans="1:10" x14ac:dyDescent="0.25">
      <c r="A371">
        <v>356</v>
      </c>
      <c r="B371" t="s">
        <v>143</v>
      </c>
      <c r="C371" t="s">
        <v>1220</v>
      </c>
      <c r="D371" t="s">
        <v>105</v>
      </c>
      <c r="G371" t="str">
        <f>_xlfn.XLOOKUP(C371,Fielding!C$2:C$374,Fielding!D$2:D$374,"")</f>
        <v>P</v>
      </c>
      <c r="J371" t="str">
        <f>_xlfn.XLOOKUP(C371,Fielding!C$2:C$374,Fielding!D$2:D$374,"")</f>
        <v>P</v>
      </c>
    </row>
    <row r="372" spans="1:10" x14ac:dyDescent="0.25">
      <c r="A372">
        <v>357</v>
      </c>
      <c r="B372" t="s">
        <v>1052</v>
      </c>
      <c r="C372" t="s">
        <v>1053</v>
      </c>
      <c r="D372" t="s">
        <v>110</v>
      </c>
      <c r="G372" t="str">
        <f>_xlfn.XLOOKUP(C372,Fielding!C$2:C$374,Fielding!D$2:D$374,"")</f>
        <v>OF</v>
      </c>
      <c r="J372" t="str">
        <f>_xlfn.XLOOKUP(C372,Fielding!C$2:C$374,Fielding!D$2:D$374,"")</f>
        <v>OF</v>
      </c>
    </row>
    <row r="373" spans="1:10" x14ac:dyDescent="0.25">
      <c r="A373">
        <v>358</v>
      </c>
      <c r="B373" t="s">
        <v>293</v>
      </c>
      <c r="C373" t="s">
        <v>1184</v>
      </c>
      <c r="D373" t="s">
        <v>1502</v>
      </c>
      <c r="G373" t="str">
        <f>_xlfn.XLOOKUP(B373,Fielding!B$2:B$374,Fielding!D$2:D$374,"")</f>
        <v>2B-3B-SS</v>
      </c>
      <c r="J373" t="str">
        <f>_xlfn.XLOOKUP(C373,Fielding!C$2:C$374,Fielding!D$2:D$374,"")</f>
        <v>2B-3B-SS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F396-41F1-4D22-BF72-FED6E8525ABC}">
  <sheetPr>
    <tabColor theme="4"/>
  </sheetPr>
  <dimension ref="A1:HU232"/>
  <sheetViews>
    <sheetView topLeftCell="U1" workbookViewId="0">
      <pane ySplit="2" topLeftCell="A3" activePane="bottomLeft" state="frozen"/>
      <selection activeCell="AD128" sqref="L65:AD128"/>
      <selection pane="bottomLeft" activeCell="AF11" sqref="AF11"/>
    </sheetView>
  </sheetViews>
  <sheetFormatPr defaultRowHeight="15" x14ac:dyDescent="0.25"/>
  <cols>
    <col min="1" max="1" width="16.85546875" bestFit="1" customWidth="1"/>
    <col min="2" max="2" width="4" style="2" bestFit="1" customWidth="1"/>
    <col min="3" max="3" width="5.85546875" style="2" bestFit="1" customWidth="1"/>
    <col min="4" max="4" width="10.42578125" style="2" customWidth="1"/>
    <col min="5" max="5" width="10.5703125" style="2" bestFit="1" customWidth="1"/>
    <col min="6" max="6" width="10.140625" style="2" bestFit="1" customWidth="1"/>
    <col min="7" max="7" width="10.5703125" style="2" bestFit="1" customWidth="1"/>
    <col min="8" max="8" width="11.710937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3" width="9.140625" style="2" bestFit="1" customWidth="1"/>
    <col min="14" max="14" width="9.140625" style="91" bestFit="1" customWidth="1"/>
    <col min="15" max="16" width="9.140625" style="2" bestFit="1" customWidth="1"/>
    <col min="17" max="18" width="4" style="2" bestFit="1" customWidth="1"/>
    <col min="19" max="19" width="22.28515625" style="2" bestFit="1" customWidth="1"/>
    <col min="20" max="20" width="11.7109375" style="2" bestFit="1" customWidth="1"/>
    <col min="21" max="21" width="4" style="2" bestFit="1" customWidth="1"/>
    <col min="22" max="22" width="3.28515625" style="2" bestFit="1" customWidth="1"/>
    <col min="23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2.7109375" bestFit="1" customWidth="1"/>
    <col min="28" max="28" width="7.5703125" hidden="1" customWidth="1"/>
    <col min="29" max="29" width="4.85546875" hidden="1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7109375" style="2" bestFit="1" customWidth="1"/>
    <col min="36" max="36" width="4.85546875" style="2" bestFit="1" customWidth="1"/>
    <col min="37" max="37" width="27.7109375" style="3" bestFit="1" customWidth="1"/>
    <col min="38" max="38" width="11.5703125" bestFit="1" customWidth="1"/>
    <col min="39" max="39" width="11.7109375" bestFit="1" customWidth="1"/>
    <col min="40" max="40" width="9.42578125" style="2" bestFit="1" customWidth="1"/>
    <col min="41" max="42" width="12.140625" style="2" bestFit="1" customWidth="1"/>
    <col min="43" max="43" width="12.140625" style="3" bestFit="1" customWidth="1"/>
    <col min="44" max="45" width="13.7109375" style="2" bestFit="1" customWidth="1"/>
    <col min="46" max="46" width="12.140625" bestFit="1" customWidth="1"/>
    <col min="47" max="56" width="6.28515625" hidden="1" customWidth="1"/>
    <col min="57" max="57" width="2.28515625" customWidth="1"/>
    <col min="58" max="60" width="6.28515625" customWidth="1"/>
    <col min="61" max="61" width="2.140625" bestFit="1" customWidth="1"/>
    <col min="62" max="62" width="14.140625" bestFit="1" customWidth="1"/>
    <col min="63" max="63" width="19.28515625" bestFit="1" customWidth="1"/>
    <col min="64" max="64" width="18.5703125" bestFit="1" customWidth="1"/>
    <col min="65" max="65" width="17.7109375" bestFit="1" customWidth="1"/>
    <col min="66" max="66" width="18.28515625" bestFit="1" customWidth="1"/>
    <col min="67" max="67" width="29.7109375" bestFit="1" customWidth="1"/>
    <col min="68" max="68" width="18.28515625" bestFit="1" customWidth="1"/>
    <col min="69" max="69" width="18.5703125" bestFit="1" customWidth="1"/>
    <col min="70" max="70" width="16.85546875" bestFit="1" customWidth="1"/>
    <col min="71" max="71" width="19" bestFit="1" customWidth="1"/>
    <col min="72" max="72" width="19.28515625" bestFit="1" customWidth="1"/>
    <col min="73" max="73" width="18.5703125" bestFit="1" customWidth="1"/>
    <col min="74" max="74" width="19.85546875" bestFit="1" customWidth="1"/>
    <col min="75" max="75" width="18.42578125" bestFit="1" customWidth="1"/>
    <col min="76" max="76" width="18.85546875" bestFit="1" customWidth="1"/>
    <col min="77" max="78" width="18.42578125" bestFit="1" customWidth="1"/>
    <col min="79" max="79" width="19.42578125" bestFit="1" customWidth="1"/>
    <col min="80" max="80" width="18.140625" bestFit="1" customWidth="1"/>
    <col min="81" max="81" width="17.5703125" bestFit="1" customWidth="1"/>
    <col min="82" max="82" width="17.28515625" bestFit="1" customWidth="1"/>
    <col min="83" max="83" width="17.5703125" bestFit="1" customWidth="1"/>
    <col min="84" max="84" width="19.140625" bestFit="1" customWidth="1"/>
    <col min="85" max="85" width="21.7109375" bestFit="1" customWidth="1"/>
    <col min="86" max="86" width="20" bestFit="1" customWidth="1"/>
    <col min="87" max="87" width="19.5703125" bestFit="1" customWidth="1"/>
    <col min="88" max="88" width="14.140625" bestFit="1" customWidth="1"/>
    <col min="89" max="89" width="18.42578125" bestFit="1" customWidth="1"/>
    <col min="90" max="90" width="19.28515625" bestFit="1" customWidth="1"/>
    <col min="91" max="91" width="21.7109375" bestFit="1" customWidth="1"/>
    <col min="92" max="92" width="19.7109375" bestFit="1" customWidth="1"/>
    <col min="93" max="93" width="19.85546875" bestFit="1" customWidth="1"/>
    <col min="94" max="94" width="19.42578125" bestFit="1" customWidth="1"/>
    <col min="95" max="95" width="19.7109375" bestFit="1" customWidth="1"/>
    <col min="96" max="96" width="19.140625" bestFit="1" customWidth="1"/>
    <col min="97" max="97" width="19.85546875" bestFit="1" customWidth="1"/>
    <col min="98" max="98" width="19.28515625" bestFit="1" customWidth="1"/>
    <col min="99" max="99" width="19.85546875" bestFit="1" customWidth="1"/>
    <col min="100" max="100" width="18.5703125" bestFit="1" customWidth="1"/>
    <col min="101" max="102" width="19" bestFit="1" customWidth="1"/>
    <col min="103" max="103" width="20.7109375" bestFit="1" customWidth="1"/>
    <col min="104" max="104" width="19.7109375" bestFit="1" customWidth="1"/>
    <col min="105" max="105" width="19.28515625" bestFit="1" customWidth="1"/>
    <col min="106" max="107" width="18.85546875" bestFit="1" customWidth="1"/>
    <col min="108" max="109" width="19.140625" bestFit="1" customWidth="1"/>
    <col min="110" max="110" width="18.28515625" bestFit="1" customWidth="1"/>
    <col min="111" max="111" width="17.5703125" bestFit="1" customWidth="1"/>
    <col min="112" max="112" width="18.7109375" bestFit="1" customWidth="1"/>
    <col min="113" max="113" width="19.140625" bestFit="1" customWidth="1"/>
    <col min="114" max="114" width="14.140625" bestFit="1" customWidth="1"/>
    <col min="115" max="115" width="19.42578125" bestFit="1" customWidth="1"/>
    <col min="116" max="116" width="19.5703125" bestFit="1" customWidth="1"/>
    <col min="117" max="117" width="20.7109375" bestFit="1" customWidth="1"/>
    <col min="118" max="118" width="18.5703125" bestFit="1" customWidth="1"/>
    <col min="119" max="119" width="19.28515625" bestFit="1" customWidth="1"/>
    <col min="120" max="120" width="18.5703125" bestFit="1" customWidth="1"/>
    <col min="121" max="122" width="17.7109375" bestFit="1" customWidth="1"/>
    <col min="123" max="123" width="19.5703125" bestFit="1" customWidth="1"/>
    <col min="124" max="124" width="18.42578125" bestFit="1" customWidth="1"/>
    <col min="125" max="125" width="19.28515625" bestFit="1" customWidth="1"/>
    <col min="126" max="126" width="20" bestFit="1" customWidth="1"/>
    <col min="127" max="127" width="20.7109375" bestFit="1" customWidth="1"/>
    <col min="128" max="128" width="18.28515625" bestFit="1" customWidth="1"/>
    <col min="129" max="129" width="18.7109375" bestFit="1" customWidth="1"/>
    <col min="130" max="130" width="19.7109375" bestFit="1" customWidth="1"/>
    <col min="131" max="131" width="19.85546875" bestFit="1" customWidth="1"/>
    <col min="132" max="132" width="19.28515625" bestFit="1" customWidth="1"/>
    <col min="133" max="134" width="20.7109375" bestFit="1" customWidth="1"/>
    <col min="135" max="135" width="17.5703125" bestFit="1" customWidth="1"/>
    <col min="136" max="136" width="18.28515625" bestFit="1" customWidth="1"/>
    <col min="137" max="137" width="17" bestFit="1" customWidth="1"/>
    <col min="138" max="138" width="18.85546875" bestFit="1" customWidth="1"/>
    <col min="139" max="139" width="19.7109375" bestFit="1" customWidth="1"/>
    <col min="140" max="140" width="14.140625" bestFit="1" customWidth="1"/>
    <col min="141" max="142" width="19.140625" bestFit="1" customWidth="1"/>
    <col min="143" max="143" width="19.85546875" bestFit="1" customWidth="1"/>
    <col min="144" max="144" width="17.5703125" bestFit="1" customWidth="1"/>
    <col min="145" max="145" width="19.5703125" bestFit="1" customWidth="1"/>
    <col min="146" max="146" width="17.28515625" bestFit="1" customWidth="1"/>
    <col min="147" max="147" width="18.28515625" bestFit="1" customWidth="1"/>
    <col min="148" max="148" width="18.5703125" bestFit="1" customWidth="1"/>
    <col min="149" max="149" width="20.140625" bestFit="1" customWidth="1"/>
    <col min="150" max="150" width="18.7109375" bestFit="1" customWidth="1"/>
    <col min="151" max="151" width="18.28515625" bestFit="1" customWidth="1"/>
    <col min="152" max="152" width="19.140625" bestFit="1" customWidth="1"/>
    <col min="153" max="153" width="19.7109375" bestFit="1" customWidth="1"/>
    <col min="154" max="154" width="18.5703125" bestFit="1" customWidth="1"/>
    <col min="155" max="155" width="19.28515625" bestFit="1" customWidth="1"/>
    <col min="156" max="156" width="19" bestFit="1" customWidth="1"/>
    <col min="157" max="157" width="18.28515625" bestFit="1" customWidth="1"/>
    <col min="158" max="158" width="18.7109375" bestFit="1" customWidth="1"/>
    <col min="159" max="159" width="19.7109375" bestFit="1" customWidth="1"/>
    <col min="160" max="160" width="18.42578125" bestFit="1" customWidth="1"/>
    <col min="161" max="161" width="17.5703125" bestFit="1" customWidth="1"/>
    <col min="162" max="162" width="19.42578125" bestFit="1" customWidth="1"/>
    <col min="163" max="164" width="19" bestFit="1" customWidth="1"/>
    <col min="165" max="165" width="18.42578125" bestFit="1" customWidth="1"/>
    <col min="166" max="166" width="14.140625" bestFit="1" customWidth="1"/>
    <col min="167" max="167" width="19.140625" bestFit="1" customWidth="1"/>
    <col min="168" max="168" width="19.85546875" bestFit="1" customWidth="1"/>
    <col min="169" max="169" width="18.42578125" bestFit="1" customWidth="1"/>
    <col min="170" max="170" width="20" bestFit="1" customWidth="1"/>
    <col min="171" max="171" width="20.7109375" bestFit="1" customWidth="1"/>
    <col min="172" max="172" width="20.28515625" bestFit="1" customWidth="1"/>
    <col min="173" max="173" width="19" bestFit="1" customWidth="1"/>
    <col min="174" max="174" width="19.7109375" bestFit="1" customWidth="1"/>
    <col min="175" max="175" width="19.140625" bestFit="1" customWidth="1"/>
    <col min="176" max="177" width="19.28515625" bestFit="1" customWidth="1"/>
    <col min="178" max="178" width="19" bestFit="1" customWidth="1"/>
    <col min="179" max="179" width="19.28515625" bestFit="1" customWidth="1"/>
    <col min="180" max="180" width="20.5703125" bestFit="1" customWidth="1"/>
    <col min="181" max="181" width="21.85546875" bestFit="1" customWidth="1"/>
    <col min="182" max="182" width="21.5703125" bestFit="1" customWidth="1"/>
    <col min="183" max="183" width="20.7109375" bestFit="1" customWidth="1"/>
    <col min="184" max="184" width="19.42578125" bestFit="1" customWidth="1"/>
    <col min="185" max="185" width="20.140625" bestFit="1" customWidth="1"/>
    <col min="186" max="187" width="20.85546875" bestFit="1" customWidth="1"/>
    <col min="188" max="188" width="20.7109375" bestFit="1" customWidth="1"/>
    <col min="189" max="189" width="20.140625" bestFit="1" customWidth="1"/>
    <col min="190" max="190" width="19.42578125" bestFit="1" customWidth="1"/>
    <col min="191" max="191" width="20.85546875" bestFit="1" customWidth="1"/>
    <col min="192" max="192" width="14.140625" bestFit="1" customWidth="1"/>
    <col min="193" max="193" width="19" bestFit="1" customWidth="1"/>
    <col min="194" max="194" width="20.140625" bestFit="1" customWidth="1"/>
    <col min="195" max="195" width="20.28515625" bestFit="1" customWidth="1"/>
    <col min="196" max="196" width="21" bestFit="1" customWidth="1"/>
    <col min="197" max="197" width="21.140625" bestFit="1" customWidth="1"/>
    <col min="198" max="198" width="18.5703125" bestFit="1" customWidth="1"/>
    <col min="199" max="199" width="18.28515625" bestFit="1" customWidth="1"/>
    <col min="200" max="200" width="19.28515625" bestFit="1" customWidth="1"/>
    <col min="201" max="201" width="19.7109375" bestFit="1" customWidth="1"/>
    <col min="202" max="202" width="19" bestFit="1" customWidth="1"/>
    <col min="203" max="203" width="19.140625" bestFit="1" customWidth="1"/>
    <col min="204" max="204" width="19.28515625" bestFit="1" customWidth="1"/>
    <col min="205" max="207" width="18.7109375" bestFit="1" customWidth="1"/>
    <col min="208" max="208" width="19.140625" bestFit="1" customWidth="1"/>
    <col min="209" max="209" width="19.5703125" bestFit="1" customWidth="1"/>
    <col min="210" max="210" width="21.5703125" bestFit="1" customWidth="1"/>
    <col min="211" max="211" width="19.28515625" bestFit="1" customWidth="1"/>
    <col min="212" max="212" width="20.7109375" bestFit="1" customWidth="1"/>
    <col min="213" max="213" width="19.42578125" bestFit="1" customWidth="1"/>
    <col min="214" max="214" width="19.85546875" bestFit="1" customWidth="1"/>
    <col min="215" max="215" width="20.140625" bestFit="1" customWidth="1"/>
    <col min="216" max="216" width="20.5703125" bestFit="1" customWidth="1"/>
    <col min="217" max="217" width="20.7109375" bestFit="1" customWidth="1"/>
    <col min="218" max="218" width="14.140625" bestFit="1" customWidth="1"/>
    <col min="219" max="220" width="21.42578125" bestFit="1" customWidth="1"/>
    <col min="221" max="221" width="19.85546875" bestFit="1" customWidth="1"/>
    <col min="222" max="222" width="20.28515625" bestFit="1" customWidth="1"/>
    <col min="223" max="223" width="19.5703125" bestFit="1" customWidth="1"/>
    <col min="224" max="224" width="19.85546875" bestFit="1" customWidth="1"/>
    <col min="225" max="225" width="20.28515625" bestFit="1" customWidth="1"/>
    <col min="226" max="226" width="21.140625" bestFit="1" customWidth="1"/>
    <col min="227" max="227" width="19.85546875" bestFit="1" customWidth="1"/>
    <col min="228" max="228" width="20.28515625" bestFit="1" customWidth="1"/>
    <col min="229" max="229" width="20.5703125" bestFit="1" customWidth="1"/>
  </cols>
  <sheetData>
    <row r="1" spans="1:7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75" s="82" customFormat="1" x14ac:dyDescent="0.25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  <c r="BM2" s="2" t="s">
        <v>162</v>
      </c>
      <c r="BN2" s="2" t="s">
        <v>163</v>
      </c>
      <c r="BO2" t="s">
        <v>164</v>
      </c>
      <c r="BP2"/>
      <c r="BQ2"/>
      <c r="BR2" s="2"/>
      <c r="BS2" s="2"/>
      <c r="BT2" s="2"/>
      <c r="BU2" s="2"/>
      <c r="BV2" s="2"/>
      <c r="BW2" s="2"/>
    </row>
    <row r="3" spans="1:75" x14ac:dyDescent="0.25">
      <c r="A3" t="s">
        <v>550</v>
      </c>
      <c r="B3" s="2">
        <v>19</v>
      </c>
      <c r="C3" s="2" t="s">
        <v>119</v>
      </c>
      <c r="D3" s="2" t="s">
        <v>116</v>
      </c>
      <c r="E3" s="2" t="s">
        <v>116</v>
      </c>
      <c r="F3" s="2" t="s">
        <v>126</v>
      </c>
      <c r="G3" s="2">
        <v>185</v>
      </c>
      <c r="H3" s="29">
        <v>17423</v>
      </c>
      <c r="I3" s="2" t="s">
        <v>124</v>
      </c>
      <c r="J3" s="2">
        <v>3</v>
      </c>
      <c r="K3" s="2">
        <v>2</v>
      </c>
      <c r="L3" s="2">
        <v>3</v>
      </c>
      <c r="M3" s="2">
        <v>3</v>
      </c>
      <c r="N3" s="91">
        <v>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AA3" s="22"/>
      <c r="AB3" s="20"/>
      <c r="AC3" s="21"/>
      <c r="AD3" s="23">
        <f t="shared" ref="AD3:AD38" si="0">IF(SUM(N3:V3)=0,MAX(X3:Y3),MAX(N3:V3))</f>
        <v>3</v>
      </c>
      <c r="AE3" s="23" t="str">
        <f t="shared" ref="AE3:AE60" si="1">IF(J3&gt;0,_xlfn.XLOOKUP($AD3,$N3:$Y3,$N$2:$Y$2),"")</f>
        <v>P</v>
      </c>
      <c r="AF3" s="23">
        <f>IF(AJ3="P",_xlfn.XLOOKUP($AQ3,Pitching!$AP$2:$AP$239,Pitching!$AS$2:$AS$239),"")</f>
        <v>13</v>
      </c>
      <c r="AG3" s="23">
        <f>IF(AJ3="P",_xlfn.XLOOKUP($AQ3,Pitching!$AP$2:$AP$239,Pitching!$AT$2:$AT$239),"")</f>
        <v>4</v>
      </c>
      <c r="AH3" s="23" t="str">
        <f>IF(J3&gt;0, IF(AJ3&lt;&gt;"P",_xlfn.XLOOKUP($AQ3,Batting!$AS$2:$AS$519,Batting!$AY$2:$AY$519),""),"")</f>
        <v/>
      </c>
      <c r="AI3" s="23" t="str" cm="1">
        <f t="array" ref="AI3">IF(J3&gt;0, IF(AJ3&lt;&gt;"P",_xlfn.XLOOKUP($AQ3,Batting!$AS$2:$AS$523,Batting!AZ$2:$AZ$523),""),"")</f>
        <v/>
      </c>
      <c r="AJ3" s="23" t="str">
        <f t="shared" ref="AJ3:AJ60" si="2">IF(J3&gt;0, IF(N3&gt;0,"P","Field"),"")</f>
        <v>P</v>
      </c>
      <c r="AK3" s="28" t="str">
        <f t="shared" ref="AK3:AK60" si="3">IF(J3&gt;0, A3,"")</f>
        <v>Mike Adamson</v>
      </c>
      <c r="AL3" t="s">
        <v>314</v>
      </c>
      <c r="AM3" t="s">
        <v>1262</v>
      </c>
      <c r="AN3" s="23" t="str">
        <f>AJ3</f>
        <v>P</v>
      </c>
      <c r="AO3" s="23" t="str">
        <f>AE3</f>
        <v>P</v>
      </c>
      <c r="AP3" s="23">
        <f>AD3</f>
        <v>3</v>
      </c>
      <c r="AQ3" s="28" t="str">
        <f>AM3</f>
        <v>Adamson</v>
      </c>
      <c r="AR3" s="23">
        <f>IF($AJ3="P",$AF3,$AH3)</f>
        <v>13</v>
      </c>
      <c r="AS3" s="23">
        <f>IF($AJ3="P",$AG3,$AI3)</f>
        <v>4</v>
      </c>
      <c r="BM3" s="2">
        <v>4</v>
      </c>
      <c r="BN3" s="2"/>
      <c r="BR3" s="2"/>
      <c r="BS3" s="2"/>
      <c r="BT3" s="2"/>
      <c r="BU3" s="2"/>
      <c r="BV3" s="2"/>
      <c r="BW3" s="2"/>
    </row>
    <row r="4" spans="1:75" x14ac:dyDescent="0.25">
      <c r="A4" t="s">
        <v>472</v>
      </c>
      <c r="B4" s="2">
        <v>33</v>
      </c>
      <c r="C4" s="2" t="s">
        <v>127</v>
      </c>
      <c r="D4" s="2" t="s">
        <v>116</v>
      </c>
      <c r="E4" s="2" t="s">
        <v>116</v>
      </c>
      <c r="F4" s="2" t="s">
        <v>117</v>
      </c>
      <c r="G4" s="2">
        <v>160</v>
      </c>
      <c r="H4" s="29">
        <v>12538</v>
      </c>
      <c r="I4" s="2">
        <v>12</v>
      </c>
      <c r="J4" s="2">
        <v>134</v>
      </c>
      <c r="K4" s="2">
        <v>128</v>
      </c>
      <c r="L4" s="2">
        <v>134</v>
      </c>
      <c r="M4" s="2">
        <v>131</v>
      </c>
      <c r="N4" s="91">
        <v>0</v>
      </c>
      <c r="O4" s="2">
        <v>0</v>
      </c>
      <c r="P4" s="2">
        <v>0</v>
      </c>
      <c r="Q4" s="2">
        <v>0</v>
      </c>
      <c r="R4" s="2">
        <v>0</v>
      </c>
      <c r="S4" s="2">
        <v>131</v>
      </c>
      <c r="T4" s="2">
        <v>0</v>
      </c>
      <c r="U4" s="2">
        <v>0</v>
      </c>
      <c r="V4" s="2">
        <v>0</v>
      </c>
      <c r="W4" s="2">
        <v>0</v>
      </c>
      <c r="X4" s="2">
        <v>2</v>
      </c>
      <c r="Y4" s="2">
        <v>1</v>
      </c>
      <c r="AA4" s="22"/>
      <c r="AB4" s="20"/>
      <c r="AC4" s="21"/>
      <c r="AD4" s="23">
        <f t="shared" si="0"/>
        <v>131</v>
      </c>
      <c r="AE4" s="23" t="str">
        <f t="shared" si="1"/>
        <v>SS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5C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Luis Aparicio</v>
      </c>
      <c r="AL4" t="s">
        <v>137</v>
      </c>
      <c r="AM4" t="s">
        <v>1247</v>
      </c>
      <c r="AN4" s="23" t="str">
        <f t="shared" ref="AN4:AN60" si="4">AJ4</f>
        <v>Field</v>
      </c>
      <c r="AO4" s="23" t="str">
        <f t="shared" ref="AO4:AO60" si="5">AE4</f>
        <v>SS</v>
      </c>
      <c r="AP4" s="23">
        <f t="shared" ref="AP4:AP60" si="6">AD4</f>
        <v>131</v>
      </c>
      <c r="AQ4" s="28" t="str">
        <f t="shared" ref="AQ4:AQ60" si="7">AM4</f>
        <v>Aparicio</v>
      </c>
      <c r="AR4" s="23" t="str">
        <f t="shared" ref="AR4:AR60" si="8">IF($AJ4="P",$AF4,$AH4)</f>
        <v>5C</v>
      </c>
      <c r="AS4" s="23" t="str">
        <f t="shared" ref="AS4:AS60" si="9">IF($AJ4="P",$AG4,$AI4)</f>
        <v>R</v>
      </c>
      <c r="BM4" s="2">
        <v>5</v>
      </c>
      <c r="BN4" s="2"/>
      <c r="BR4" s="2"/>
      <c r="BS4" s="2"/>
      <c r="BT4" s="2"/>
      <c r="BU4" s="2"/>
      <c r="BV4" s="2"/>
      <c r="BW4" s="2"/>
    </row>
    <row r="5" spans="1:75" x14ac:dyDescent="0.25">
      <c r="A5" t="s">
        <v>950</v>
      </c>
      <c r="B5" s="2">
        <v>29</v>
      </c>
      <c r="C5" s="2" t="s">
        <v>119</v>
      </c>
      <c r="D5" s="2" t="s">
        <v>122</v>
      </c>
      <c r="E5" s="2" t="s">
        <v>122</v>
      </c>
      <c r="F5" s="2" t="s">
        <v>118</v>
      </c>
      <c r="G5" s="2">
        <v>195</v>
      </c>
      <c r="H5" s="29">
        <v>13933</v>
      </c>
      <c r="I5" s="2">
        <v>8</v>
      </c>
      <c r="J5" s="2">
        <v>15</v>
      </c>
      <c r="K5" s="2">
        <v>15</v>
      </c>
      <c r="L5" s="2">
        <v>15</v>
      </c>
      <c r="M5" s="2">
        <v>15</v>
      </c>
      <c r="N5" s="91">
        <v>15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AA5" s="22"/>
      <c r="AB5" s="20"/>
      <c r="AC5" s="21"/>
      <c r="AD5" s="23">
        <f t="shared" si="0"/>
        <v>15</v>
      </c>
      <c r="AE5" s="23" t="str">
        <f t="shared" si="1"/>
        <v>P</v>
      </c>
      <c r="AF5" s="23">
        <f>IF(AJ5="P",_xlfn.XLOOKUP($AQ5,Pitching!$AP$2:$AP$239,Pitching!$AS$2:$AS$239),"")</f>
        <v>20</v>
      </c>
      <c r="AG5" s="23">
        <f>IF(AJ5="P",_xlfn.XLOOKUP($AQ5,Pitching!$AP$2:$AP$239,Pitching!$AT$2:$AT$239),"")</f>
        <v>6</v>
      </c>
      <c r="AH5" s="23" t="str">
        <f>IF(J5&gt;0, IF(AJ5&lt;&gt;"P",_xlfn.XLOOKUP($AQ5,Batting!$AS$2:$AS$519,Batting!$AY$2:$AY$519),""),"")</f>
        <v/>
      </c>
      <c r="AI5" s="23" t="str" cm="1">
        <f t="array" ref="AI5">IF(J5&gt;0, IF(AJ5&lt;&gt;"P",_xlfn.XLOOKUP($AQ5,Batting!$AS$2:$AS$523,Batting!AZ$2:$AZ$523),""),"")</f>
        <v/>
      </c>
      <c r="AJ5" s="23" t="str">
        <f t="shared" si="2"/>
        <v>P</v>
      </c>
      <c r="AK5" s="28" t="str">
        <f t="shared" si="3"/>
        <v>Steve Barber</v>
      </c>
      <c r="AL5" t="s">
        <v>139</v>
      </c>
      <c r="AM5" t="s">
        <v>1335</v>
      </c>
      <c r="AN5" s="23" t="str">
        <f t="shared" si="4"/>
        <v>P</v>
      </c>
      <c r="AO5" s="23" t="str">
        <f t="shared" si="5"/>
        <v>P</v>
      </c>
      <c r="AP5" s="23">
        <f t="shared" si="6"/>
        <v>15</v>
      </c>
      <c r="AQ5" s="28" t="str">
        <f t="shared" si="7"/>
        <v>Barber</v>
      </c>
      <c r="AR5" s="23">
        <f t="shared" si="8"/>
        <v>20</v>
      </c>
      <c r="AS5" s="23">
        <f t="shared" si="9"/>
        <v>6</v>
      </c>
      <c r="BM5" s="2">
        <v>3</v>
      </c>
      <c r="BN5" s="2"/>
      <c r="BR5" s="2"/>
      <c r="BS5" s="2"/>
      <c r="BT5" s="2"/>
      <c r="BU5" s="2"/>
      <c r="BV5" s="2"/>
      <c r="BW5" s="2"/>
    </row>
    <row r="6" spans="1:75" x14ac:dyDescent="0.25">
      <c r="A6" t="s">
        <v>507</v>
      </c>
      <c r="B6" s="2">
        <v>23</v>
      </c>
      <c r="C6" s="2" t="s">
        <v>119</v>
      </c>
      <c r="D6" s="2" t="s">
        <v>116</v>
      </c>
      <c r="E6" s="2" t="s">
        <v>116</v>
      </c>
      <c r="F6" s="2" t="s">
        <v>136</v>
      </c>
      <c r="G6" s="2">
        <v>170</v>
      </c>
      <c r="H6" s="29">
        <v>16231</v>
      </c>
      <c r="I6" s="2">
        <v>3</v>
      </c>
      <c r="J6" s="2">
        <v>69</v>
      </c>
      <c r="K6" s="2">
        <v>43</v>
      </c>
      <c r="L6" s="2">
        <v>69</v>
      </c>
      <c r="M6" s="2">
        <v>63</v>
      </c>
      <c r="N6" s="91">
        <v>0</v>
      </c>
      <c r="O6" s="2">
        <v>0</v>
      </c>
      <c r="P6" s="2">
        <v>0</v>
      </c>
      <c r="Q6" s="2">
        <v>26</v>
      </c>
      <c r="R6" s="2">
        <v>2</v>
      </c>
      <c r="S6" s="2">
        <v>38</v>
      </c>
      <c r="T6" s="2">
        <v>0</v>
      </c>
      <c r="U6" s="2">
        <v>0</v>
      </c>
      <c r="V6" s="2">
        <v>0</v>
      </c>
      <c r="W6" s="2">
        <v>0</v>
      </c>
      <c r="X6" s="2">
        <v>3</v>
      </c>
      <c r="Y6" s="2">
        <v>7</v>
      </c>
      <c r="AA6" s="22"/>
      <c r="AB6" s="20"/>
      <c r="AC6" s="21"/>
      <c r="AD6" s="23">
        <f t="shared" si="0"/>
        <v>38</v>
      </c>
      <c r="AE6" s="23" t="str">
        <f t="shared" si="1"/>
        <v>SS</v>
      </c>
      <c r="AF6" s="23" t="str">
        <f>IF(AJ6="P",_xlfn.XLOOKUP($AQ6,Pitching!$AP$2:$AP$239,Pitching!$AS$2:$AS$239),"")</f>
        <v/>
      </c>
      <c r="AG6" s="23" t="str">
        <f>IF(AJ6="P",_xlfn.XLOOKUP($AQ6,Pitching!$AP$2:$AP$239,Pitching!$AT$2:$AT$239),"")</f>
        <v/>
      </c>
      <c r="AH6" s="23" t="str">
        <f>IF(J6&gt;0, IF(AJ6&lt;&gt;"P",_xlfn.XLOOKUP($AQ6,Batting!$AS$2:$AS$519,Batting!$AY$2:$AY$519),""),"")</f>
        <v>6C</v>
      </c>
      <c r="AI6" s="23" t="str" cm="1">
        <f t="array" ref="AI6">IF(J6&gt;0, IF(AJ6&lt;&gt;"P",_xlfn.XLOOKUP($AQ6,Batting!$AS$2:$AS$523,Batting!AZ$2:$AZ$523),""),"")</f>
        <v>R</v>
      </c>
      <c r="AJ6" s="23" t="str">
        <f t="shared" si="2"/>
        <v>Field</v>
      </c>
      <c r="AK6" s="28" t="str">
        <f t="shared" si="3"/>
        <v>Mark Belanger</v>
      </c>
      <c r="AL6" t="s">
        <v>310</v>
      </c>
      <c r="AM6" t="s">
        <v>1251</v>
      </c>
      <c r="AN6" s="23" t="str">
        <f t="shared" si="4"/>
        <v>Field</v>
      </c>
      <c r="AO6" s="23" t="str">
        <f t="shared" si="5"/>
        <v>SS</v>
      </c>
      <c r="AP6" s="23">
        <f t="shared" si="6"/>
        <v>38</v>
      </c>
      <c r="AQ6" s="28" t="str">
        <f t="shared" si="7"/>
        <v>Belanger</v>
      </c>
      <c r="AR6" s="23" t="str">
        <f t="shared" si="8"/>
        <v>6C</v>
      </c>
      <c r="AS6" s="23" t="str">
        <f t="shared" si="9"/>
        <v>R</v>
      </c>
      <c r="BM6" s="2">
        <v>8</v>
      </c>
      <c r="BN6" s="2"/>
      <c r="BR6" s="2"/>
      <c r="BS6" s="2"/>
      <c r="BT6" s="2"/>
      <c r="BU6" s="2"/>
      <c r="BV6" s="2"/>
      <c r="BW6" s="2"/>
    </row>
    <row r="7" spans="1:75" x14ac:dyDescent="0.25">
      <c r="A7" t="s">
        <v>952</v>
      </c>
      <c r="B7" s="2">
        <v>23</v>
      </c>
      <c r="C7" s="2" t="s">
        <v>119</v>
      </c>
      <c r="D7" s="2" t="s">
        <v>122</v>
      </c>
      <c r="E7" s="2" t="s">
        <v>122</v>
      </c>
      <c r="F7" s="2" t="s">
        <v>125</v>
      </c>
      <c r="G7" s="2">
        <v>177</v>
      </c>
      <c r="H7" s="29">
        <v>16176</v>
      </c>
      <c r="I7" s="2">
        <v>4</v>
      </c>
      <c r="J7" s="2">
        <v>5</v>
      </c>
      <c r="K7" s="2">
        <v>2</v>
      </c>
      <c r="L7" s="2">
        <v>5</v>
      </c>
      <c r="M7" s="2">
        <v>5</v>
      </c>
      <c r="N7" s="91">
        <v>5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AA7" s="22"/>
      <c r="AB7" s="20"/>
      <c r="AC7" s="21"/>
      <c r="AD7" s="23">
        <f t="shared" si="0"/>
        <v>5</v>
      </c>
      <c r="AE7" s="23" t="str">
        <f t="shared" si="1"/>
        <v>P</v>
      </c>
      <c r="AF7" s="23">
        <f>IF(AJ7="P",_xlfn.XLOOKUP($AQ7,Pitching!$AP$2:$AP$239,Pitching!$AS$2:$AS$239),"")</f>
        <v>24</v>
      </c>
      <c r="AG7" s="23">
        <f>IF(AJ7="P",_xlfn.XLOOKUP($AQ7,Pitching!$AP$2:$AP$239,Pitching!$AT$2:$AT$239),"")</f>
        <v>6</v>
      </c>
      <c r="AH7" s="23" t="str">
        <f>IF(J7&gt;0, IF(AJ7&lt;&gt;"P",_xlfn.XLOOKUP($AQ7,Batting!$AS$2:$AS$519,Batting!$AY$2:$AY$519),""),"")</f>
        <v/>
      </c>
      <c r="AI7" s="23" t="str" cm="1">
        <f t="array" ref="AI7">IF(J7&gt;0, IF(AJ7&lt;&gt;"P",_xlfn.XLOOKUP($AQ7,Batting!$AS$2:$AS$523,Batting!AZ$2:$AZ$523),""),"")</f>
        <v/>
      </c>
      <c r="AJ7" s="23" t="str">
        <f t="shared" si="2"/>
        <v>P</v>
      </c>
      <c r="AK7" s="28" t="str">
        <f t="shared" si="3"/>
        <v>Frank Bertaina</v>
      </c>
      <c r="AL7" t="s">
        <v>281</v>
      </c>
      <c r="AM7" t="s">
        <v>1127</v>
      </c>
      <c r="AN7" s="23" t="str">
        <f t="shared" si="4"/>
        <v>P</v>
      </c>
      <c r="AO7" s="23" t="str">
        <f t="shared" si="5"/>
        <v>P</v>
      </c>
      <c r="AP7" s="23">
        <f t="shared" si="6"/>
        <v>5</v>
      </c>
      <c r="AQ7" s="28" t="str">
        <f t="shared" si="7"/>
        <v>Bertaina</v>
      </c>
      <c r="AR7" s="23">
        <f t="shared" si="8"/>
        <v>24</v>
      </c>
      <c r="AS7" s="23">
        <f t="shared" si="9"/>
        <v>6</v>
      </c>
      <c r="BM7" s="2">
        <v>4</v>
      </c>
      <c r="BN7" s="2"/>
      <c r="BR7" s="2"/>
      <c r="BS7" s="2"/>
      <c r="BT7" s="2"/>
      <c r="BU7" s="2"/>
      <c r="BV7" s="2"/>
      <c r="BW7" s="2"/>
    </row>
    <row r="8" spans="1:75" x14ac:dyDescent="0.25">
      <c r="A8" t="s">
        <v>430</v>
      </c>
      <c r="B8" s="2">
        <v>23</v>
      </c>
      <c r="C8" s="2" t="s">
        <v>119</v>
      </c>
      <c r="D8" s="2" t="s">
        <v>116</v>
      </c>
      <c r="E8" s="2" t="s">
        <v>116</v>
      </c>
      <c r="F8" s="2" t="s">
        <v>118</v>
      </c>
      <c r="G8" s="2">
        <v>168</v>
      </c>
      <c r="H8" s="29">
        <v>16103</v>
      </c>
      <c r="I8" s="2">
        <v>4</v>
      </c>
      <c r="J8" s="2">
        <v>151</v>
      </c>
      <c r="K8" s="2">
        <v>139</v>
      </c>
      <c r="L8" s="2">
        <v>151</v>
      </c>
      <c r="M8" s="2">
        <v>146</v>
      </c>
      <c r="N8" s="91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146</v>
      </c>
      <c r="V8" s="2">
        <v>0</v>
      </c>
      <c r="W8" s="2">
        <v>146</v>
      </c>
      <c r="X8" s="2">
        <v>6</v>
      </c>
      <c r="Y8" s="2">
        <v>3</v>
      </c>
      <c r="AA8" s="22"/>
      <c r="AB8" s="20"/>
      <c r="AC8" s="21"/>
      <c r="AD8" s="23">
        <f t="shared" si="0"/>
        <v>146</v>
      </c>
      <c r="AE8" s="23" t="str">
        <f t="shared" si="1"/>
        <v>CF</v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>3B</v>
      </c>
      <c r="AI8" s="23" t="str" cm="1">
        <f t="array" ref="AI8">IF(J8&gt;0, IF(AJ8&lt;&gt;"P",_xlfn.XLOOKUP($AQ8,Batting!$AS$2:$AS$523,Batting!AZ$2:$AZ$523),""),"")</f>
        <v>R</v>
      </c>
      <c r="AJ8" s="23" t="str">
        <f t="shared" si="2"/>
        <v>Field</v>
      </c>
      <c r="AK8" s="28" t="str">
        <f t="shared" si="3"/>
        <v>Paul Blair</v>
      </c>
      <c r="AL8" t="s">
        <v>323</v>
      </c>
      <c r="AM8" t="s">
        <v>1281</v>
      </c>
      <c r="AN8" s="23" t="str">
        <f t="shared" si="4"/>
        <v>Field</v>
      </c>
      <c r="AO8" s="23" t="str">
        <f t="shared" si="5"/>
        <v>CF</v>
      </c>
      <c r="AP8" s="23">
        <f t="shared" si="6"/>
        <v>146</v>
      </c>
      <c r="AQ8" s="28" t="str">
        <f t="shared" si="7"/>
        <v>Blair</v>
      </c>
      <c r="AR8" s="23" t="str">
        <f t="shared" si="8"/>
        <v>3B</v>
      </c>
      <c r="AS8" s="23" t="str">
        <f t="shared" si="9"/>
        <v>R</v>
      </c>
      <c r="BM8" s="2">
        <v>1</v>
      </c>
      <c r="BN8" s="2"/>
      <c r="BR8" s="2"/>
      <c r="BS8" s="2"/>
      <c r="BT8" s="2"/>
      <c r="BU8" s="2"/>
      <c r="BV8" s="2"/>
      <c r="BW8" s="2"/>
    </row>
    <row r="9" spans="1:75" x14ac:dyDescent="0.25">
      <c r="A9" t="s">
        <v>893</v>
      </c>
      <c r="B9" s="2">
        <v>23</v>
      </c>
      <c r="C9" s="2" t="s">
        <v>119</v>
      </c>
      <c r="D9" s="2" t="s">
        <v>122</v>
      </c>
      <c r="E9" s="2" t="s">
        <v>116</v>
      </c>
      <c r="F9" s="2" t="s">
        <v>126</v>
      </c>
      <c r="G9" s="2">
        <v>195</v>
      </c>
      <c r="H9" s="29">
        <v>15892</v>
      </c>
      <c r="I9" s="2">
        <v>3</v>
      </c>
      <c r="J9" s="2">
        <v>155</v>
      </c>
      <c r="K9" s="2">
        <v>147</v>
      </c>
      <c r="L9" s="2">
        <v>155</v>
      </c>
      <c r="M9" s="2">
        <v>148</v>
      </c>
      <c r="N9" s="91">
        <v>0</v>
      </c>
      <c r="O9" s="2">
        <v>0</v>
      </c>
      <c r="P9" s="2">
        <v>52</v>
      </c>
      <c r="Q9" s="2">
        <v>0</v>
      </c>
      <c r="R9" s="2">
        <v>0</v>
      </c>
      <c r="S9" s="2">
        <v>0</v>
      </c>
      <c r="T9" s="2">
        <v>86</v>
      </c>
      <c r="U9" s="2">
        <v>0</v>
      </c>
      <c r="V9" s="2">
        <v>20</v>
      </c>
      <c r="W9" s="2">
        <v>104</v>
      </c>
      <c r="X9" s="2">
        <v>8</v>
      </c>
      <c r="Y9" s="2">
        <v>0</v>
      </c>
      <c r="AA9" s="22"/>
      <c r="AB9" s="20"/>
      <c r="AC9" s="21"/>
      <c r="AD9" s="23">
        <f t="shared" si="0"/>
        <v>86</v>
      </c>
      <c r="AE9" s="23" t="str">
        <f t="shared" si="1"/>
        <v>LF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4C</v>
      </c>
      <c r="AI9" s="23" t="str" cm="1">
        <f t="array" ref="AI9">IF(J9&gt;0, IF(AJ9&lt;&gt;"P",_xlfn.XLOOKUP($AQ9,Batting!$AS$2:$AS$523,Batting!AZ$2:$AZ$523),""),"")</f>
        <v>L</v>
      </c>
      <c r="AJ9" s="23" t="str">
        <f t="shared" si="2"/>
        <v>Field</v>
      </c>
      <c r="AK9" s="28" t="str">
        <f t="shared" si="3"/>
        <v>Curt Blefary</v>
      </c>
      <c r="AL9" t="s">
        <v>1071</v>
      </c>
      <c r="AM9" t="s">
        <v>1072</v>
      </c>
      <c r="AN9" s="23" t="str">
        <f t="shared" si="4"/>
        <v>Field</v>
      </c>
      <c r="AO9" s="23" t="str">
        <f t="shared" si="5"/>
        <v>LF</v>
      </c>
      <c r="AP9" s="23">
        <f t="shared" si="6"/>
        <v>86</v>
      </c>
      <c r="AQ9" s="28" t="str">
        <f t="shared" si="7"/>
        <v>Blefary</v>
      </c>
      <c r="AR9" s="23" t="str">
        <f t="shared" si="8"/>
        <v>4C</v>
      </c>
      <c r="AS9" s="23" t="str">
        <f t="shared" si="9"/>
        <v>L</v>
      </c>
      <c r="BM9" s="2">
        <v>2</v>
      </c>
      <c r="BN9" s="2"/>
      <c r="BR9" s="2"/>
      <c r="BS9" s="2"/>
      <c r="BT9" s="2"/>
      <c r="BU9" s="2"/>
      <c r="BV9" s="2"/>
      <c r="BW9" s="2"/>
    </row>
    <row r="10" spans="1:75" x14ac:dyDescent="0.25">
      <c r="A10" t="s">
        <v>468</v>
      </c>
      <c r="B10" s="2">
        <v>29</v>
      </c>
      <c r="C10" s="2" t="s">
        <v>119</v>
      </c>
      <c r="D10" s="2" t="s">
        <v>116</v>
      </c>
      <c r="E10" s="2" t="s">
        <v>116</v>
      </c>
      <c r="F10" s="2" t="s">
        <v>136</v>
      </c>
      <c r="G10" s="2">
        <v>188</v>
      </c>
      <c r="H10" s="29">
        <v>13962</v>
      </c>
      <c r="I10" s="2">
        <v>5</v>
      </c>
      <c r="J10" s="2">
        <v>62</v>
      </c>
      <c r="K10" s="2">
        <v>26</v>
      </c>
      <c r="L10" s="2">
        <v>62</v>
      </c>
      <c r="M10" s="2">
        <v>32</v>
      </c>
      <c r="N10" s="91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16</v>
      </c>
      <c r="U10" s="2">
        <v>0</v>
      </c>
      <c r="V10" s="2">
        <v>16</v>
      </c>
      <c r="W10" s="2">
        <v>32</v>
      </c>
      <c r="X10" s="2">
        <v>29</v>
      </c>
      <c r="Y10" s="2">
        <v>3</v>
      </c>
      <c r="AA10" s="22"/>
      <c r="AB10" s="20"/>
      <c r="AC10" s="21"/>
      <c r="AD10" s="23">
        <f t="shared" si="0"/>
        <v>16</v>
      </c>
      <c r="AE10" s="23" t="str">
        <f t="shared" si="1"/>
        <v>LF</v>
      </c>
      <c r="AF10" s="23" t="str">
        <f>IF(AJ10="P",_xlfn.XLOOKUP($AQ10,Pitching!$AP$2:$AP$239,Pitching!$AS$2:$AS$239),"")</f>
        <v/>
      </c>
      <c r="AG10" s="23" t="str">
        <f>IF(AJ10="P",_xlfn.XLOOKUP($AQ10,Pitching!$AP$2:$AP$239,Pitching!$AT$2:$AT$239),"")</f>
        <v/>
      </c>
      <c r="AH10" s="23" t="str">
        <f>IF(J10&gt;0, IF(AJ10&lt;&gt;"P",_xlfn.XLOOKUP($AQ10,Batting!$AS$2:$AS$519,Batting!$AY$2:$AY$519),""),"")</f>
        <v>6C</v>
      </c>
      <c r="AI10" s="23" t="str" cm="1">
        <f t="array" ref="AI10">IF(J10&gt;0, IF(AJ10&lt;&gt;"P",_xlfn.XLOOKUP($AQ10,Batting!$AS$2:$AS$523,Batting!AZ$2:$AZ$523),""),"")</f>
        <v>R</v>
      </c>
      <c r="AJ10" s="23" t="str">
        <f t="shared" si="2"/>
        <v>Field</v>
      </c>
      <c r="AK10" s="28" t="str">
        <f t="shared" si="3"/>
        <v>Sam Bowens</v>
      </c>
      <c r="AL10" t="s">
        <v>1322</v>
      </c>
      <c r="AM10" t="s">
        <v>1323</v>
      </c>
      <c r="AN10" s="23" t="str">
        <f t="shared" si="4"/>
        <v>Field</v>
      </c>
      <c r="AO10" s="23" t="str">
        <f t="shared" si="5"/>
        <v>LF</v>
      </c>
      <c r="AP10" s="23">
        <f t="shared" si="6"/>
        <v>16</v>
      </c>
      <c r="AQ10" s="28" t="str">
        <f t="shared" si="7"/>
        <v>Bowens</v>
      </c>
      <c r="AR10" s="23" t="str">
        <f t="shared" si="8"/>
        <v>6C</v>
      </c>
      <c r="AS10" s="23" t="str">
        <f t="shared" si="9"/>
        <v>R</v>
      </c>
      <c r="BM10" s="2"/>
      <c r="BN10" s="2"/>
      <c r="BR10" s="2"/>
      <c r="BS10" s="2"/>
      <c r="BT10" s="2"/>
      <c r="BU10" s="2"/>
      <c r="BV10" s="2"/>
      <c r="BW10" s="2"/>
    </row>
    <row r="11" spans="1:75" x14ac:dyDescent="0.25">
      <c r="A11" t="s">
        <v>565</v>
      </c>
      <c r="B11" s="2">
        <v>25</v>
      </c>
      <c r="C11" s="2" t="s">
        <v>119</v>
      </c>
      <c r="D11" s="2" t="s">
        <v>116</v>
      </c>
      <c r="E11" s="2" t="s">
        <v>116</v>
      </c>
      <c r="F11" s="2" t="s">
        <v>121</v>
      </c>
      <c r="G11" s="2">
        <v>225</v>
      </c>
      <c r="H11" s="29">
        <v>15204</v>
      </c>
      <c r="I11" s="2">
        <v>2</v>
      </c>
      <c r="J11" s="2">
        <v>14</v>
      </c>
      <c r="K11" s="2">
        <v>14</v>
      </c>
      <c r="L11" s="2">
        <v>14</v>
      </c>
      <c r="M11" s="2">
        <v>14</v>
      </c>
      <c r="N11" s="91">
        <v>14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2"/>
      <c r="AB11" s="20"/>
      <c r="AC11" s="21"/>
      <c r="AD11" s="23">
        <f t="shared" si="0"/>
        <v>14</v>
      </c>
      <c r="AE11" s="23" t="str">
        <f t="shared" si="1"/>
        <v>P</v>
      </c>
      <c r="AF11" s="23">
        <f>IF(AJ11="P",_xlfn.XLOOKUP($AQ11,Pitching!$AP$2:$AP$239,Pitching!$AS$2:$AS$239),"")</f>
        <v>21</v>
      </c>
      <c r="AG11" s="23">
        <f>IF(AJ11="P",_xlfn.XLOOKUP($AQ11,Pitching!$AP$2:$AP$239,Pitching!$AT$2:$AT$239),"")</f>
        <v>8</v>
      </c>
      <c r="AH11" s="23" t="str">
        <f>IF(J11&gt;0, IF(AJ11&lt;&gt;"P",_xlfn.XLOOKUP($AQ11,Batting!$AS$2:$AS$519,Batting!$AY$2:$AY$519),""),"")</f>
        <v/>
      </c>
      <c r="AI11" s="23" t="str" cm="1">
        <f t="array" ref="AI11">IF(J11&gt;0, IF(AJ11&lt;&gt;"P",_xlfn.XLOOKUP($AQ11,Batting!$AS$2:$AS$523,Batting!AZ$2:$AZ$523),""),"")</f>
        <v/>
      </c>
      <c r="AJ11" s="23" t="str">
        <f t="shared" si="2"/>
        <v>P</v>
      </c>
      <c r="AK11" s="28" t="str">
        <f t="shared" si="3"/>
        <v>Gene Brabender</v>
      </c>
      <c r="AL11" t="s">
        <v>283</v>
      </c>
      <c r="AM11" t="s">
        <v>1146</v>
      </c>
      <c r="AN11" s="23" t="str">
        <f t="shared" si="4"/>
        <v>P</v>
      </c>
      <c r="AO11" s="23" t="str">
        <f t="shared" si="5"/>
        <v>P</v>
      </c>
      <c r="AP11" s="23">
        <f t="shared" si="6"/>
        <v>14</v>
      </c>
      <c r="AQ11" s="28" t="str">
        <f t="shared" si="7"/>
        <v>Brabender</v>
      </c>
      <c r="AR11" s="23">
        <f t="shared" si="8"/>
        <v>21</v>
      </c>
      <c r="AS11" s="23">
        <f t="shared" si="9"/>
        <v>8</v>
      </c>
      <c r="BM11" s="2">
        <v>7</v>
      </c>
      <c r="BN11" s="2"/>
      <c r="BR11" s="2"/>
      <c r="BS11" s="2"/>
      <c r="BT11" s="2"/>
      <c r="BU11" s="2"/>
      <c r="BV11" s="2"/>
      <c r="BW11" s="2"/>
    </row>
    <row r="12" spans="1:75" x14ac:dyDescent="0.25">
      <c r="A12" t="s">
        <v>570</v>
      </c>
      <c r="B12" s="2">
        <v>22</v>
      </c>
      <c r="C12" s="2" t="s">
        <v>119</v>
      </c>
      <c r="D12" s="2" t="s">
        <v>116</v>
      </c>
      <c r="E12" s="2" t="s">
        <v>116</v>
      </c>
      <c r="F12" s="2" t="s">
        <v>126</v>
      </c>
      <c r="G12" s="2">
        <v>197</v>
      </c>
      <c r="H12" s="29">
        <v>16462</v>
      </c>
      <c r="I12" s="2">
        <v>5</v>
      </c>
      <c r="J12" s="2">
        <v>29</v>
      </c>
      <c r="K12" s="2">
        <v>9</v>
      </c>
      <c r="L12" s="2">
        <v>29</v>
      </c>
      <c r="M12" s="2">
        <v>29</v>
      </c>
      <c r="N12" s="91">
        <v>29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2"/>
      <c r="AB12" s="20"/>
      <c r="AC12" s="21"/>
      <c r="AD12" s="23">
        <f t="shared" si="0"/>
        <v>29</v>
      </c>
      <c r="AE12" s="23" t="str">
        <f t="shared" si="1"/>
        <v>P</v>
      </c>
      <c r="AF12" s="23">
        <f>IF(AJ12="P",_xlfn.XLOOKUP($AQ12,Pitching!$AP$2:$AP$239,Pitching!$AS$2:$AS$239),"")</f>
        <v>19</v>
      </c>
      <c r="AG12" s="23">
        <f>IF(AJ12="P",_xlfn.XLOOKUP($AQ12,Pitching!$AP$2:$AP$239,Pitching!$AT$2:$AT$239),"")</f>
        <v>4</v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>P</v>
      </c>
      <c r="AK12" s="28" t="str">
        <f t="shared" si="3"/>
        <v>Wally Bunker</v>
      </c>
      <c r="AL12" t="s">
        <v>347</v>
      </c>
      <c r="AM12" t="s">
        <v>1361</v>
      </c>
      <c r="AN12" s="23" t="str">
        <f t="shared" si="4"/>
        <v>P</v>
      </c>
      <c r="AO12" s="23" t="str">
        <f t="shared" si="5"/>
        <v>P</v>
      </c>
      <c r="AP12" s="23">
        <f t="shared" si="6"/>
        <v>29</v>
      </c>
      <c r="AQ12" s="28" t="str">
        <f t="shared" si="7"/>
        <v>Bunker</v>
      </c>
      <c r="AR12" s="23">
        <f t="shared" si="8"/>
        <v>19</v>
      </c>
      <c r="AS12" s="23">
        <f t="shared" si="9"/>
        <v>4</v>
      </c>
      <c r="BM12" s="2">
        <v>6</v>
      </c>
      <c r="BN12" s="2"/>
      <c r="BP12" s="3"/>
      <c r="BR12" s="2"/>
      <c r="BS12" s="2"/>
      <c r="BT12" s="2"/>
      <c r="BU12" s="2"/>
      <c r="BV12" s="2"/>
      <c r="BW12" s="2"/>
    </row>
    <row r="13" spans="1:75" x14ac:dyDescent="0.25">
      <c r="A13" t="s">
        <v>572</v>
      </c>
      <c r="B13" s="2">
        <v>30</v>
      </c>
      <c r="C13" s="2" t="s">
        <v>119</v>
      </c>
      <c r="D13" s="2" t="s">
        <v>116</v>
      </c>
      <c r="E13" s="2" t="s">
        <v>116</v>
      </c>
      <c r="F13" s="2" t="s">
        <v>126</v>
      </c>
      <c r="G13" s="2">
        <v>195</v>
      </c>
      <c r="H13" s="29">
        <v>13379</v>
      </c>
      <c r="I13" s="2">
        <v>10</v>
      </c>
      <c r="J13" s="2">
        <v>7</v>
      </c>
      <c r="K13" s="2">
        <v>1</v>
      </c>
      <c r="L13" s="2">
        <v>7</v>
      </c>
      <c r="M13" s="2">
        <v>7</v>
      </c>
      <c r="N13" s="91">
        <v>7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AA13" s="22"/>
      <c r="AB13" s="20"/>
      <c r="AC13" s="21"/>
      <c r="AD13" s="23">
        <f t="shared" si="0"/>
        <v>7</v>
      </c>
      <c r="AE13" s="23" t="str">
        <f t="shared" si="1"/>
        <v>P</v>
      </c>
      <c r="AF13" s="23">
        <f>IF(AJ13="P",_xlfn.XLOOKUP($AQ13,Pitching!$AP$2:$AP$239,Pitching!$AS$2:$AS$239),"")</f>
        <v>19</v>
      </c>
      <c r="AG13" s="23">
        <f>IF(AJ13="P",_xlfn.XLOOKUP($AQ13,Pitching!$AP$2:$AP$239,Pitching!$AT$2:$AT$239),"")</f>
        <v>4</v>
      </c>
      <c r="AH13" s="23" t="str">
        <f>IF(J13&gt;0, IF(AJ13&lt;&gt;"P",_xlfn.XLOOKUP($AQ13,Batting!$AS$2:$AS$519,Batting!$AY$2:$AY$519),""),"")</f>
        <v/>
      </c>
      <c r="AI13" s="23" t="str" cm="1">
        <f t="array" ref="AI13">IF(J13&gt;0, IF(AJ13&lt;&gt;"P",_xlfn.XLOOKUP($AQ13,Batting!$AS$2:$AS$523,Batting!AZ$2:$AZ$523),""),"")</f>
        <v/>
      </c>
      <c r="AJ13" s="23" t="str">
        <f t="shared" si="2"/>
        <v>P</v>
      </c>
      <c r="AK13" s="28" t="str">
        <f t="shared" si="3"/>
        <v>John Buzhardt</v>
      </c>
      <c r="AL13" t="s">
        <v>143</v>
      </c>
      <c r="AM13" t="s">
        <v>1214</v>
      </c>
      <c r="AN13" s="23" t="str">
        <f t="shared" si="4"/>
        <v>P</v>
      </c>
      <c r="AO13" s="23" t="str">
        <f t="shared" si="5"/>
        <v>P</v>
      </c>
      <c r="AP13" s="23">
        <f t="shared" si="6"/>
        <v>7</v>
      </c>
      <c r="AQ13" s="28" t="str">
        <f t="shared" si="7"/>
        <v>Buzhardt</v>
      </c>
      <c r="AR13" s="23">
        <f t="shared" si="8"/>
        <v>19</v>
      </c>
      <c r="AS13" s="23">
        <f t="shared" si="9"/>
        <v>4</v>
      </c>
      <c r="BM13" s="2">
        <v>9</v>
      </c>
      <c r="BN13" s="2"/>
      <c r="BP13" s="3"/>
      <c r="BR13" s="2"/>
      <c r="BS13" s="2"/>
      <c r="BT13" s="2"/>
      <c r="BU13" s="2"/>
      <c r="BV13" s="2"/>
      <c r="BW13" s="2"/>
    </row>
    <row r="14" spans="1:75" x14ac:dyDescent="0.25">
      <c r="A14" t="s">
        <v>588</v>
      </c>
      <c r="B14" s="2">
        <v>22</v>
      </c>
      <c r="C14" s="2" t="s">
        <v>119</v>
      </c>
      <c r="D14" s="2" t="s">
        <v>116</v>
      </c>
      <c r="E14" s="2" t="s">
        <v>116</v>
      </c>
      <c r="F14" s="2" t="s">
        <v>126</v>
      </c>
      <c r="G14" s="2">
        <v>180</v>
      </c>
      <c r="H14" s="29">
        <v>16582</v>
      </c>
      <c r="I14" s="2" t="s">
        <v>124</v>
      </c>
      <c r="J14" s="2">
        <v>33</v>
      </c>
      <c r="K14" s="2">
        <v>15</v>
      </c>
      <c r="L14" s="2">
        <v>33</v>
      </c>
      <c r="M14" s="2">
        <v>32</v>
      </c>
      <c r="N14" s="91">
        <v>32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AA14" s="22"/>
      <c r="AB14" s="20"/>
      <c r="AC14" s="21"/>
      <c r="AD14" s="23">
        <f t="shared" si="0"/>
        <v>32</v>
      </c>
      <c r="AE14" s="23" t="str">
        <f t="shared" si="1"/>
        <v>P</v>
      </c>
      <c r="AF14" s="23">
        <f>IF(AJ14="P",_xlfn.XLOOKUP($AQ14,Pitching!$AP$2:$AP$239,Pitching!$AS$2:$AS$239),"")</f>
        <v>15</v>
      </c>
      <c r="AG14" s="23">
        <f>IF(AJ14="P",_xlfn.XLOOKUP($AQ14,Pitching!$AP$2:$AP$239,Pitching!$AT$2:$AT$239),"")</f>
        <v>5</v>
      </c>
      <c r="AH14" s="23" t="str">
        <f>IF(J14&gt;0, IF(AJ14&lt;&gt;"P",_xlfn.XLOOKUP($AQ14,Batting!$AS$2:$AS$519,Batting!$AY$2:$AY$519),""),"")</f>
        <v/>
      </c>
      <c r="AI14" s="23" t="str" cm="1">
        <f t="array" ref="AI14">IF(J14&gt;0, IF(AJ14&lt;&gt;"P",_xlfn.XLOOKUP($AQ14,Batting!$AS$2:$AS$523,Batting!AZ$2:$AZ$523),""),"")</f>
        <v/>
      </c>
      <c r="AJ14" s="23" t="str">
        <f t="shared" si="2"/>
        <v>P</v>
      </c>
      <c r="AK14" s="28" t="str">
        <f t="shared" si="3"/>
        <v>Bill Dillman</v>
      </c>
      <c r="AL14" t="s">
        <v>157</v>
      </c>
      <c r="AM14" t="s">
        <v>1016</v>
      </c>
      <c r="AN14" s="23" t="str">
        <f t="shared" si="4"/>
        <v>P</v>
      </c>
      <c r="AO14" s="23" t="str">
        <f t="shared" si="5"/>
        <v>P</v>
      </c>
      <c r="AP14" s="23">
        <f t="shared" si="6"/>
        <v>32</v>
      </c>
      <c r="AQ14" s="28" t="str">
        <f t="shared" si="7"/>
        <v>Dillman</v>
      </c>
      <c r="AR14" s="23">
        <f t="shared" si="8"/>
        <v>15</v>
      </c>
      <c r="AS14" s="23">
        <f t="shared" si="9"/>
        <v>5</v>
      </c>
      <c r="BM14" s="2"/>
      <c r="BN14" s="2"/>
      <c r="BP14" s="3"/>
      <c r="BR14" s="2"/>
      <c r="BS14" s="2"/>
      <c r="BT14" s="2"/>
      <c r="BU14" s="2"/>
      <c r="BV14" s="2"/>
      <c r="BW14" s="2"/>
    </row>
    <row r="15" spans="1:75" x14ac:dyDescent="0.25">
      <c r="A15" t="s">
        <v>592</v>
      </c>
      <c r="B15" s="2">
        <v>31</v>
      </c>
      <c r="C15" s="2" t="s">
        <v>1380</v>
      </c>
      <c r="D15" s="2" t="s">
        <v>116</v>
      </c>
      <c r="E15" s="2" t="s">
        <v>116</v>
      </c>
      <c r="F15" s="2" t="s">
        <v>120</v>
      </c>
      <c r="G15" s="2">
        <v>190</v>
      </c>
      <c r="H15" s="29">
        <v>12986</v>
      </c>
      <c r="I15" s="2">
        <v>12</v>
      </c>
      <c r="J15" s="2">
        <v>43</v>
      </c>
      <c r="K15" s="2">
        <v>0</v>
      </c>
      <c r="L15" s="2">
        <v>43</v>
      </c>
      <c r="M15" s="2">
        <v>43</v>
      </c>
      <c r="N15" s="91">
        <v>43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2"/>
      <c r="AB15" s="20"/>
      <c r="AC15" s="21"/>
      <c r="AD15" s="23">
        <f t="shared" si="0"/>
        <v>43</v>
      </c>
      <c r="AE15" s="23" t="str">
        <f t="shared" si="1"/>
        <v>P</v>
      </c>
      <c r="AF15" s="23">
        <f>IF(AJ15="P",_xlfn.XLOOKUP($AQ15,Pitching!$AP$2:$AP$239,Pitching!$AS$2:$AS$239),"")</f>
        <v>29</v>
      </c>
      <c r="AG15" s="23">
        <f>IF(AJ15="P",_xlfn.XLOOKUP($AQ15,Pitching!$AP$2:$AP$239,Pitching!$AT$2:$AT$239),"")</f>
        <v>3</v>
      </c>
      <c r="AH15" s="23" t="str">
        <f>IF(J15&gt;0, IF(AJ15&lt;&gt;"P",_xlfn.XLOOKUP($AQ15,Batting!$AS$2:$AS$519,Batting!$AY$2:$AY$519),""),"")</f>
        <v/>
      </c>
      <c r="AI15" s="23" t="str" cm="1">
        <f t="array" ref="AI15">IF(J15&gt;0, IF(AJ15&lt;&gt;"P",_xlfn.XLOOKUP($AQ15,Batting!$AS$2:$AS$523,Batting!AZ$2:$AZ$523),""),"")</f>
        <v/>
      </c>
      <c r="AJ15" s="23" t="str">
        <f t="shared" si="2"/>
        <v>P</v>
      </c>
      <c r="AK15" s="28" t="str">
        <f t="shared" si="3"/>
        <v>Moe Drabowsky</v>
      </c>
      <c r="AL15" t="s">
        <v>1269</v>
      </c>
      <c r="AM15" t="s">
        <v>1270</v>
      </c>
      <c r="AN15" s="23" t="str">
        <f t="shared" si="4"/>
        <v>P</v>
      </c>
      <c r="AO15" s="23" t="str">
        <f t="shared" si="5"/>
        <v>P</v>
      </c>
      <c r="AP15" s="23">
        <f t="shared" si="6"/>
        <v>43</v>
      </c>
      <c r="AQ15" s="28" t="str">
        <f t="shared" si="7"/>
        <v>Drabowsky</v>
      </c>
      <c r="AR15" s="23">
        <f t="shared" si="8"/>
        <v>29</v>
      </c>
      <c r="AS15" s="23">
        <f t="shared" si="9"/>
        <v>3</v>
      </c>
      <c r="BM15" s="2"/>
      <c r="BN15" s="2"/>
      <c r="BP15" s="3"/>
      <c r="BR15" s="2"/>
      <c r="BS15" s="2"/>
      <c r="BT15" s="2"/>
      <c r="BU15" s="2"/>
      <c r="BV15" s="2"/>
      <c r="BW15" s="2"/>
    </row>
    <row r="16" spans="1:75" x14ac:dyDescent="0.25">
      <c r="A16" t="s">
        <v>909</v>
      </c>
      <c r="B16" s="2">
        <v>24</v>
      </c>
      <c r="C16" s="2" t="s">
        <v>119</v>
      </c>
      <c r="D16" s="2" t="s">
        <v>122</v>
      </c>
      <c r="E16" s="2" t="s">
        <v>122</v>
      </c>
      <c r="F16" s="2" t="s">
        <v>120</v>
      </c>
      <c r="G16" s="2">
        <v>230</v>
      </c>
      <c r="H16" s="29">
        <v>15800</v>
      </c>
      <c r="I16" s="2">
        <v>2</v>
      </c>
      <c r="J16" s="2">
        <v>9</v>
      </c>
      <c r="K16" s="2">
        <v>2</v>
      </c>
      <c r="L16" s="2">
        <v>9</v>
      </c>
      <c r="M16" s="2">
        <v>3</v>
      </c>
      <c r="N16" s="91">
        <v>0</v>
      </c>
      <c r="O16" s="2">
        <v>0</v>
      </c>
      <c r="P16" s="2">
        <v>3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6</v>
      </c>
      <c r="Y16" s="2">
        <v>0</v>
      </c>
      <c r="AA16" s="22"/>
      <c r="AB16" s="20"/>
      <c r="AC16" s="21"/>
      <c r="AD16" s="23">
        <f t="shared" si="0"/>
        <v>3</v>
      </c>
      <c r="AE16" s="23" t="str">
        <f t="shared" si="1"/>
        <v>1B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5C</v>
      </c>
      <c r="AI16" s="23" t="str" cm="1">
        <f t="array" ref="AI16">IF(J16&gt;0, IF(AJ16&lt;&gt;"P",_xlfn.XLOOKUP($AQ16,Batting!$AS$2:$AS$523,Batting!AZ$2:$AZ$523),""),"")</f>
        <v>L</v>
      </c>
      <c r="AJ16" s="23" t="str">
        <f t="shared" si="2"/>
        <v>Field</v>
      </c>
      <c r="AK16" s="28" t="str">
        <f t="shared" si="3"/>
        <v>Mike Epstein</v>
      </c>
      <c r="AL16" t="s">
        <v>314</v>
      </c>
      <c r="AM16" t="s">
        <v>1264</v>
      </c>
      <c r="AN16" s="23" t="str">
        <f t="shared" si="4"/>
        <v>Field</v>
      </c>
      <c r="AO16" s="23" t="str">
        <f t="shared" si="5"/>
        <v>1B</v>
      </c>
      <c r="AP16" s="23">
        <f t="shared" si="6"/>
        <v>3</v>
      </c>
      <c r="AQ16" s="28" t="str">
        <f t="shared" si="7"/>
        <v>Epstein</v>
      </c>
      <c r="AR16" s="23" t="str">
        <f t="shared" si="8"/>
        <v>5C</v>
      </c>
      <c r="AS16" s="23" t="str">
        <f t="shared" si="9"/>
        <v>L</v>
      </c>
      <c r="BM16" s="2"/>
      <c r="BN16" s="2"/>
      <c r="BO16" t="s">
        <v>168</v>
      </c>
      <c r="BP16" s="3"/>
      <c r="BR16" s="2"/>
      <c r="BS16" s="2"/>
      <c r="BT16" s="2"/>
      <c r="BU16" s="2"/>
      <c r="BV16" s="2"/>
      <c r="BW16" s="2"/>
    </row>
    <row r="17" spans="1:75" x14ac:dyDescent="0.25">
      <c r="A17" t="s">
        <v>452</v>
      </c>
      <c r="B17" s="2">
        <v>24</v>
      </c>
      <c r="C17" s="2" t="s">
        <v>119</v>
      </c>
      <c r="D17" s="2" t="s">
        <v>116</v>
      </c>
      <c r="E17" s="2" t="s">
        <v>116</v>
      </c>
      <c r="F17" s="2" t="s">
        <v>136</v>
      </c>
      <c r="G17" s="2">
        <v>190</v>
      </c>
      <c r="H17" s="29">
        <v>15877</v>
      </c>
      <c r="I17" s="2">
        <v>4</v>
      </c>
      <c r="J17" s="2">
        <v>112</v>
      </c>
      <c r="K17" s="2">
        <v>94</v>
      </c>
      <c r="L17" s="2">
        <v>112</v>
      </c>
      <c r="M17" s="2">
        <v>110</v>
      </c>
      <c r="N17" s="91">
        <v>0</v>
      </c>
      <c r="O17" s="2">
        <v>110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7</v>
      </c>
      <c r="Y17" s="2">
        <v>1</v>
      </c>
      <c r="AA17" s="22"/>
      <c r="AB17" s="20"/>
      <c r="AC17" s="21"/>
      <c r="AD17" s="23">
        <f t="shared" si="0"/>
        <v>110</v>
      </c>
      <c r="AE17" s="23" t="str">
        <f t="shared" si="1"/>
        <v>C</v>
      </c>
      <c r="AF17" s="23" t="str">
        <f>IF(AJ17="P",_xlfn.XLOOKUP($AQ17,Pitching!$AP$2:$AP$239,Pitching!$AS$2:$AS$239),"")</f>
        <v/>
      </c>
      <c r="AG17" s="23" t="str">
        <f>IF(AJ17="P",_xlfn.XLOOKUP($AQ17,Pitching!$AP$2:$AP$239,Pitching!$AT$2:$AT$239),"")</f>
        <v/>
      </c>
      <c r="AH17" s="23" t="str">
        <f>IF(J17&gt;0, IF(AJ17&lt;&gt;"P",_xlfn.XLOOKUP($AQ17,Batting!$AS$2:$AS$519,Batting!$AY$2:$AY$519),""),"")</f>
        <v>5C</v>
      </c>
      <c r="AI17" s="23" t="str" cm="1">
        <f t="array" ref="AI17">IF(J17&gt;0, IF(AJ17&lt;&gt;"P",_xlfn.XLOOKUP($AQ17,Batting!$AS$2:$AS$523,Batting!AZ$2:$AZ$523),""),"")</f>
        <v>R</v>
      </c>
      <c r="AJ17" s="23" t="str">
        <f t="shared" si="2"/>
        <v>Field</v>
      </c>
      <c r="AK17" s="28" t="str">
        <f t="shared" si="3"/>
        <v>Andy Etchebarren</v>
      </c>
      <c r="AL17" t="s">
        <v>245</v>
      </c>
      <c r="AM17" t="s">
        <v>1009</v>
      </c>
      <c r="AN17" s="23" t="str">
        <f t="shared" si="4"/>
        <v>Field</v>
      </c>
      <c r="AO17" s="23" t="str">
        <f t="shared" si="5"/>
        <v>C</v>
      </c>
      <c r="AP17" s="23">
        <f t="shared" si="6"/>
        <v>110</v>
      </c>
      <c r="AQ17" s="28" t="str">
        <f t="shared" si="7"/>
        <v>Etchebarren</v>
      </c>
      <c r="AR17" s="23" t="str">
        <f t="shared" si="8"/>
        <v>5C</v>
      </c>
      <c r="AS17" s="23" t="str">
        <f t="shared" si="9"/>
        <v>R</v>
      </c>
      <c r="BM17" s="2" t="s">
        <v>169</v>
      </c>
      <c r="BN17" s="2">
        <v>1</v>
      </c>
      <c r="BO17" t="s">
        <v>170</v>
      </c>
      <c r="BP17" s="3">
        <f t="shared" ref="BP17:BP25" si="10">IF(BN17&gt;0,_xlfn.XLOOKUP(BN17,$BM$2:$BM$38,$BG$2:$BG$38),"-")</f>
        <v>0</v>
      </c>
      <c r="BQ17" s="32" t="s">
        <v>161</v>
      </c>
      <c r="BR17" s="2">
        <f t="shared" ref="BR17:BR25" si="11">IF(BN17&gt;0,_xlfn.XLOOKUP(BN17,$BM$2:$BM$40,$BK$2:$BK$40),"-")</f>
        <v>0</v>
      </c>
      <c r="BS17" s="32" t="s">
        <v>171</v>
      </c>
      <c r="BT17" s="2" t="str">
        <f t="shared" ref="BT17:BT25" si="12">IF(BN17&gt;0,_xlfn.XLOOKUP(BN17,$BM$2:$BM$40,$AM$2:$AM$40),"-")</f>
        <v>Blair</v>
      </c>
      <c r="BU17" s="32" t="s">
        <v>172</v>
      </c>
      <c r="BV17" s="2" t="str">
        <f t="shared" ref="BV17:BV25" si="13">IF(BN17&gt;0,_xlfn.XLOOKUP(BN17,$BM$2:$BM$40,$AN$2:$AN$40),"-")</f>
        <v>Field</v>
      </c>
      <c r="BW17" s="32" t="s">
        <v>173</v>
      </c>
    </row>
    <row r="18" spans="1:75" x14ac:dyDescent="0.25">
      <c r="A18" t="s">
        <v>597</v>
      </c>
      <c r="B18" s="2">
        <v>30</v>
      </c>
      <c r="C18" s="2" t="s">
        <v>119</v>
      </c>
      <c r="D18" s="2" t="s">
        <v>116</v>
      </c>
      <c r="E18" s="2" t="s">
        <v>116</v>
      </c>
      <c r="F18" s="2" t="s">
        <v>126</v>
      </c>
      <c r="G18" s="2">
        <v>200</v>
      </c>
      <c r="H18" s="29">
        <v>13347</v>
      </c>
      <c r="I18" s="2">
        <v>9</v>
      </c>
      <c r="J18" s="2">
        <v>46</v>
      </c>
      <c r="K18" s="2">
        <v>0</v>
      </c>
      <c r="L18" s="2">
        <v>46</v>
      </c>
      <c r="M18" s="2">
        <v>46</v>
      </c>
      <c r="N18" s="91">
        <v>46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AA18" s="22"/>
      <c r="AB18" s="20"/>
      <c r="AC18" s="21"/>
      <c r="AD18" s="23">
        <f t="shared" si="0"/>
        <v>46</v>
      </c>
      <c r="AE18" s="23" t="str">
        <f t="shared" si="1"/>
        <v>P</v>
      </c>
      <c r="AF18" s="23" t="e">
        <f>IF(AJ18="P",_xlfn.XLOOKUP($AQ18,Pitching!$AP$2:$AP$239,Pitching!$AS$2:$AS$239),"")</f>
        <v>#N/A</v>
      </c>
      <c r="AG18" s="23" t="e">
        <f>IF(AJ18="P",_xlfn.XLOOKUP($AQ18,Pitching!$AP$2:$AP$239,Pitching!$AT$2:$AT$239),"")</f>
        <v>#N/A</v>
      </c>
      <c r="AH18" s="23" t="str">
        <f>IF(J18&gt;0, IF(AJ18&lt;&gt;"P",_xlfn.XLOOKUP($AQ18,Batting!$AS$2:$AS$519,Batting!$AY$2:$AY$519),""),"")</f>
        <v/>
      </c>
      <c r="AI18" s="23" t="str" cm="1">
        <f t="array" ref="AI18">IF(J18&gt;0, IF(AJ18&lt;&gt;"P",_xlfn.XLOOKUP($AQ18,Batting!$AS$2:$AS$523,Batting!AZ$2:$AZ$523),""),"")</f>
        <v/>
      </c>
      <c r="AJ18" s="23" t="str">
        <f t="shared" si="2"/>
        <v>P</v>
      </c>
      <c r="AK18" s="28" t="str">
        <f t="shared" si="3"/>
        <v>Eddie Fisher</v>
      </c>
      <c r="AL18" t="s">
        <v>279</v>
      </c>
      <c r="AM18" t="s">
        <v>1124</v>
      </c>
      <c r="AN18" s="23" t="str">
        <f t="shared" si="4"/>
        <v>P</v>
      </c>
      <c r="AO18" s="23" t="str">
        <f t="shared" si="5"/>
        <v>P</v>
      </c>
      <c r="AP18" s="23">
        <f t="shared" si="6"/>
        <v>46</v>
      </c>
      <c r="AQ18" s="28" t="str">
        <f t="shared" si="7"/>
        <v>Fisher</v>
      </c>
      <c r="AR18" s="23" t="e">
        <f t="shared" si="8"/>
        <v>#N/A</v>
      </c>
      <c r="AS18" s="23" t="e">
        <f t="shared" si="9"/>
        <v>#N/A</v>
      </c>
      <c r="BM18" s="2"/>
      <c r="BN18" s="2">
        <v>2</v>
      </c>
      <c r="BO18" t="s">
        <v>175</v>
      </c>
      <c r="BP18" s="3">
        <f t="shared" si="10"/>
        <v>0</v>
      </c>
      <c r="BQ18" s="32" t="s">
        <v>161</v>
      </c>
      <c r="BR18" s="2">
        <f t="shared" si="11"/>
        <v>0</v>
      </c>
      <c r="BS18" s="32" t="s">
        <v>171</v>
      </c>
      <c r="BT18" s="2" t="str">
        <f t="shared" si="12"/>
        <v>Blefary</v>
      </c>
      <c r="BU18" s="32" t="s">
        <v>172</v>
      </c>
      <c r="BV18" s="2" t="str">
        <f t="shared" si="13"/>
        <v>Field</v>
      </c>
      <c r="BW18" s="32" t="s">
        <v>173</v>
      </c>
    </row>
    <row r="19" spans="1:75" x14ac:dyDescent="0.25">
      <c r="A19" t="s">
        <v>598</v>
      </c>
      <c r="B19" s="2">
        <v>25</v>
      </c>
      <c r="C19" s="2" t="s">
        <v>119</v>
      </c>
      <c r="D19" s="2" t="s">
        <v>116</v>
      </c>
      <c r="E19" s="2" t="s">
        <v>116</v>
      </c>
      <c r="F19" s="2" t="s">
        <v>118</v>
      </c>
      <c r="G19" s="2">
        <v>180</v>
      </c>
      <c r="H19" s="29">
        <v>15435</v>
      </c>
      <c r="I19" s="2" t="s">
        <v>124</v>
      </c>
      <c r="J19" s="2">
        <v>2</v>
      </c>
      <c r="K19" s="2">
        <v>0</v>
      </c>
      <c r="L19" s="2">
        <v>2</v>
      </c>
      <c r="M19" s="2">
        <v>2</v>
      </c>
      <c r="N19" s="91">
        <v>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2"/>
      <c r="AB19" s="20"/>
      <c r="AC19" s="21"/>
      <c r="AD19" s="23">
        <f t="shared" si="0"/>
        <v>2</v>
      </c>
      <c r="AE19" s="23" t="str">
        <f t="shared" si="1"/>
        <v>P</v>
      </c>
      <c r="AF19" s="23" t="e">
        <f>IF(AJ19="P",_xlfn.XLOOKUP($AQ19,Pitching!$AP$2:$AP$239,Pitching!$AS$2:$AS$239),"")</f>
        <v>#N/A</v>
      </c>
      <c r="AG19" s="23" t="e">
        <f>IF(AJ19="P",_xlfn.XLOOKUP($AQ19,Pitching!$AP$2:$AP$239,Pitching!$AT$2:$AT$239),"")</f>
        <v>#N/A</v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>P</v>
      </c>
      <c r="AK19" s="28" t="str">
        <f t="shared" si="3"/>
        <v>Tom Fisher</v>
      </c>
      <c r="AL19" t="s">
        <v>341</v>
      </c>
      <c r="AM19" t="s">
        <v>1124</v>
      </c>
      <c r="AN19" s="23" t="str">
        <f t="shared" si="4"/>
        <v>P</v>
      </c>
      <c r="AO19" s="23" t="str">
        <f t="shared" si="5"/>
        <v>P</v>
      </c>
      <c r="AP19" s="23">
        <f t="shared" si="6"/>
        <v>2</v>
      </c>
      <c r="AQ19" s="28" t="str">
        <f t="shared" si="7"/>
        <v>Fisher</v>
      </c>
      <c r="AR19" s="23" t="e">
        <f t="shared" si="8"/>
        <v>#N/A</v>
      </c>
      <c r="AS19" s="23" t="e">
        <f t="shared" si="9"/>
        <v>#N/A</v>
      </c>
      <c r="BM19" s="2"/>
      <c r="BN19" s="2">
        <v>3</v>
      </c>
      <c r="BO19" t="s">
        <v>176</v>
      </c>
      <c r="BP19" s="3">
        <f t="shared" si="10"/>
        <v>0</v>
      </c>
      <c r="BQ19" s="32" t="s">
        <v>161</v>
      </c>
      <c r="BR19" s="2">
        <f t="shared" si="11"/>
        <v>0</v>
      </c>
      <c r="BS19" s="32" t="s">
        <v>171</v>
      </c>
      <c r="BT19" s="2" t="str">
        <f t="shared" si="12"/>
        <v>Barber</v>
      </c>
      <c r="BU19" s="32" t="s">
        <v>172</v>
      </c>
      <c r="BV19" s="2" t="str">
        <f t="shared" si="13"/>
        <v>P</v>
      </c>
      <c r="BW19" s="32" t="s">
        <v>173</v>
      </c>
    </row>
    <row r="20" spans="1:75" x14ac:dyDescent="0.25">
      <c r="A20" t="s">
        <v>604</v>
      </c>
      <c r="B20" s="2">
        <v>22</v>
      </c>
      <c r="C20" s="2" t="s">
        <v>119</v>
      </c>
      <c r="D20" s="2" t="s">
        <v>116</v>
      </c>
      <c r="E20" s="2" t="s">
        <v>122</v>
      </c>
      <c r="F20" s="2" t="s">
        <v>125</v>
      </c>
      <c r="G20" s="2">
        <v>210</v>
      </c>
      <c r="H20" s="29">
        <v>16449</v>
      </c>
      <c r="I20" s="2" t="s">
        <v>124</v>
      </c>
      <c r="J20" s="2">
        <v>2</v>
      </c>
      <c r="K20" s="2">
        <v>0</v>
      </c>
      <c r="L20" s="2">
        <v>2</v>
      </c>
      <c r="M20" s="2">
        <v>2</v>
      </c>
      <c r="N20" s="91">
        <v>2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AA20" s="22"/>
      <c r="AB20" s="20"/>
      <c r="AC20" s="21"/>
      <c r="AD20" s="23">
        <f t="shared" si="0"/>
        <v>2</v>
      </c>
      <c r="AE20" s="23" t="str">
        <f t="shared" si="1"/>
        <v>P</v>
      </c>
      <c r="AF20" s="23">
        <f>IF(AJ20="P",_xlfn.XLOOKUP($AQ20,Pitching!$AP$2:$AP$239,Pitching!$AS$2:$AS$239),"")</f>
        <v>12</v>
      </c>
      <c r="AG20" s="23">
        <f>IF(AJ20="P",_xlfn.XLOOKUP($AQ20,Pitching!$AP$2:$AP$239,Pitching!$AT$2:$AT$239),"")</f>
        <v>3</v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>P</v>
      </c>
      <c r="AK20" s="28" t="str">
        <f t="shared" si="3"/>
        <v>Paul Gilliford</v>
      </c>
      <c r="AL20" t="s">
        <v>323</v>
      </c>
      <c r="AM20" t="s">
        <v>1283</v>
      </c>
      <c r="AN20" s="23" t="str">
        <f t="shared" si="4"/>
        <v>P</v>
      </c>
      <c r="AO20" s="23" t="str">
        <f t="shared" si="5"/>
        <v>P</v>
      </c>
      <c r="AP20" s="23">
        <f t="shared" si="6"/>
        <v>2</v>
      </c>
      <c r="AQ20" s="28" t="str">
        <f t="shared" si="7"/>
        <v>Gilliford</v>
      </c>
      <c r="AR20" s="23">
        <f t="shared" si="8"/>
        <v>12</v>
      </c>
      <c r="AS20" s="23">
        <f t="shared" si="9"/>
        <v>3</v>
      </c>
      <c r="BM20" s="2"/>
      <c r="BN20" s="2">
        <v>4</v>
      </c>
      <c r="BO20" t="s">
        <v>178</v>
      </c>
      <c r="BP20" s="3">
        <f t="shared" si="10"/>
        <v>0</v>
      </c>
      <c r="BQ20" s="32" t="s">
        <v>161</v>
      </c>
      <c r="BR20" s="2">
        <f t="shared" si="11"/>
        <v>0</v>
      </c>
      <c r="BS20" s="32" t="s">
        <v>171</v>
      </c>
      <c r="BT20" s="2" t="str">
        <f t="shared" si="12"/>
        <v>Adamson</v>
      </c>
      <c r="BU20" s="32" t="s">
        <v>172</v>
      </c>
      <c r="BV20" s="2" t="str">
        <f t="shared" si="13"/>
        <v>P</v>
      </c>
      <c r="BW20" s="32" t="s">
        <v>173</v>
      </c>
    </row>
    <row r="21" spans="1:75" x14ac:dyDescent="0.25">
      <c r="A21" t="s">
        <v>488</v>
      </c>
      <c r="B21" s="2">
        <v>24</v>
      </c>
      <c r="C21" s="2" t="s">
        <v>119</v>
      </c>
      <c r="D21" s="2" t="s">
        <v>116</v>
      </c>
      <c r="E21" s="2" t="s">
        <v>116</v>
      </c>
      <c r="F21" s="2" t="s">
        <v>126</v>
      </c>
      <c r="G21" s="2">
        <v>195</v>
      </c>
      <c r="H21" s="29">
        <v>15664</v>
      </c>
      <c r="I21" s="2">
        <v>2</v>
      </c>
      <c r="J21" s="2">
        <v>58</v>
      </c>
      <c r="K21" s="2">
        <v>45</v>
      </c>
      <c r="L21" s="2">
        <v>58</v>
      </c>
      <c r="M21" s="2">
        <v>57</v>
      </c>
      <c r="N21" s="91">
        <v>0</v>
      </c>
      <c r="O21" s="2">
        <v>57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</v>
      </c>
      <c r="Y21" s="2">
        <v>0</v>
      </c>
      <c r="AA21" s="22"/>
      <c r="AB21" s="20"/>
      <c r="AC21" s="21"/>
      <c r="AD21" s="23">
        <f t="shared" si="0"/>
        <v>57</v>
      </c>
      <c r="AE21" s="23" t="str">
        <f t="shared" si="1"/>
        <v>C</v>
      </c>
      <c r="AF21" s="23" t="str">
        <f>IF(AJ21="P",_xlfn.XLOOKUP($AQ21,Pitching!$AP$2:$AP$239,Pitching!$AS$2:$AS$239),"")</f>
        <v/>
      </c>
      <c r="AG21" s="23" t="str">
        <f>IF(AJ21="P",_xlfn.XLOOKUP($AQ21,Pitching!$AP$2:$AP$239,Pitching!$AT$2:$AT$239),"")</f>
        <v/>
      </c>
      <c r="AH21" s="23" t="str">
        <f>IF(J21&gt;0, IF(AJ21&lt;&gt;"P",_xlfn.XLOOKUP($AQ21,Batting!$AS$2:$AS$519,Batting!$AY$2:$AY$519),""),"")</f>
        <v>4C</v>
      </c>
      <c r="AI21" s="23" t="str" cm="1">
        <f t="array" ref="AI21">IF(J21&gt;0, IF(AJ21&lt;&gt;"P",_xlfn.XLOOKUP($AQ21,Batting!$AS$2:$AS$523,Batting!AZ$2:$AZ$523),""),"")</f>
        <v>R</v>
      </c>
      <c r="AJ21" s="23" t="str">
        <f t="shared" si="2"/>
        <v>Field</v>
      </c>
      <c r="AK21" s="28" t="str">
        <f t="shared" si="3"/>
        <v>Larry Haney</v>
      </c>
      <c r="AL21" t="s">
        <v>138</v>
      </c>
      <c r="AM21" t="s">
        <v>1236</v>
      </c>
      <c r="AN21" s="23" t="str">
        <f t="shared" si="4"/>
        <v>Field</v>
      </c>
      <c r="AO21" s="23" t="str">
        <f t="shared" si="5"/>
        <v>C</v>
      </c>
      <c r="AP21" s="23">
        <f t="shared" si="6"/>
        <v>57</v>
      </c>
      <c r="AQ21" s="28" t="str">
        <f t="shared" si="7"/>
        <v>Haney</v>
      </c>
      <c r="AR21" s="23" t="str">
        <f t="shared" si="8"/>
        <v>4C</v>
      </c>
      <c r="AS21" s="23" t="str">
        <f t="shared" si="9"/>
        <v>R</v>
      </c>
      <c r="BM21" s="2"/>
      <c r="BN21" s="2">
        <v>5</v>
      </c>
      <c r="BO21" t="s">
        <v>179</v>
      </c>
      <c r="BP21" s="3">
        <f t="shared" si="10"/>
        <v>0</v>
      </c>
      <c r="BQ21" s="32" t="s">
        <v>161</v>
      </c>
      <c r="BR21" s="2">
        <f t="shared" si="11"/>
        <v>0</v>
      </c>
      <c r="BS21" s="32" t="s">
        <v>171</v>
      </c>
      <c r="BT21" s="2" t="str">
        <f t="shared" si="12"/>
        <v>Aparicio</v>
      </c>
      <c r="BU21" s="32" t="s">
        <v>172</v>
      </c>
      <c r="BV21" s="2" t="str">
        <f t="shared" si="13"/>
        <v>Field</v>
      </c>
      <c r="BW21" s="32" t="s">
        <v>173</v>
      </c>
    </row>
    <row r="22" spans="1:75" x14ac:dyDescent="0.25">
      <c r="A22" t="s">
        <v>609</v>
      </c>
      <c r="B22" s="2">
        <v>23</v>
      </c>
      <c r="C22" s="2" t="s">
        <v>119</v>
      </c>
      <c r="D22" s="2" t="s">
        <v>116</v>
      </c>
      <c r="E22" s="2" t="s">
        <v>116</v>
      </c>
      <c r="F22" s="2" t="s">
        <v>118</v>
      </c>
      <c r="G22" s="2">
        <v>175</v>
      </c>
      <c r="H22" s="29">
        <v>15924</v>
      </c>
      <c r="I22" s="2" t="s">
        <v>124</v>
      </c>
      <c r="J22" s="2">
        <v>19</v>
      </c>
      <c r="K22" s="2">
        <v>14</v>
      </c>
      <c r="L22" s="2">
        <v>19</v>
      </c>
      <c r="M22" s="2">
        <v>19</v>
      </c>
      <c r="N22" s="91">
        <v>19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2"/>
      <c r="AB22" s="20"/>
      <c r="AC22" s="21"/>
      <c r="AD22" s="23">
        <f t="shared" si="0"/>
        <v>19</v>
      </c>
      <c r="AE22" s="23" t="str">
        <f t="shared" si="1"/>
        <v>P</v>
      </c>
      <c r="AF22" s="23">
        <f>IF(AJ22="P",_xlfn.XLOOKUP($AQ22,Pitching!$AP$2:$AP$239,Pitching!$AS$2:$AS$239),"")</f>
        <v>27</v>
      </c>
      <c r="AG22" s="23">
        <f>IF(AJ22="P",_xlfn.XLOOKUP($AQ22,Pitching!$AP$2:$AP$239,Pitching!$AT$2:$AT$239),"")</f>
        <v>7</v>
      </c>
      <c r="AH22" s="23" t="str">
        <f>IF(J22&gt;0, IF(AJ22&lt;&gt;"P",_xlfn.XLOOKUP($AQ22,Batting!$AS$2:$AS$519,Batting!$AY$2:$AY$519),""),"")</f>
        <v/>
      </c>
      <c r="AI22" s="23" t="str" cm="1">
        <f t="array" ref="AI22">IF(J22&gt;0, IF(AJ22&lt;&gt;"P",_xlfn.XLOOKUP($AQ22,Batting!$AS$2:$AS$523,Batting!AZ$2:$AZ$523),""),"")</f>
        <v/>
      </c>
      <c r="AJ22" s="23" t="str">
        <f t="shared" si="2"/>
        <v>P</v>
      </c>
      <c r="AK22" s="28" t="str">
        <f t="shared" si="3"/>
        <v>Jim Hardin</v>
      </c>
      <c r="AL22" t="s">
        <v>296</v>
      </c>
      <c r="AM22" t="s">
        <v>1191</v>
      </c>
      <c r="AN22" s="23" t="str">
        <f t="shared" si="4"/>
        <v>P</v>
      </c>
      <c r="AO22" s="23" t="str">
        <f t="shared" si="5"/>
        <v>P</v>
      </c>
      <c r="AP22" s="23">
        <f t="shared" si="6"/>
        <v>19</v>
      </c>
      <c r="AQ22" s="28" t="str">
        <f t="shared" si="7"/>
        <v>Hardin</v>
      </c>
      <c r="AR22" s="23">
        <f t="shared" si="8"/>
        <v>27</v>
      </c>
      <c r="AS22" s="23">
        <f t="shared" si="9"/>
        <v>7</v>
      </c>
      <c r="BM22" s="2"/>
      <c r="BN22" s="2">
        <v>6</v>
      </c>
      <c r="BO22" t="s">
        <v>180</v>
      </c>
      <c r="BP22" s="3">
        <f t="shared" si="10"/>
        <v>0</v>
      </c>
      <c r="BQ22" s="32" t="s">
        <v>161</v>
      </c>
      <c r="BR22" s="2">
        <f t="shared" si="11"/>
        <v>0</v>
      </c>
      <c r="BS22" s="32" t="s">
        <v>171</v>
      </c>
      <c r="BT22" s="2" t="str">
        <f t="shared" si="12"/>
        <v>Bunker</v>
      </c>
      <c r="BU22" s="32" t="s">
        <v>172</v>
      </c>
      <c r="BV22" s="2" t="str">
        <f t="shared" si="13"/>
        <v>P</v>
      </c>
      <c r="BW22" s="32" t="s">
        <v>173</v>
      </c>
    </row>
    <row r="23" spans="1:75" x14ac:dyDescent="0.25">
      <c r="A23" t="s">
        <v>471</v>
      </c>
      <c r="B23" s="2">
        <v>35</v>
      </c>
      <c r="C23" s="2" t="s">
        <v>119</v>
      </c>
      <c r="D23" s="2" t="s">
        <v>116</v>
      </c>
      <c r="E23" s="2" t="s">
        <v>116</v>
      </c>
      <c r="F23" s="2" t="s">
        <v>128</v>
      </c>
      <c r="G23" s="2">
        <v>167</v>
      </c>
      <c r="H23" s="29">
        <v>11773</v>
      </c>
      <c r="I23" s="2">
        <v>12</v>
      </c>
      <c r="J23" s="2">
        <v>26</v>
      </c>
      <c r="K23" s="2">
        <v>9</v>
      </c>
      <c r="L23" s="2">
        <v>26</v>
      </c>
      <c r="M23" s="2">
        <v>16</v>
      </c>
      <c r="N23" s="91">
        <v>0</v>
      </c>
      <c r="O23" s="2">
        <v>0</v>
      </c>
      <c r="P23" s="2">
        <v>0</v>
      </c>
      <c r="Q23" s="2">
        <v>9</v>
      </c>
      <c r="R23" s="2">
        <v>5</v>
      </c>
      <c r="S23" s="2">
        <v>0</v>
      </c>
      <c r="T23" s="2">
        <v>2</v>
      </c>
      <c r="U23" s="2">
        <v>0</v>
      </c>
      <c r="V23" s="2">
        <v>0</v>
      </c>
      <c r="W23" s="2">
        <v>2</v>
      </c>
      <c r="X23" s="2">
        <v>11</v>
      </c>
      <c r="Y23" s="2">
        <v>0</v>
      </c>
      <c r="AA23" s="22"/>
      <c r="AB23" s="20"/>
      <c r="AC23" s="21"/>
      <c r="AD23" s="23">
        <f t="shared" si="0"/>
        <v>9</v>
      </c>
      <c r="AE23" s="23" t="str">
        <f t="shared" si="1"/>
        <v>2B</v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>5C</v>
      </c>
      <c r="AI23" s="23" t="str" cm="1">
        <f t="array" ref="AI23">IF(J23&gt;0, IF(AJ23&lt;&gt;"P",_xlfn.XLOOKUP($AQ23,Batting!$AS$2:$AS$523,Batting!AZ$2:$AZ$523),""),"")</f>
        <v>R</v>
      </c>
      <c r="AJ23" s="23" t="str">
        <f t="shared" si="2"/>
        <v>Field</v>
      </c>
      <c r="AK23" s="28" t="str">
        <f t="shared" si="3"/>
        <v>Woodie Held</v>
      </c>
      <c r="AL23" t="s">
        <v>350</v>
      </c>
      <c r="AM23" t="s">
        <v>1371</v>
      </c>
      <c r="AN23" s="23" t="str">
        <f t="shared" si="4"/>
        <v>Field</v>
      </c>
      <c r="AO23" s="23" t="str">
        <f t="shared" si="5"/>
        <v>2B</v>
      </c>
      <c r="AP23" s="23">
        <f t="shared" si="6"/>
        <v>9</v>
      </c>
      <c r="AQ23" s="28" t="str">
        <f t="shared" si="7"/>
        <v>Held</v>
      </c>
      <c r="AR23" s="23" t="str">
        <f t="shared" si="8"/>
        <v>5C</v>
      </c>
      <c r="AS23" s="23" t="str">
        <f t="shared" si="9"/>
        <v>R</v>
      </c>
      <c r="BM23" s="2"/>
      <c r="BN23" s="2">
        <v>7</v>
      </c>
      <c r="BO23" t="s">
        <v>181</v>
      </c>
      <c r="BP23" s="3">
        <f t="shared" si="10"/>
        <v>0</v>
      </c>
      <c r="BQ23" s="32" t="s">
        <v>161</v>
      </c>
      <c r="BR23" s="2">
        <f t="shared" si="11"/>
        <v>0</v>
      </c>
      <c r="BS23" s="32" t="s">
        <v>171</v>
      </c>
      <c r="BT23" s="2" t="str">
        <f t="shared" si="12"/>
        <v>Brabender</v>
      </c>
      <c r="BU23" s="32" t="s">
        <v>172</v>
      </c>
      <c r="BV23" s="2" t="str">
        <f t="shared" si="13"/>
        <v>P</v>
      </c>
      <c r="BW23" s="32" t="s">
        <v>173</v>
      </c>
    </row>
    <row r="24" spans="1:75" x14ac:dyDescent="0.25">
      <c r="A24" t="s">
        <v>621</v>
      </c>
      <c r="B24" s="2">
        <v>31</v>
      </c>
      <c r="C24" s="2" t="s">
        <v>119</v>
      </c>
      <c r="D24" s="2" t="s">
        <v>116</v>
      </c>
      <c r="E24" s="2" t="s">
        <v>116</v>
      </c>
      <c r="F24" s="2" t="s">
        <v>128</v>
      </c>
      <c r="G24" s="2">
        <v>175</v>
      </c>
      <c r="H24" s="29">
        <v>13213</v>
      </c>
      <c r="I24" s="2">
        <v>8</v>
      </c>
      <c r="J24" s="2">
        <v>4</v>
      </c>
      <c r="K24" s="2">
        <v>0</v>
      </c>
      <c r="L24" s="2">
        <v>4</v>
      </c>
      <c r="M24" s="2">
        <v>0</v>
      </c>
      <c r="N24" s="91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4</v>
      </c>
      <c r="Y24" s="2">
        <v>0</v>
      </c>
      <c r="AA24" s="22"/>
      <c r="AB24" s="20"/>
      <c r="AC24" s="21"/>
      <c r="AD24" s="23">
        <f t="shared" si="0"/>
        <v>4</v>
      </c>
      <c r="AE24" s="23" t="str">
        <f t="shared" si="1"/>
        <v>PH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e">
        <f>IF(J24&gt;0, IF(AJ24&lt;&gt;"P",_xlfn.XLOOKUP($AQ24,Batting!$AS$2:$AS$519,Batting!$AY$2:$AY$519),""),"")</f>
        <v>#N/A</v>
      </c>
      <c r="AI24" s="23" t="e" cm="1">
        <f t="array" ref="AI24">IF(J24&gt;0, IF(AJ24&lt;&gt;"P",_xlfn.XLOOKUP($AQ24,Batting!$AS$2:$AS$523,Batting!AZ$2:$AZ$523),""),"")</f>
        <v>#N/A</v>
      </c>
      <c r="AJ24" s="23" t="str">
        <f t="shared" si="2"/>
        <v>Field</v>
      </c>
      <c r="AK24" s="28" t="str">
        <f t="shared" si="3"/>
        <v>Bob Johnson</v>
      </c>
      <c r="AL24" t="s">
        <v>145</v>
      </c>
      <c r="AM24" t="s">
        <v>248</v>
      </c>
      <c r="AN24" s="23" t="str">
        <f t="shared" si="4"/>
        <v>Field</v>
      </c>
      <c r="AO24" s="23" t="str">
        <f t="shared" si="5"/>
        <v>PH</v>
      </c>
      <c r="AP24" s="23">
        <f t="shared" si="6"/>
        <v>4</v>
      </c>
      <c r="AQ24" s="28" t="str">
        <f t="shared" si="7"/>
        <v>Johnson</v>
      </c>
      <c r="AR24" s="23" t="e">
        <f t="shared" si="8"/>
        <v>#N/A</v>
      </c>
      <c r="AS24" s="23" t="e">
        <f t="shared" si="9"/>
        <v>#N/A</v>
      </c>
      <c r="BM24" s="2"/>
      <c r="BN24" s="2">
        <v>8</v>
      </c>
      <c r="BO24" t="s">
        <v>182</v>
      </c>
      <c r="BP24" s="3">
        <f t="shared" si="10"/>
        <v>0</v>
      </c>
      <c r="BQ24" s="32" t="s">
        <v>161</v>
      </c>
      <c r="BR24" s="2">
        <f t="shared" si="11"/>
        <v>0</v>
      </c>
      <c r="BS24" s="32" t="s">
        <v>171</v>
      </c>
      <c r="BT24" s="2" t="str">
        <f t="shared" si="12"/>
        <v>Belanger</v>
      </c>
      <c r="BU24" s="32" t="s">
        <v>172</v>
      </c>
      <c r="BV24" s="2" t="str">
        <f t="shared" si="13"/>
        <v>Field</v>
      </c>
      <c r="BW24" s="32" t="s">
        <v>173</v>
      </c>
    </row>
    <row r="25" spans="1:75" x14ac:dyDescent="0.25">
      <c r="A25" t="s">
        <v>437</v>
      </c>
      <c r="B25" s="2">
        <v>24</v>
      </c>
      <c r="C25" s="2" t="s">
        <v>119</v>
      </c>
      <c r="D25" s="2" t="s">
        <v>116</v>
      </c>
      <c r="E25" s="2" t="s">
        <v>116</v>
      </c>
      <c r="F25" s="2" t="s">
        <v>136</v>
      </c>
      <c r="G25" s="2">
        <v>170</v>
      </c>
      <c r="H25" s="29">
        <v>15736</v>
      </c>
      <c r="I25" s="2">
        <v>3</v>
      </c>
      <c r="J25" s="2">
        <v>148</v>
      </c>
      <c r="K25" s="2">
        <v>143</v>
      </c>
      <c r="L25" s="2">
        <v>148</v>
      </c>
      <c r="M25" s="2">
        <v>147</v>
      </c>
      <c r="N25" s="91">
        <v>0</v>
      </c>
      <c r="O25" s="2">
        <v>0</v>
      </c>
      <c r="P25" s="2">
        <v>0</v>
      </c>
      <c r="Q25" s="2">
        <v>144</v>
      </c>
      <c r="R25" s="2">
        <v>3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3</v>
      </c>
      <c r="Y25" s="2">
        <v>0</v>
      </c>
      <c r="AA25" s="22"/>
      <c r="AB25" s="20"/>
      <c r="AC25" s="21"/>
      <c r="AD25" s="23">
        <f t="shared" si="0"/>
        <v>144</v>
      </c>
      <c r="AE25" s="23" t="str">
        <f t="shared" si="1"/>
        <v>2B</v>
      </c>
      <c r="AF25" s="23" t="str">
        <f>IF(AJ25="P",_xlfn.XLOOKUP($AQ25,Pitching!$AP$2:$AP$239,Pitching!$AS$2:$AS$239),"")</f>
        <v/>
      </c>
      <c r="AG25" s="23" t="str">
        <f>IF(AJ25="P",_xlfn.XLOOKUP($AQ25,Pitching!$AP$2:$AP$239,Pitching!$AT$2:$AT$239),"")</f>
        <v/>
      </c>
      <c r="AH25" s="23" t="e">
        <f>IF(J25&gt;0, IF(AJ25&lt;&gt;"P",_xlfn.XLOOKUP($AQ25,Batting!$AS$2:$AS$519,Batting!$AY$2:$AY$519),""),"")</f>
        <v>#N/A</v>
      </c>
      <c r="AI25" s="23" t="e" cm="1">
        <f t="array" ref="AI25">IF(J25&gt;0, IF(AJ25&lt;&gt;"P",_xlfn.XLOOKUP($AQ25,Batting!$AS$2:$AS$523,Batting!AZ$2:$AZ$523),""),"")</f>
        <v>#N/A</v>
      </c>
      <c r="AJ25" s="23" t="str">
        <f t="shared" si="2"/>
        <v>Field</v>
      </c>
      <c r="AK25" s="28" t="str">
        <f t="shared" si="3"/>
        <v>Davey Johnson</v>
      </c>
      <c r="AL25" t="s">
        <v>1088</v>
      </c>
      <c r="AM25" t="s">
        <v>248</v>
      </c>
      <c r="AN25" s="23" t="str">
        <f t="shared" si="4"/>
        <v>Field</v>
      </c>
      <c r="AO25" s="23" t="str">
        <f t="shared" si="5"/>
        <v>2B</v>
      </c>
      <c r="AP25" s="23">
        <f t="shared" si="6"/>
        <v>144</v>
      </c>
      <c r="AQ25" s="28" t="str">
        <f t="shared" si="7"/>
        <v>Johnson</v>
      </c>
      <c r="AR25" s="23" t="e">
        <f t="shared" si="8"/>
        <v>#N/A</v>
      </c>
      <c r="AS25" s="23" t="e">
        <f t="shared" si="9"/>
        <v>#N/A</v>
      </c>
      <c r="BM25" s="2"/>
      <c r="BN25" s="2">
        <v>9</v>
      </c>
      <c r="BO25" t="s">
        <v>183</v>
      </c>
      <c r="BP25" s="3">
        <f t="shared" si="10"/>
        <v>0</v>
      </c>
      <c r="BQ25" s="32" t="s">
        <v>161</v>
      </c>
      <c r="BR25" s="2">
        <f t="shared" si="11"/>
        <v>0</v>
      </c>
      <c r="BS25" s="32" t="s">
        <v>171</v>
      </c>
      <c r="BT25" s="2" t="str">
        <f t="shared" si="12"/>
        <v>Buzhardt</v>
      </c>
      <c r="BU25" s="32" t="s">
        <v>172</v>
      </c>
      <c r="BV25" s="2" t="str">
        <f t="shared" si="13"/>
        <v>P</v>
      </c>
      <c r="BW25" s="32" t="s">
        <v>173</v>
      </c>
    </row>
    <row r="26" spans="1:75" x14ac:dyDescent="0.25">
      <c r="A26" t="s">
        <v>970</v>
      </c>
      <c r="B26" s="2">
        <v>34</v>
      </c>
      <c r="C26" s="2" t="s">
        <v>119</v>
      </c>
      <c r="D26" s="2" t="s">
        <v>122</v>
      </c>
      <c r="E26" s="2" t="s">
        <v>116</v>
      </c>
      <c r="F26" s="2" t="s">
        <v>118</v>
      </c>
      <c r="G26" s="2">
        <v>190</v>
      </c>
      <c r="H26" s="29">
        <v>12156</v>
      </c>
      <c r="I26" s="2">
        <v>11</v>
      </c>
      <c r="J26" s="2">
        <v>11</v>
      </c>
      <c r="K26" s="2">
        <v>0</v>
      </c>
      <c r="L26" s="2">
        <v>11</v>
      </c>
      <c r="M26" s="2">
        <v>0</v>
      </c>
      <c r="N26" s="91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11</v>
      </c>
      <c r="Y26" s="2">
        <v>0</v>
      </c>
      <c r="AA26" s="22"/>
      <c r="AB26" s="20"/>
      <c r="AC26" s="21"/>
      <c r="AD26" s="23">
        <f t="shared" si="0"/>
        <v>11</v>
      </c>
      <c r="AE26" s="23" t="str">
        <f t="shared" si="1"/>
        <v>PH</v>
      </c>
      <c r="AF26" s="23" t="str">
        <f>IF(AJ26="P",_xlfn.XLOOKUP($AQ26,Pitching!$AP$2:$AP$239,Pitching!$AS$2:$AS$239),"")</f>
        <v/>
      </c>
      <c r="AG26" s="23" t="str">
        <f>IF(AJ26="P",_xlfn.XLOOKUP($AQ26,Pitching!$AP$2:$AP$239,Pitching!$AT$2:$AT$239),"")</f>
        <v/>
      </c>
      <c r="AH26" s="23" t="str">
        <f>IF(J26&gt;0, IF(AJ26&lt;&gt;"P",_xlfn.XLOOKUP($AQ26,Batting!$AS$2:$AS$519,Batting!$AY$2:$AY$519),""),"")</f>
        <v>6C</v>
      </c>
      <c r="AI26" s="23" t="str" cm="1">
        <f t="array" ref="AI26">IF(J26&gt;0, IF(AJ26&lt;&gt;"P",_xlfn.XLOOKUP($AQ26,Batting!$AS$2:$AS$523,Batting!AZ$2:$AZ$523),""),"")</f>
        <v>L</v>
      </c>
      <c r="AJ26" s="23" t="str">
        <f t="shared" si="2"/>
        <v>Field</v>
      </c>
      <c r="AK26" s="28" t="str">
        <f t="shared" si="3"/>
        <v>Charley Lau</v>
      </c>
      <c r="AL26" t="s">
        <v>1060</v>
      </c>
      <c r="AM26" t="s">
        <v>1061</v>
      </c>
      <c r="AN26" s="23" t="str">
        <f t="shared" si="4"/>
        <v>Field</v>
      </c>
      <c r="AO26" s="23" t="str">
        <f t="shared" si="5"/>
        <v>PH</v>
      </c>
      <c r="AP26" s="23">
        <f t="shared" si="6"/>
        <v>11</v>
      </c>
      <c r="AQ26" s="28" t="str">
        <f t="shared" si="7"/>
        <v>Lau</v>
      </c>
      <c r="AR26" s="23" t="str">
        <f t="shared" si="8"/>
        <v>6C</v>
      </c>
      <c r="AS26" s="23" t="str">
        <f t="shared" si="9"/>
        <v>L</v>
      </c>
      <c r="BM26" s="2"/>
      <c r="BN26" s="2" t="s">
        <v>184</v>
      </c>
      <c r="BO26" s="33" t="s">
        <v>185</v>
      </c>
      <c r="BP26" s="3">
        <f>IF(BN26&gt;0,_xlfn.XLOOKUP(BN26,$BM$2:$BM$40,$BG$2:$BG$40),"-")</f>
        <v>0</v>
      </c>
      <c r="BQ26" s="32" t="s">
        <v>161</v>
      </c>
      <c r="BR26" s="2">
        <f>IF(BN26&gt;0,_xlfn.XLOOKUP(BN26,$BM$2:$BM$40,$BL$2:$BL$40),"-")</f>
        <v>0</v>
      </c>
      <c r="BS26" s="32" t="s">
        <v>171</v>
      </c>
      <c r="BT26" s="2">
        <f>IF(BN26&gt;0,_xlfn.XLOOKUP(BN26,$BM$2:$BM$40,$AT$2:$AT$40),"-")</f>
        <v>0</v>
      </c>
      <c r="BU26" s="32" t="s">
        <v>186</v>
      </c>
      <c r="BV26" s="2">
        <f>IF(BN26&gt;0,_xlfn.XLOOKUP(BN26,$BM$2:$BM$40,$BI$4:$BI$42),"-")</f>
        <v>0</v>
      </c>
      <c r="BW26" s="32" t="s">
        <v>164</v>
      </c>
    </row>
    <row r="27" spans="1:75" x14ac:dyDescent="0.25">
      <c r="A27" t="s">
        <v>639</v>
      </c>
      <c r="B27" s="2">
        <v>26</v>
      </c>
      <c r="C27" s="2" t="s">
        <v>119</v>
      </c>
      <c r="D27" s="2" t="s">
        <v>116</v>
      </c>
      <c r="E27" s="2" t="s">
        <v>116</v>
      </c>
      <c r="F27" s="2" t="s">
        <v>125</v>
      </c>
      <c r="G27" s="2">
        <v>165</v>
      </c>
      <c r="H27" s="29">
        <v>14998</v>
      </c>
      <c r="I27" s="2" t="s">
        <v>124</v>
      </c>
      <c r="J27" s="2">
        <v>3</v>
      </c>
      <c r="K27" s="2">
        <v>2</v>
      </c>
      <c r="L27" s="2">
        <v>3</v>
      </c>
      <c r="M27" s="2">
        <v>3</v>
      </c>
      <c r="N27" s="91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2"/>
      <c r="AB27" s="20"/>
      <c r="AC27" s="21"/>
      <c r="AD27" s="23">
        <f t="shared" si="0"/>
        <v>3</v>
      </c>
      <c r="AE27" s="23" t="str">
        <f t="shared" si="1"/>
        <v>P</v>
      </c>
      <c r="AF27" s="23">
        <f>IF(AJ27="P",_xlfn.XLOOKUP($AQ27,Pitching!$AP$2:$AP$239,Pitching!$AS$2:$AS$239),"")</f>
        <v>11</v>
      </c>
      <c r="AG27" s="23">
        <f>IF(AJ27="P",_xlfn.XLOOKUP($AQ27,Pitching!$AP$2:$AP$239,Pitching!$AT$2:$AT$239),"")</f>
        <v>6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Dave Leonhard</v>
      </c>
      <c r="AL27" t="s">
        <v>273</v>
      </c>
      <c r="AM27" t="s">
        <v>1084</v>
      </c>
      <c r="AN27" s="23" t="str">
        <f t="shared" si="4"/>
        <v>P</v>
      </c>
      <c r="AO27" s="23" t="str">
        <f t="shared" si="5"/>
        <v>P</v>
      </c>
      <c r="AP27" s="23">
        <f t="shared" si="6"/>
        <v>3</v>
      </c>
      <c r="AQ27" s="28" t="str">
        <f t="shared" si="7"/>
        <v>Leonhard</v>
      </c>
      <c r="AR27" s="23">
        <f t="shared" si="8"/>
        <v>11</v>
      </c>
      <c r="AS27" s="23">
        <f t="shared" si="9"/>
        <v>6</v>
      </c>
      <c r="BM27" s="2"/>
      <c r="BN27" s="2"/>
      <c r="BO27" s="34" t="s">
        <v>187</v>
      </c>
      <c r="BP27" s="3"/>
      <c r="BR27" s="2"/>
      <c r="BS27" s="2"/>
      <c r="BT27" s="2"/>
      <c r="BU27" s="2"/>
      <c r="BV27" s="2"/>
      <c r="BW27" s="2"/>
    </row>
    <row r="28" spans="1:75" x14ac:dyDescent="0.25">
      <c r="A28" t="s">
        <v>646</v>
      </c>
      <c r="B28" s="2">
        <v>23</v>
      </c>
      <c r="C28" s="2" t="s">
        <v>131</v>
      </c>
      <c r="D28" s="2" t="s">
        <v>116</v>
      </c>
      <c r="E28" s="2" t="s">
        <v>122</v>
      </c>
      <c r="F28" s="2" t="s">
        <v>120</v>
      </c>
      <c r="G28" s="2">
        <v>195</v>
      </c>
      <c r="H28" s="29">
        <v>15972</v>
      </c>
      <c r="I28" s="2">
        <v>4</v>
      </c>
      <c r="J28" s="2">
        <v>6</v>
      </c>
      <c r="K28" s="2">
        <v>4</v>
      </c>
      <c r="L28" s="2">
        <v>6</v>
      </c>
      <c r="M28" s="2">
        <v>4</v>
      </c>
      <c r="N28" s="91">
        <v>4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2</v>
      </c>
      <c r="AA28" s="22"/>
      <c r="AB28" s="20"/>
      <c r="AC28" s="21"/>
      <c r="AD28" s="23">
        <f t="shared" si="0"/>
        <v>4</v>
      </c>
      <c r="AE28" s="23" t="str">
        <f t="shared" si="1"/>
        <v>P</v>
      </c>
      <c r="AF28" s="23">
        <f>IF(AJ28="P",_xlfn.XLOOKUP($AQ28,Pitching!$AP$2:$AP$239,Pitching!$AS$2:$AS$239),"")</f>
        <v>12</v>
      </c>
      <c r="AG28" s="23">
        <f>IF(AJ28="P",_xlfn.XLOOKUP($AQ28,Pitching!$AP$2:$AP$239,Pitching!$AT$2:$AT$239),"")</f>
        <v>4</v>
      </c>
      <c r="AH28" s="23" t="str">
        <f>IF(J28&gt;0, IF(AJ28&lt;&gt;"P",_xlfn.XLOOKUP($AQ28,Batting!$AS$2:$AS$519,Batting!$AY$2:$AY$519),""),"")</f>
        <v/>
      </c>
      <c r="AI28" s="23" t="str" cm="1">
        <f t="array" ref="AI28">IF(J28&gt;0, IF(AJ28&lt;&gt;"P",_xlfn.XLOOKUP($AQ28,Batting!$AS$2:$AS$523,Batting!AZ$2:$AZ$523),""),"")</f>
        <v/>
      </c>
      <c r="AJ28" s="23" t="str">
        <f t="shared" si="2"/>
        <v>P</v>
      </c>
      <c r="AK28" s="28" t="str">
        <f t="shared" si="3"/>
        <v>Marcelino López</v>
      </c>
      <c r="AL28" t="s">
        <v>1249</v>
      </c>
      <c r="AM28" t="s">
        <v>1250</v>
      </c>
      <c r="AN28" s="23" t="str">
        <f t="shared" si="4"/>
        <v>P</v>
      </c>
      <c r="AO28" s="23" t="str">
        <f t="shared" si="5"/>
        <v>P</v>
      </c>
      <c r="AP28" s="23">
        <f t="shared" si="6"/>
        <v>4</v>
      </c>
      <c r="AQ28" s="28" t="str">
        <f t="shared" si="7"/>
        <v>López</v>
      </c>
      <c r="AR28" s="23">
        <f t="shared" si="8"/>
        <v>12</v>
      </c>
      <c r="AS28" s="23">
        <f t="shared" si="9"/>
        <v>4</v>
      </c>
      <c r="BM28" s="2" t="s">
        <v>184</v>
      </c>
      <c r="BN28" s="2"/>
      <c r="BO28" s="33"/>
      <c r="BP28" s="3"/>
      <c r="BR28" s="2"/>
      <c r="BS28" s="2"/>
      <c r="BT28" s="2"/>
      <c r="BU28" s="2"/>
      <c r="BV28" s="2"/>
      <c r="BW28" s="2"/>
    </row>
    <row r="29" spans="1:75" x14ac:dyDescent="0.25">
      <c r="A29" t="s">
        <v>943</v>
      </c>
      <c r="B29" s="2">
        <v>23</v>
      </c>
      <c r="C29" s="2" t="s">
        <v>119</v>
      </c>
      <c r="D29" s="2" t="s">
        <v>122</v>
      </c>
      <c r="E29" s="2" t="s">
        <v>116</v>
      </c>
      <c r="F29" s="2" t="s">
        <v>128</v>
      </c>
      <c r="G29" s="2">
        <v>186</v>
      </c>
      <c r="H29" s="29">
        <v>16063</v>
      </c>
      <c r="I29" s="2" t="s">
        <v>124</v>
      </c>
      <c r="J29" s="2">
        <v>36</v>
      </c>
      <c r="K29" s="2">
        <v>17</v>
      </c>
      <c r="L29" s="2">
        <v>36</v>
      </c>
      <c r="M29" s="2">
        <v>19</v>
      </c>
      <c r="N29" s="91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</v>
      </c>
      <c r="U29" s="2">
        <v>0</v>
      </c>
      <c r="V29" s="2">
        <v>18</v>
      </c>
      <c r="W29" s="2">
        <v>19</v>
      </c>
      <c r="X29" s="2">
        <v>17</v>
      </c>
      <c r="Y29" s="2">
        <v>1</v>
      </c>
      <c r="AA29" s="22"/>
      <c r="AB29" s="20"/>
      <c r="AC29" s="21"/>
      <c r="AD29" s="23">
        <f t="shared" si="0"/>
        <v>18</v>
      </c>
      <c r="AE29" s="23" t="str">
        <f t="shared" si="1"/>
        <v>RF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5C</v>
      </c>
      <c r="AI29" s="23" t="str" cm="1">
        <f t="array" ref="AI29">IF(J29&gt;0, IF(AJ29&lt;&gt;"P",_xlfn.XLOOKUP($AQ29,Batting!$AS$2:$AS$523,Batting!AZ$2:$AZ$523),""),"")</f>
        <v>L</v>
      </c>
      <c r="AJ29" s="23" t="str">
        <f t="shared" si="2"/>
        <v>Field</v>
      </c>
      <c r="AK29" s="28" t="str">
        <f t="shared" si="3"/>
        <v>Dave May</v>
      </c>
      <c r="AL29" t="s">
        <v>273</v>
      </c>
      <c r="AM29" t="s">
        <v>361</v>
      </c>
      <c r="AN29" s="23" t="str">
        <f t="shared" si="4"/>
        <v>Field</v>
      </c>
      <c r="AO29" s="23" t="str">
        <f t="shared" si="5"/>
        <v>RF</v>
      </c>
      <c r="AP29" s="23">
        <f t="shared" si="6"/>
        <v>18</v>
      </c>
      <c r="AQ29" s="28" t="str">
        <f t="shared" si="7"/>
        <v>May</v>
      </c>
      <c r="AR29" s="23" t="str">
        <f t="shared" si="8"/>
        <v>5C</v>
      </c>
      <c r="AS29" s="23" t="str">
        <f t="shared" si="9"/>
        <v>L</v>
      </c>
      <c r="BM29" s="2"/>
      <c r="BN29" s="2"/>
      <c r="BO29" s="33"/>
      <c r="BP29" s="3"/>
      <c r="BR29" s="2"/>
      <c r="BS29" s="2"/>
      <c r="BT29" s="2"/>
      <c r="BU29" s="2"/>
      <c r="BV29" s="2"/>
      <c r="BW29" s="2"/>
    </row>
    <row r="30" spans="1:75" x14ac:dyDescent="0.25">
      <c r="A30" t="s">
        <v>652</v>
      </c>
      <c r="B30" s="2">
        <v>26</v>
      </c>
      <c r="C30" s="2" t="s">
        <v>119</v>
      </c>
      <c r="D30" s="2" t="s">
        <v>116</v>
      </c>
      <c r="E30" s="2" t="s">
        <v>116</v>
      </c>
      <c r="F30" s="2" t="s">
        <v>128</v>
      </c>
      <c r="G30" s="2">
        <v>170</v>
      </c>
      <c r="H30" s="29">
        <v>14994</v>
      </c>
      <c r="I30" s="2">
        <v>2</v>
      </c>
      <c r="J30" s="2">
        <v>10</v>
      </c>
      <c r="K30" s="2">
        <v>3</v>
      </c>
      <c r="L30" s="2">
        <v>10</v>
      </c>
      <c r="M30" s="2">
        <v>4</v>
      </c>
      <c r="N30" s="91">
        <v>0</v>
      </c>
      <c r="O30" s="2">
        <v>0</v>
      </c>
      <c r="P30" s="2">
        <v>0</v>
      </c>
      <c r="Q30" s="2">
        <v>4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6</v>
      </c>
      <c r="Y30" s="2">
        <v>0</v>
      </c>
      <c r="AA30" s="22"/>
      <c r="AB30" s="20"/>
      <c r="AC30" s="21"/>
      <c r="AD30" s="23">
        <f t="shared" si="0"/>
        <v>4</v>
      </c>
      <c r="AE30" s="23" t="str">
        <f t="shared" si="1"/>
        <v>2B</v>
      </c>
      <c r="AF30" s="23" t="str">
        <f>IF(AJ30="P",_xlfn.XLOOKUP($AQ30,Pitching!$AP$2:$AP$239,Pitching!$AS$2:$AS$239),"")</f>
        <v/>
      </c>
      <c r="AG30" s="23" t="str">
        <f>IF(AJ30="P",_xlfn.XLOOKUP($AQ30,Pitching!$AP$2:$AP$239,Pitching!$AT$2:$AT$239),"")</f>
        <v/>
      </c>
      <c r="AH30" s="23" t="str">
        <f>IF(J30&gt;0, IF(AJ30&lt;&gt;"P",_xlfn.XLOOKUP($AQ30,Batting!$AS$2:$AS$519,Batting!$AY$2:$AY$519),""),"")</f>
        <v>5C</v>
      </c>
      <c r="AI30" s="23" t="str" cm="1">
        <f t="array" ref="AI30">IF(J30&gt;0, IF(AJ30&lt;&gt;"P",_xlfn.XLOOKUP($AQ30,Batting!$AS$2:$AS$523,Batting!AZ$2:$AZ$523),""),"")</f>
        <v>R</v>
      </c>
      <c r="AJ30" s="23" t="str">
        <f t="shared" si="2"/>
        <v>Field</v>
      </c>
      <c r="AK30" s="28" t="str">
        <f t="shared" si="3"/>
        <v>Mickey McGuire</v>
      </c>
      <c r="AL30" t="s">
        <v>1257</v>
      </c>
      <c r="AM30" t="s">
        <v>1260</v>
      </c>
      <c r="AN30" s="23" t="str">
        <f t="shared" si="4"/>
        <v>Field</v>
      </c>
      <c r="AO30" s="23" t="str">
        <f t="shared" si="5"/>
        <v>2B</v>
      </c>
      <c r="AP30" s="23">
        <f t="shared" si="6"/>
        <v>4</v>
      </c>
      <c r="AQ30" s="28" t="str">
        <f t="shared" si="7"/>
        <v>McGuire</v>
      </c>
      <c r="AR30" s="23" t="str">
        <f t="shared" si="8"/>
        <v>5C</v>
      </c>
      <c r="AS30" s="23" t="str">
        <f t="shared" si="9"/>
        <v>R</v>
      </c>
      <c r="BM30" s="2"/>
      <c r="BN30" s="2"/>
      <c r="BO30" s="34"/>
      <c r="BP30" s="3"/>
      <c r="BR30" s="2"/>
      <c r="BS30" s="2"/>
      <c r="BT30" s="2"/>
      <c r="BU30" s="2"/>
      <c r="BV30" s="2"/>
      <c r="BW30" s="2"/>
    </row>
    <row r="31" spans="1:75" x14ac:dyDescent="0.25">
      <c r="A31" t="s">
        <v>655</v>
      </c>
      <c r="B31" s="2">
        <v>24</v>
      </c>
      <c r="C31" s="2" t="s">
        <v>119</v>
      </c>
      <c r="D31" s="2" t="s">
        <v>116</v>
      </c>
      <c r="E31" s="2" t="s">
        <v>122</v>
      </c>
      <c r="F31" s="2" t="s">
        <v>125</v>
      </c>
      <c r="G31" s="2">
        <v>185</v>
      </c>
      <c r="H31" s="29">
        <v>15645</v>
      </c>
      <c r="I31" s="2">
        <v>6</v>
      </c>
      <c r="J31" s="2">
        <v>24</v>
      </c>
      <c r="K31" s="2">
        <v>22</v>
      </c>
      <c r="L31" s="2">
        <v>24</v>
      </c>
      <c r="M31" s="2">
        <v>24</v>
      </c>
      <c r="N31" s="91">
        <v>24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AA31" s="22"/>
      <c r="AB31" s="20"/>
      <c r="AC31" s="21"/>
      <c r="AD31" s="23">
        <f t="shared" si="0"/>
        <v>24</v>
      </c>
      <c r="AE31" s="23" t="str">
        <f t="shared" si="1"/>
        <v>P</v>
      </c>
      <c r="AF31" s="23">
        <f>IF(AJ31="P",_xlfn.XLOOKUP($AQ31,Pitching!$AP$2:$AP$239,Pitching!$AS$2:$AS$239),"")</f>
        <v>14</v>
      </c>
      <c r="AG31" s="23">
        <f>IF(AJ31="P",_xlfn.XLOOKUP($AQ31,Pitching!$AP$2:$AP$239,Pitching!$AT$2:$AT$239),"")</f>
        <v>6</v>
      </c>
      <c r="AH31" s="23" t="str">
        <f>IF(J31&gt;0, IF(AJ31&lt;&gt;"P",_xlfn.XLOOKUP($AQ31,Batting!$AS$2:$AS$519,Batting!$AY$2:$AY$519),""),"")</f>
        <v/>
      </c>
      <c r="AI31" s="23" t="str" cm="1">
        <f t="array" ref="AI31">IF(J31&gt;0, IF(AJ31&lt;&gt;"P",_xlfn.XLOOKUP($AQ31,Batting!$AS$2:$AS$523,Batting!AZ$2:$AZ$523),""),"")</f>
        <v/>
      </c>
      <c r="AJ31" s="23" t="str">
        <f t="shared" si="2"/>
        <v>P</v>
      </c>
      <c r="AK31" s="28" t="str">
        <f t="shared" si="3"/>
        <v>Dave McNally</v>
      </c>
      <c r="AL31" t="s">
        <v>273</v>
      </c>
      <c r="AM31" t="s">
        <v>1085</v>
      </c>
      <c r="AN31" s="23" t="str">
        <f t="shared" si="4"/>
        <v>P</v>
      </c>
      <c r="AO31" s="23" t="str">
        <f t="shared" si="5"/>
        <v>P</v>
      </c>
      <c r="AP31" s="23">
        <f t="shared" si="6"/>
        <v>24</v>
      </c>
      <c r="AQ31" s="28" t="str">
        <f t="shared" si="7"/>
        <v>McNally</v>
      </c>
      <c r="AR31" s="23">
        <f t="shared" si="8"/>
        <v>14</v>
      </c>
      <c r="AS31" s="23">
        <f t="shared" si="9"/>
        <v>6</v>
      </c>
      <c r="BM31" s="2"/>
      <c r="BN31" s="2"/>
      <c r="BP31" s="3"/>
      <c r="BQ31" s="32"/>
      <c r="BR31" s="2"/>
      <c r="BS31" s="32"/>
      <c r="BT31" s="2"/>
      <c r="BU31" s="32"/>
      <c r="BV31" s="2"/>
      <c r="BW31" s="32"/>
    </row>
    <row r="32" spans="1:75" x14ac:dyDescent="0.25">
      <c r="A32" t="s">
        <v>658</v>
      </c>
      <c r="B32" s="2">
        <v>26</v>
      </c>
      <c r="C32" s="2" t="s">
        <v>119</v>
      </c>
      <c r="D32" s="2" t="s">
        <v>116</v>
      </c>
      <c r="E32" s="2" t="s">
        <v>116</v>
      </c>
      <c r="F32" s="2" t="s">
        <v>126</v>
      </c>
      <c r="G32" s="2">
        <v>210</v>
      </c>
      <c r="H32" s="29">
        <v>15126</v>
      </c>
      <c r="I32" s="2">
        <v>5</v>
      </c>
      <c r="J32" s="2">
        <v>2</v>
      </c>
      <c r="K32" s="2">
        <v>0</v>
      </c>
      <c r="L32" s="2">
        <v>2</v>
      </c>
      <c r="M32" s="2">
        <v>2</v>
      </c>
      <c r="N32" s="91">
        <v>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2"/>
      <c r="AB32" s="20"/>
      <c r="AC32" s="21"/>
      <c r="AD32" s="23">
        <f t="shared" si="0"/>
        <v>2</v>
      </c>
      <c r="AE32" s="23" t="str">
        <f t="shared" si="1"/>
        <v>P</v>
      </c>
      <c r="AF32" s="23">
        <f>IF(AJ32="P",_xlfn.XLOOKUP($AQ32,Pitching!$AP$2:$AP$239,Pitching!$AS$2:$AS$239),"")</f>
        <v>13</v>
      </c>
      <c r="AG32" s="23">
        <f>IF(AJ32="P",_xlfn.XLOOKUP($AQ32,Pitching!$AP$2:$AP$239,Pitching!$AT$2:$AT$239),"")</f>
        <v>4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John Miller</v>
      </c>
      <c r="AL32" t="s">
        <v>143</v>
      </c>
      <c r="AM32" t="s">
        <v>1217</v>
      </c>
      <c r="AN32" s="23" t="str">
        <f t="shared" si="4"/>
        <v>P</v>
      </c>
      <c r="AO32" s="23" t="str">
        <f t="shared" si="5"/>
        <v>P</v>
      </c>
      <c r="AP32" s="23">
        <f t="shared" si="6"/>
        <v>2</v>
      </c>
      <c r="AQ32" s="28" t="str">
        <f t="shared" si="7"/>
        <v>Miller</v>
      </c>
      <c r="AR32" s="23">
        <f t="shared" si="8"/>
        <v>13</v>
      </c>
      <c r="AS32" s="23">
        <f t="shared" si="9"/>
        <v>4</v>
      </c>
      <c r="BM32" s="2"/>
      <c r="BN32" s="2"/>
      <c r="BP32" s="3"/>
      <c r="BQ32" s="32"/>
      <c r="BR32" s="2"/>
      <c r="BS32" s="32"/>
      <c r="BT32" s="2"/>
      <c r="BU32" s="32"/>
      <c r="BV32" s="2"/>
      <c r="BW32" s="32"/>
    </row>
    <row r="33" spans="1:75" x14ac:dyDescent="0.25">
      <c r="A33" t="s">
        <v>657</v>
      </c>
      <c r="B33" s="2">
        <v>39</v>
      </c>
      <c r="C33" s="2" t="s">
        <v>119</v>
      </c>
      <c r="D33" s="2" t="s">
        <v>116</v>
      </c>
      <c r="E33" s="2" t="s">
        <v>116</v>
      </c>
      <c r="F33" s="2" t="s">
        <v>125</v>
      </c>
      <c r="G33" s="2">
        <v>165</v>
      </c>
      <c r="H33" s="29">
        <v>10222</v>
      </c>
      <c r="I33" s="2">
        <v>15</v>
      </c>
      <c r="J33" s="2">
        <v>42</v>
      </c>
      <c r="K33" s="2">
        <v>0</v>
      </c>
      <c r="L33" s="2">
        <v>42</v>
      </c>
      <c r="M33" s="2">
        <v>42</v>
      </c>
      <c r="N33" s="91">
        <v>42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AA33" s="22"/>
      <c r="AB33" s="20"/>
      <c r="AC33" s="21"/>
      <c r="AD33" s="23">
        <f t="shared" si="0"/>
        <v>42</v>
      </c>
      <c r="AE33" s="23" t="str">
        <f t="shared" si="1"/>
        <v>P</v>
      </c>
      <c r="AF33" s="23">
        <f>IF(AJ33="P",_xlfn.XLOOKUP($AQ33,Pitching!$AP$2:$AP$239,Pitching!$AS$2:$AS$239),"")</f>
        <v>13</v>
      </c>
      <c r="AG33" s="23">
        <f>IF(AJ33="P",_xlfn.XLOOKUP($AQ33,Pitching!$AP$2:$AP$239,Pitching!$AT$2:$AT$239),"")</f>
        <v>4</v>
      </c>
      <c r="AH33" s="23" t="str">
        <f>IF(J33&gt;0, IF(AJ33&lt;&gt;"P",_xlfn.XLOOKUP($AQ33,Batting!$AS$2:$AS$519,Batting!$AY$2:$AY$519),""),"")</f>
        <v/>
      </c>
      <c r="AI33" s="23" t="str" cm="1">
        <f t="array" ref="AI33">IF(J33&gt;0, IF(AJ33&lt;&gt;"P",_xlfn.XLOOKUP($AQ33,Batting!$AS$2:$AS$523,Batting!AZ$2:$AZ$523),""),"")</f>
        <v/>
      </c>
      <c r="AJ33" s="23" t="str">
        <f t="shared" si="2"/>
        <v>P</v>
      </c>
      <c r="AK33" s="28" t="str">
        <f t="shared" si="3"/>
        <v>Stu Miller</v>
      </c>
      <c r="AL33" t="s">
        <v>1338</v>
      </c>
      <c r="AM33" t="s">
        <v>1217</v>
      </c>
      <c r="AN33" s="23" t="str">
        <f t="shared" si="4"/>
        <v>P</v>
      </c>
      <c r="AO33" s="23" t="str">
        <f t="shared" si="5"/>
        <v>P</v>
      </c>
      <c r="AP33" s="23">
        <f t="shared" si="6"/>
        <v>42</v>
      </c>
      <c r="AQ33" s="28" t="str">
        <f t="shared" si="7"/>
        <v>Miller</v>
      </c>
      <c r="AR33" s="23">
        <f t="shared" si="8"/>
        <v>13</v>
      </c>
      <c r="AS33" s="23">
        <f t="shared" si="9"/>
        <v>4</v>
      </c>
      <c r="BM33" s="2"/>
      <c r="BN33" s="2"/>
      <c r="BP33" s="3"/>
      <c r="BQ33" s="32"/>
      <c r="BR33" s="2"/>
      <c r="BS33" s="32"/>
      <c r="BT33" s="2"/>
      <c r="BU33" s="32"/>
      <c r="BV33" s="2"/>
      <c r="BW33" s="32"/>
    </row>
    <row r="34" spans="1:75" x14ac:dyDescent="0.25">
      <c r="A34" t="s">
        <v>499</v>
      </c>
      <c r="B34" s="2">
        <v>26</v>
      </c>
      <c r="C34" s="2" t="s">
        <v>119</v>
      </c>
      <c r="D34" s="2" t="s">
        <v>116</v>
      </c>
      <c r="E34" s="2" t="s">
        <v>116</v>
      </c>
      <c r="F34" s="2" t="s">
        <v>379</v>
      </c>
      <c r="G34" s="2">
        <v>164</v>
      </c>
      <c r="H34" s="29">
        <v>14878</v>
      </c>
      <c r="I34" s="2" t="s">
        <v>124</v>
      </c>
      <c r="J34" s="2">
        <v>27</v>
      </c>
      <c r="K34" s="2">
        <v>15</v>
      </c>
      <c r="L34" s="2">
        <v>27</v>
      </c>
      <c r="M34" s="2">
        <v>18</v>
      </c>
      <c r="N34" s="91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18</v>
      </c>
      <c r="U34" s="2">
        <v>0</v>
      </c>
      <c r="V34" s="2">
        <v>0</v>
      </c>
      <c r="W34" s="2">
        <v>18</v>
      </c>
      <c r="X34" s="2">
        <v>12</v>
      </c>
      <c r="Y34" s="2">
        <v>0</v>
      </c>
      <c r="AA34" s="22"/>
      <c r="AB34" s="20"/>
      <c r="AC34" s="21"/>
      <c r="AD34" s="23">
        <f t="shared" si="0"/>
        <v>18</v>
      </c>
      <c r="AE34" s="23" t="str">
        <f t="shared" si="1"/>
        <v>LF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str">
        <f>IF(J34&gt;0, IF(AJ34&lt;&gt;"P",_xlfn.XLOOKUP($AQ34,Batting!$AS$2:$AS$519,Batting!$AY$2:$AY$519),""),"")</f>
        <v>6C</v>
      </c>
      <c r="AI34" s="23" t="str" cm="1">
        <f t="array" ref="AI34">IF(J34&gt;0, IF(AJ34&lt;&gt;"P",_xlfn.XLOOKUP($AQ34,Batting!$AS$2:$AS$523,Batting!AZ$2:$AZ$523),""),"")</f>
        <v>R</v>
      </c>
      <c r="AJ34" s="23" t="str">
        <f t="shared" si="2"/>
        <v>Field</v>
      </c>
      <c r="AK34" s="28" t="str">
        <f t="shared" si="3"/>
        <v>Curt Motton</v>
      </c>
      <c r="AL34" t="s">
        <v>1071</v>
      </c>
      <c r="AM34" t="s">
        <v>1073</v>
      </c>
      <c r="AN34" s="23" t="str">
        <f t="shared" si="4"/>
        <v>Field</v>
      </c>
      <c r="AO34" s="23" t="str">
        <f t="shared" si="5"/>
        <v>LF</v>
      </c>
      <c r="AP34" s="23">
        <f t="shared" si="6"/>
        <v>18</v>
      </c>
      <c r="AQ34" s="28" t="str">
        <f t="shared" si="7"/>
        <v>Motton</v>
      </c>
      <c r="AR34" s="23" t="str">
        <f t="shared" si="8"/>
        <v>6C</v>
      </c>
      <c r="AS34" s="23" t="str">
        <f t="shared" si="9"/>
        <v>R</v>
      </c>
      <c r="BM34" s="2"/>
      <c r="BN34" s="2"/>
      <c r="BP34" s="3"/>
      <c r="BQ34" s="32"/>
      <c r="BR34" s="2"/>
      <c r="BS34" s="32"/>
      <c r="BT34" s="2"/>
      <c r="BU34" s="32"/>
      <c r="BV34" s="2"/>
      <c r="BW34" s="32"/>
    </row>
    <row r="35" spans="1:75" x14ac:dyDescent="0.25">
      <c r="A35" t="s">
        <v>680</v>
      </c>
      <c r="B35" s="2">
        <v>21</v>
      </c>
      <c r="C35" s="2" t="s">
        <v>119</v>
      </c>
      <c r="D35" s="2" t="s">
        <v>116</v>
      </c>
      <c r="E35" s="2" t="s">
        <v>116</v>
      </c>
      <c r="F35" s="2" t="s">
        <v>120</v>
      </c>
      <c r="G35" s="2">
        <v>190</v>
      </c>
      <c r="H35" s="29">
        <v>16725</v>
      </c>
      <c r="I35" s="2">
        <v>3</v>
      </c>
      <c r="J35" s="2">
        <v>9</v>
      </c>
      <c r="K35" s="2">
        <v>9</v>
      </c>
      <c r="L35" s="2">
        <v>9</v>
      </c>
      <c r="M35" s="2">
        <v>9</v>
      </c>
      <c r="N35" s="91">
        <v>9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2"/>
      <c r="AB35" s="20"/>
      <c r="AC35" s="21"/>
      <c r="AD35" s="23">
        <f t="shared" si="0"/>
        <v>9</v>
      </c>
      <c r="AE35" s="23" t="str">
        <f t="shared" si="1"/>
        <v>P</v>
      </c>
      <c r="AF35" s="23">
        <f>IF(AJ35="P",_xlfn.XLOOKUP($AQ35,Pitching!$AP$2:$AP$239,Pitching!$AS$2:$AS$239),"")</f>
        <v>11</v>
      </c>
      <c r="AG35" s="23">
        <f>IF(AJ35="P",_xlfn.XLOOKUP($AQ35,Pitching!$AP$2:$AP$239,Pitching!$AT$2:$AT$239),"")</f>
        <v>6</v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>P</v>
      </c>
      <c r="AK35" s="28" t="str">
        <f t="shared" si="3"/>
        <v>Jim Palmer</v>
      </c>
      <c r="AL35" t="s">
        <v>296</v>
      </c>
      <c r="AM35" t="s">
        <v>1200</v>
      </c>
      <c r="AN35" s="23" t="str">
        <f t="shared" si="4"/>
        <v>P</v>
      </c>
      <c r="AO35" s="23" t="str">
        <f t="shared" si="5"/>
        <v>P</v>
      </c>
      <c r="AP35" s="23">
        <f t="shared" si="6"/>
        <v>9</v>
      </c>
      <c r="AQ35" s="28" t="str">
        <f t="shared" si="7"/>
        <v>Palmer</v>
      </c>
      <c r="AR35" s="23">
        <f t="shared" si="8"/>
        <v>11</v>
      </c>
      <c r="AS35" s="23">
        <f t="shared" si="9"/>
        <v>6</v>
      </c>
      <c r="BM35" s="2"/>
      <c r="BN35" s="2"/>
      <c r="BP35" s="3"/>
      <c r="BQ35" s="32"/>
      <c r="BR35" s="2"/>
      <c r="BS35" s="32"/>
      <c r="BT35" s="2"/>
      <c r="BU35" s="32"/>
      <c r="BV35" s="2"/>
      <c r="BW35" s="32"/>
    </row>
    <row r="36" spans="1:75" x14ac:dyDescent="0.25">
      <c r="A36" t="s">
        <v>536</v>
      </c>
      <c r="B36" s="2">
        <v>25</v>
      </c>
      <c r="C36" s="2" t="s">
        <v>119</v>
      </c>
      <c r="D36" s="2" t="s">
        <v>116</v>
      </c>
      <c r="E36" s="2" t="s">
        <v>116</v>
      </c>
      <c r="F36" s="2" t="s">
        <v>379</v>
      </c>
      <c r="G36" s="2">
        <v>185</v>
      </c>
      <c r="H36" s="29">
        <v>15438</v>
      </c>
      <c r="I36" s="2">
        <v>2</v>
      </c>
      <c r="J36" s="2">
        <v>33</v>
      </c>
      <c r="K36" s="2">
        <v>33</v>
      </c>
      <c r="L36" s="2">
        <v>33</v>
      </c>
      <c r="M36" s="2">
        <v>33</v>
      </c>
      <c r="N36" s="91">
        <v>33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2"/>
      <c r="AB36" s="20"/>
      <c r="AC36" s="21"/>
      <c r="AD36" s="23">
        <f t="shared" si="0"/>
        <v>33</v>
      </c>
      <c r="AE36" s="23" t="str">
        <f t="shared" si="1"/>
        <v>P</v>
      </c>
      <c r="AF36" s="23">
        <f>IF(AJ36="P",_xlfn.XLOOKUP($AQ36,Pitching!$AP$2:$AP$239,Pitching!$AS$2:$AS$239),"")</f>
        <v>21</v>
      </c>
      <c r="AG36" s="23">
        <f>IF(AJ36="P",_xlfn.XLOOKUP($AQ36,Pitching!$AP$2:$AP$239,Pitching!$AT$2:$AT$239),"")</f>
        <v>7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Tom Phoebus</v>
      </c>
      <c r="AL36" t="s">
        <v>341</v>
      </c>
      <c r="AM36" t="s">
        <v>1345</v>
      </c>
      <c r="AN36" s="23" t="str">
        <f t="shared" si="4"/>
        <v>P</v>
      </c>
      <c r="AO36" s="23" t="str">
        <f t="shared" si="5"/>
        <v>P</v>
      </c>
      <c r="AP36" s="23">
        <f t="shared" si="6"/>
        <v>33</v>
      </c>
      <c r="AQ36" s="28" t="str">
        <f t="shared" si="7"/>
        <v>Phoebus</v>
      </c>
      <c r="AR36" s="23">
        <f t="shared" si="8"/>
        <v>21</v>
      </c>
      <c r="AS36" s="23">
        <f t="shared" si="9"/>
        <v>7</v>
      </c>
      <c r="BM36" s="2"/>
      <c r="BN36" s="2"/>
      <c r="BP36" s="3"/>
      <c r="BQ36" s="32"/>
      <c r="BR36" s="2"/>
      <c r="BS36" s="32"/>
      <c r="BT36" s="2"/>
      <c r="BU36" s="32"/>
      <c r="BV36" s="2"/>
      <c r="BW36" s="32"/>
    </row>
    <row r="37" spans="1:75" x14ac:dyDescent="0.25">
      <c r="A37" t="s">
        <v>904</v>
      </c>
      <c r="B37" s="2">
        <v>25</v>
      </c>
      <c r="C37" s="2" t="s">
        <v>119</v>
      </c>
      <c r="D37" s="2" t="s">
        <v>122</v>
      </c>
      <c r="E37" s="2" t="s">
        <v>116</v>
      </c>
      <c r="F37" s="2" t="s">
        <v>123</v>
      </c>
      <c r="G37" s="2">
        <v>230</v>
      </c>
      <c r="H37" s="29">
        <v>15205</v>
      </c>
      <c r="I37" s="2">
        <v>7</v>
      </c>
      <c r="J37" s="2">
        <v>125</v>
      </c>
      <c r="K37" s="2">
        <v>109</v>
      </c>
      <c r="L37" s="2">
        <v>125</v>
      </c>
      <c r="M37" s="2">
        <v>114</v>
      </c>
      <c r="N37" s="91">
        <v>0</v>
      </c>
      <c r="O37" s="2">
        <v>0</v>
      </c>
      <c r="P37" s="2">
        <v>114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15</v>
      </c>
      <c r="Y37" s="2">
        <v>0</v>
      </c>
      <c r="AA37" s="22"/>
      <c r="AB37" s="20"/>
      <c r="AC37" s="21"/>
      <c r="AD37" s="23">
        <f t="shared" si="0"/>
        <v>114</v>
      </c>
      <c r="AE37" s="23" t="str">
        <f t="shared" si="1"/>
        <v>1B</v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>5C</v>
      </c>
      <c r="AI37" s="23" t="str" cm="1">
        <f t="array" ref="AI37">IF(J37&gt;0, IF(AJ37&lt;&gt;"P",_xlfn.XLOOKUP($AQ37,Batting!$AS$2:$AS$523,Batting!AZ$2:$AZ$523),""),"")</f>
        <v>L</v>
      </c>
      <c r="AJ37" s="23" t="str">
        <f t="shared" si="2"/>
        <v>Field</v>
      </c>
      <c r="AK37" s="28" t="str">
        <f t="shared" si="3"/>
        <v>Boog Powell</v>
      </c>
      <c r="AL37" t="s">
        <v>1039</v>
      </c>
      <c r="AM37" t="s">
        <v>1040</v>
      </c>
      <c r="AN37" s="23" t="str">
        <f t="shared" si="4"/>
        <v>Field</v>
      </c>
      <c r="AO37" s="23" t="str">
        <f t="shared" si="5"/>
        <v>1B</v>
      </c>
      <c r="AP37" s="23">
        <f t="shared" si="6"/>
        <v>114</v>
      </c>
      <c r="AQ37" s="28" t="str">
        <f t="shared" si="7"/>
        <v>Powell</v>
      </c>
      <c r="AR37" s="23" t="str">
        <f t="shared" si="8"/>
        <v>5C</v>
      </c>
      <c r="AS37" s="23" t="str">
        <f t="shared" si="9"/>
        <v>L</v>
      </c>
      <c r="BM37" s="2"/>
      <c r="BN37" s="2"/>
      <c r="BP37" s="3"/>
      <c r="BQ37" s="32"/>
      <c r="BR37" s="2"/>
      <c r="BS37" s="32"/>
      <c r="BT37" s="2"/>
      <c r="BU37" s="32"/>
      <c r="BV37" s="2"/>
      <c r="BW37" s="32"/>
    </row>
    <row r="38" spans="1:75" x14ac:dyDescent="0.25">
      <c r="A38" t="s">
        <v>982</v>
      </c>
      <c r="B38" s="2">
        <v>27</v>
      </c>
      <c r="C38" s="2" t="s">
        <v>119</v>
      </c>
      <c r="D38" s="2" t="s">
        <v>122</v>
      </c>
      <c r="E38" s="2" t="s">
        <v>122</v>
      </c>
      <c r="F38" s="2" t="s">
        <v>125</v>
      </c>
      <c r="G38" s="2">
        <v>165</v>
      </c>
      <c r="H38" s="29">
        <v>14547</v>
      </c>
      <c r="I38" s="2">
        <v>6</v>
      </c>
      <c r="J38" s="2">
        <v>27</v>
      </c>
      <c r="K38" s="2">
        <v>19</v>
      </c>
      <c r="L38" s="2">
        <v>27</v>
      </c>
      <c r="M38" s="2">
        <v>26</v>
      </c>
      <c r="N38" s="91">
        <v>26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0</v>
      </c>
      <c r="AA38" s="22"/>
      <c r="AD38" s="23">
        <f t="shared" si="0"/>
        <v>26</v>
      </c>
      <c r="AE38" s="23" t="str">
        <f t="shared" si="1"/>
        <v>P</v>
      </c>
      <c r="AF38" s="23">
        <f>IF(AJ38="P",_xlfn.XLOOKUP($AQ38,Pitching!$AP$2:$AP$239,Pitching!$AS$2:$AS$239),"")</f>
        <v>20</v>
      </c>
      <c r="AG38" s="23">
        <f>IF(AJ38="P",_xlfn.XLOOKUP($AQ38,Pitching!$AP$2:$AP$239,Pitching!$AT$2:$AT$239),"")</f>
        <v>6</v>
      </c>
      <c r="AH38" s="23" t="str">
        <f>IF(J38&gt;0, IF(AJ38&lt;&gt;"P",_xlfn.XLOOKUP($AQ38,Batting!$AS$2:$AS$519,Batting!$AY$2:$AY$519),""),"")</f>
        <v/>
      </c>
      <c r="AI38" s="23" t="str" cm="1">
        <f t="array" ref="AI38">IF(J38&gt;0, IF(AJ38&lt;&gt;"P",_xlfn.XLOOKUP($AQ38,Batting!$AS$2:$AS$523,Batting!AZ$2:$AZ$523),""),"")</f>
        <v/>
      </c>
      <c r="AJ38" s="23" t="str">
        <f t="shared" si="2"/>
        <v>P</v>
      </c>
      <c r="AK38" s="28" t="str">
        <f t="shared" si="3"/>
        <v>Pete Richert</v>
      </c>
      <c r="AL38" t="s">
        <v>159</v>
      </c>
      <c r="AM38" t="s">
        <v>1288</v>
      </c>
      <c r="AN38" s="23" t="str">
        <f t="shared" si="4"/>
        <v>P</v>
      </c>
      <c r="AO38" s="23" t="str">
        <f t="shared" si="5"/>
        <v>P</v>
      </c>
      <c r="AP38" s="23">
        <f t="shared" si="6"/>
        <v>26</v>
      </c>
      <c r="AQ38" s="28" t="str">
        <f t="shared" si="7"/>
        <v>Richert</v>
      </c>
      <c r="AR38" s="23">
        <f t="shared" si="8"/>
        <v>20</v>
      </c>
      <c r="AS38" s="23">
        <f t="shared" si="9"/>
        <v>6</v>
      </c>
      <c r="BM38" s="2"/>
      <c r="BN38" s="2"/>
      <c r="BP38" s="3"/>
      <c r="BQ38" s="32"/>
      <c r="BR38" s="2"/>
      <c r="BS38" s="32"/>
      <c r="BT38" s="2"/>
      <c r="BU38" s="32"/>
      <c r="BV38" s="2"/>
      <c r="BW38" s="32"/>
    </row>
    <row r="39" spans="1:75" ht="15.75" thickBot="1" x14ac:dyDescent="0.3">
      <c r="A39" t="s">
        <v>404</v>
      </c>
      <c r="B39" s="2">
        <v>30</v>
      </c>
      <c r="C39" s="2" t="s">
        <v>119</v>
      </c>
      <c r="D39" s="2" t="s">
        <v>116</v>
      </c>
      <c r="E39" s="2" t="s">
        <v>116</v>
      </c>
      <c r="F39" s="2" t="s">
        <v>136</v>
      </c>
      <c r="G39" s="2">
        <v>180</v>
      </c>
      <c r="H39" s="29">
        <v>13653</v>
      </c>
      <c r="I39" s="2">
        <v>13</v>
      </c>
      <c r="J39" s="2">
        <v>158</v>
      </c>
      <c r="K39" s="2">
        <v>158</v>
      </c>
      <c r="L39" s="2">
        <v>158</v>
      </c>
      <c r="M39" s="2">
        <v>158</v>
      </c>
      <c r="N39" s="91">
        <v>0</v>
      </c>
      <c r="O39" s="2">
        <v>0</v>
      </c>
      <c r="P39" s="2">
        <v>0</v>
      </c>
      <c r="Q39" s="2">
        <v>0</v>
      </c>
      <c r="R39" s="2">
        <v>158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AD39" s="23">
        <f t="shared" ref="AD39:AD60" si="14">IF(SUM(N39:V39)=0,MAX(X39:Y39),MAX(N39:V39))</f>
        <v>158</v>
      </c>
      <c r="AE39" s="23" t="str">
        <f t="shared" si="1"/>
        <v>3B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4B</v>
      </c>
      <c r="AI39" s="23" t="str" cm="1">
        <f t="array" ref="AI39">IF(J39&gt;0, IF(AJ39&lt;&gt;"P",_xlfn.XLOOKUP($AQ39,Batting!$AS$2:$AS$523,Batting!AZ$2:$AZ$523),""),"")</f>
        <v>R</v>
      </c>
      <c r="AJ39" s="23" t="str">
        <f t="shared" si="2"/>
        <v>Field</v>
      </c>
      <c r="AK39" s="28" t="str">
        <f t="shared" si="3"/>
        <v>Brooks Robinson</v>
      </c>
      <c r="AL39" t="s">
        <v>288</v>
      </c>
      <c r="AM39" s="152" t="s">
        <v>1484</v>
      </c>
      <c r="AN39" s="23" t="str">
        <f t="shared" si="4"/>
        <v>Field</v>
      </c>
      <c r="AO39" s="23" t="str">
        <f t="shared" si="5"/>
        <v>3B</v>
      </c>
      <c r="AP39" s="23">
        <f t="shared" si="6"/>
        <v>158</v>
      </c>
      <c r="AQ39" s="28" t="str">
        <f t="shared" si="7"/>
        <v>RobinsonBr</v>
      </c>
      <c r="AR39" s="23" t="str">
        <f t="shared" si="8"/>
        <v>4B</v>
      </c>
      <c r="AS39" s="23" t="str">
        <f t="shared" si="9"/>
        <v>R</v>
      </c>
      <c r="BM39" s="35"/>
      <c r="BN39" s="35"/>
      <c r="BP39" s="3"/>
      <c r="BQ39" s="32"/>
      <c r="BR39" s="2"/>
      <c r="BS39" s="32"/>
      <c r="BT39" s="2"/>
      <c r="BU39" s="32"/>
      <c r="BV39" s="2"/>
      <c r="BW39" s="32"/>
    </row>
    <row r="40" spans="1:75" ht="15.75" thickTop="1" x14ac:dyDescent="0.25">
      <c r="A40" t="s">
        <v>392</v>
      </c>
      <c r="B40" s="2">
        <v>31</v>
      </c>
      <c r="C40" s="2" t="s">
        <v>119</v>
      </c>
      <c r="D40" s="2" t="s">
        <v>116</v>
      </c>
      <c r="E40" s="2" t="s">
        <v>116</v>
      </c>
      <c r="F40" s="2" t="s">
        <v>136</v>
      </c>
      <c r="G40" s="2">
        <v>183</v>
      </c>
      <c r="H40" s="29">
        <v>13027</v>
      </c>
      <c r="I40" s="2">
        <v>12</v>
      </c>
      <c r="J40" s="2">
        <v>129</v>
      </c>
      <c r="K40" s="2">
        <v>128</v>
      </c>
      <c r="L40" s="2">
        <v>129</v>
      </c>
      <c r="M40" s="2">
        <v>128</v>
      </c>
      <c r="N40" s="91">
        <v>0</v>
      </c>
      <c r="O40" s="2">
        <v>0</v>
      </c>
      <c r="P40" s="2">
        <v>2</v>
      </c>
      <c r="Q40" s="2">
        <v>0</v>
      </c>
      <c r="R40" s="2">
        <v>0</v>
      </c>
      <c r="S40" s="2">
        <v>0</v>
      </c>
      <c r="T40" s="2">
        <v>32</v>
      </c>
      <c r="U40" s="2">
        <v>0</v>
      </c>
      <c r="V40" s="2">
        <v>95</v>
      </c>
      <c r="W40" s="2">
        <v>126</v>
      </c>
      <c r="X40" s="2">
        <v>1</v>
      </c>
      <c r="Y40" s="2">
        <v>0</v>
      </c>
      <c r="AA40" s="22"/>
      <c r="AD40" s="23">
        <f t="shared" si="14"/>
        <v>95</v>
      </c>
      <c r="AE40" s="23" t="str">
        <f t="shared" si="1"/>
        <v>RF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>2A</v>
      </c>
      <c r="AI40" s="23" t="str" cm="1">
        <f t="array" ref="AI40">IF(J40&gt;0, IF(AJ40&lt;&gt;"P",_xlfn.XLOOKUP($AQ40,Batting!$AS$2:$AS$523,Batting!AZ$2:$AZ$523),""),"")</f>
        <v>R</v>
      </c>
      <c r="AJ40" s="23" t="str">
        <f t="shared" si="2"/>
        <v>Field</v>
      </c>
      <c r="AK40" s="28" t="str">
        <f t="shared" si="3"/>
        <v>Frank Robinson</v>
      </c>
      <c r="AL40" t="s">
        <v>281</v>
      </c>
      <c r="AM40" s="152" t="s">
        <v>1483</v>
      </c>
      <c r="AN40" s="23" t="str">
        <f t="shared" si="4"/>
        <v>Field</v>
      </c>
      <c r="AO40" s="23" t="str">
        <f t="shared" si="5"/>
        <v>RF</v>
      </c>
      <c r="AP40" s="23">
        <f t="shared" si="6"/>
        <v>95</v>
      </c>
      <c r="AQ40" s="28" t="str">
        <f t="shared" si="7"/>
        <v>RobinsonF</v>
      </c>
      <c r="AR40" s="23" t="str">
        <f t="shared" si="8"/>
        <v>2A</v>
      </c>
      <c r="AS40" s="23" t="str">
        <f t="shared" si="9"/>
        <v>R</v>
      </c>
      <c r="BM40" s="2"/>
      <c r="BN40" s="2"/>
      <c r="BP40" s="3" t="str">
        <f>IF(BN40&gt;0,_xlfn.XLOOKUP(BN40,$BM$11:$BM$25,$BG$2:$BG$24),"")</f>
        <v/>
      </c>
      <c r="BQ40" t="str">
        <f>IF(BM40&gt;0,$BL$1,"")</f>
        <v/>
      </c>
      <c r="BR40" s="2" t="str">
        <f>IF(BN40&gt;0,_xlfn.XLOOKUP(BN40,$BM$17:$BM$38,$BK$2:$BK$38),"")</f>
        <v/>
      </c>
      <c r="BS40" s="2" t="str">
        <f>IF(BM40&gt;0,$BL$1,"")</f>
        <v/>
      </c>
      <c r="BT40" s="2" t="str">
        <f>IF(BN40&gt;0,_xlfn.XLOOKUP(BN40,$BM$17:$BM$38,$AM$2:$AM$38),"")</f>
        <v/>
      </c>
      <c r="BU40" s="2" t="str">
        <f>IF(BM40&gt;0,$BL$1,"")</f>
        <v/>
      </c>
      <c r="BV40" s="2" t="str">
        <f>IF(BN40&gt;0,_xlfn.XLOOKUP(BN40,$BM$17:$BM$38,$AN$2:$AN$38),"")</f>
        <v/>
      </c>
      <c r="BW40" s="2" t="str">
        <f>IF(BM40&gt;0,$BK$1,"")</f>
        <v/>
      </c>
    </row>
    <row r="41" spans="1:75" x14ac:dyDescent="0.25">
      <c r="A41" t="s">
        <v>984</v>
      </c>
      <c r="B41" s="2">
        <v>28</v>
      </c>
      <c r="C41" s="2" t="s">
        <v>119</v>
      </c>
      <c r="D41" s="2" t="s">
        <v>122</v>
      </c>
      <c r="E41" s="2" t="s">
        <v>116</v>
      </c>
      <c r="F41" s="2" t="s">
        <v>118</v>
      </c>
      <c r="G41" s="2">
        <v>170</v>
      </c>
      <c r="H41" s="29">
        <v>14172</v>
      </c>
      <c r="I41" s="2">
        <v>4</v>
      </c>
      <c r="J41" s="2">
        <v>45</v>
      </c>
      <c r="K41" s="2">
        <v>22</v>
      </c>
      <c r="L41" s="2">
        <v>45</v>
      </c>
      <c r="M41" s="2">
        <v>23</v>
      </c>
      <c r="N41" s="91">
        <v>0</v>
      </c>
      <c r="O41" s="2">
        <v>23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22</v>
      </c>
      <c r="Y41" s="2">
        <v>0</v>
      </c>
      <c r="AA41" s="22"/>
      <c r="AD41" s="23">
        <f t="shared" si="14"/>
        <v>23</v>
      </c>
      <c r="AE41" s="23" t="str">
        <f t="shared" si="1"/>
        <v>C</v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>5C</v>
      </c>
      <c r="AI41" s="23" t="str" cm="1">
        <f t="array" ref="AI41">IF(J41&gt;0, IF(AJ41&lt;&gt;"P",_xlfn.XLOOKUP($AQ41,Batting!$AS$2:$AS$523,Batting!AZ$2:$AZ$523),""),"")</f>
        <v>L</v>
      </c>
      <c r="AJ41" s="23" t="str">
        <f t="shared" si="2"/>
        <v>Field</v>
      </c>
      <c r="AK41" s="28" t="str">
        <f t="shared" si="3"/>
        <v>Vic Roznovsky</v>
      </c>
      <c r="AL41" t="s">
        <v>1358</v>
      </c>
      <c r="AM41" t="s">
        <v>1360</v>
      </c>
      <c r="AN41" s="23" t="str">
        <f t="shared" si="4"/>
        <v>Field</v>
      </c>
      <c r="AO41" s="23" t="str">
        <f t="shared" si="5"/>
        <v>C</v>
      </c>
      <c r="AP41" s="23">
        <f t="shared" si="6"/>
        <v>23</v>
      </c>
      <c r="AQ41" s="28" t="str">
        <f t="shared" si="7"/>
        <v>Roznovsky</v>
      </c>
      <c r="AR41" s="23" t="str">
        <f t="shared" si="8"/>
        <v>5C</v>
      </c>
      <c r="AS41" s="23" t="str">
        <f t="shared" si="9"/>
        <v>L</v>
      </c>
      <c r="BM41" s="2"/>
      <c r="BN41" s="2"/>
      <c r="BR41" s="2"/>
      <c r="BS41" s="2"/>
      <c r="BT41" s="2"/>
      <c r="BU41" s="2"/>
      <c r="BV41" s="2"/>
      <c r="BW41" s="2"/>
    </row>
    <row r="42" spans="1:75" x14ac:dyDescent="0.25">
      <c r="A42" t="s">
        <v>924</v>
      </c>
      <c r="B42" s="2">
        <v>33</v>
      </c>
      <c r="C42" s="2" t="s">
        <v>119</v>
      </c>
      <c r="D42" s="2" t="s">
        <v>122</v>
      </c>
      <c r="E42" s="2" t="s">
        <v>116</v>
      </c>
      <c r="F42" s="2" t="s">
        <v>136</v>
      </c>
      <c r="G42" s="2">
        <v>190</v>
      </c>
      <c r="H42" s="29">
        <v>12592</v>
      </c>
      <c r="I42" s="2">
        <v>9</v>
      </c>
      <c r="J42" s="2">
        <v>108</v>
      </c>
      <c r="K42" s="2">
        <v>60</v>
      </c>
      <c r="L42" s="2">
        <v>108</v>
      </c>
      <c r="M42" s="2">
        <v>69</v>
      </c>
      <c r="N42" s="91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24</v>
      </c>
      <c r="U42" s="2">
        <v>25</v>
      </c>
      <c r="V42" s="2">
        <v>27</v>
      </c>
      <c r="W42" s="2">
        <v>69</v>
      </c>
      <c r="X42" s="2">
        <v>40</v>
      </c>
      <c r="Y42" s="2">
        <v>3</v>
      </c>
      <c r="AA42" s="22"/>
      <c r="AD42" s="23">
        <f t="shared" si="14"/>
        <v>27</v>
      </c>
      <c r="AE42" s="23" t="str">
        <f t="shared" si="1"/>
        <v>RF</v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>5C</v>
      </c>
      <c r="AI42" s="23" t="str" cm="1">
        <f t="array" ref="AI42">IF(J42&gt;0, IF(AJ42&lt;&gt;"P",_xlfn.XLOOKUP($AQ42,Batting!$AS$2:$AS$523,Batting!AZ$2:$AZ$523),""),"")</f>
        <v>L</v>
      </c>
      <c r="AJ42" s="23" t="str">
        <f t="shared" si="2"/>
        <v>Field</v>
      </c>
      <c r="AK42" s="28" t="str">
        <f t="shared" si="3"/>
        <v>Russ Snyder</v>
      </c>
      <c r="AL42" t="s">
        <v>1316</v>
      </c>
      <c r="AM42" t="s">
        <v>1319</v>
      </c>
      <c r="AN42" s="23" t="str">
        <f t="shared" si="4"/>
        <v>Field</v>
      </c>
      <c r="AO42" s="23" t="str">
        <f t="shared" si="5"/>
        <v>RF</v>
      </c>
      <c r="AP42" s="23">
        <f t="shared" si="6"/>
        <v>27</v>
      </c>
      <c r="AQ42" s="28" t="str">
        <f t="shared" si="7"/>
        <v>Snyder</v>
      </c>
      <c r="AR42" s="23" t="str">
        <f t="shared" si="8"/>
        <v>5C</v>
      </c>
      <c r="AS42" s="23" t="str">
        <f t="shared" si="9"/>
        <v>L</v>
      </c>
    </row>
    <row r="43" spans="1:75" x14ac:dyDescent="0.25">
      <c r="A43" t="s">
        <v>548</v>
      </c>
      <c r="B43" s="2">
        <v>26</v>
      </c>
      <c r="C43" s="2" t="s">
        <v>119</v>
      </c>
      <c r="D43" s="2" t="s">
        <v>116</v>
      </c>
      <c r="E43" s="2" t="s">
        <v>116</v>
      </c>
      <c r="F43" s="2" t="s">
        <v>128</v>
      </c>
      <c r="G43" s="2">
        <v>183</v>
      </c>
      <c r="H43" s="29">
        <v>15070</v>
      </c>
      <c r="I43" s="2">
        <v>2</v>
      </c>
      <c r="J43" s="2">
        <v>49</v>
      </c>
      <c r="K43" s="2">
        <v>0</v>
      </c>
      <c r="L43" s="2">
        <v>49</v>
      </c>
      <c r="M43" s="2">
        <v>49</v>
      </c>
      <c r="N43" s="91">
        <v>49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AA43" s="22"/>
      <c r="AD43" s="23">
        <f t="shared" si="14"/>
        <v>49</v>
      </c>
      <c r="AE43" s="23" t="str">
        <f t="shared" si="1"/>
        <v>P</v>
      </c>
      <c r="AF43" s="23">
        <f>IF(AJ43="P",_xlfn.XLOOKUP($AQ43,Pitching!$AP$2:$AP$239,Pitching!$AS$2:$AS$239),"")</f>
        <v>29</v>
      </c>
      <c r="AG43" s="23">
        <f>IF(AJ43="P",_xlfn.XLOOKUP($AQ43,Pitching!$AP$2:$AP$239,Pitching!$AT$2:$AT$239),"")</f>
        <v>3</v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>P</v>
      </c>
      <c r="AK43" s="28" t="str">
        <f t="shared" si="3"/>
        <v>Eddie Watt</v>
      </c>
      <c r="AL43" t="s">
        <v>279</v>
      </c>
      <c r="AM43" t="s">
        <v>1125</v>
      </c>
      <c r="AN43" s="23" t="str">
        <f t="shared" si="4"/>
        <v>P</v>
      </c>
      <c r="AO43" s="23" t="str">
        <f t="shared" si="5"/>
        <v>P</v>
      </c>
      <c r="AP43" s="23">
        <f t="shared" si="6"/>
        <v>49</v>
      </c>
      <c r="AQ43" s="28" t="str">
        <f t="shared" si="7"/>
        <v>Watt</v>
      </c>
      <c r="AR43" s="23">
        <f t="shared" si="8"/>
        <v>29</v>
      </c>
      <c r="AS43" s="23">
        <f t="shared" si="9"/>
        <v>3</v>
      </c>
    </row>
    <row r="44" spans="1:75" x14ac:dyDescent="0.25">
      <c r="H44" s="29"/>
      <c r="AA44" s="22"/>
      <c r="AD44" s="23"/>
      <c r="AE44" s="23"/>
      <c r="AF44" s="23"/>
      <c r="AG44" s="23"/>
      <c r="AH44" s="23"/>
      <c r="AI44" s="23"/>
      <c r="AJ44" s="23"/>
      <c r="AK44" s="28"/>
      <c r="AN44" s="23"/>
      <c r="AO44" s="23"/>
      <c r="AP44" s="23"/>
      <c r="AQ44" s="28"/>
      <c r="AR44" s="23"/>
      <c r="AS44" s="23"/>
    </row>
    <row r="45" spans="1:75" x14ac:dyDescent="0.25">
      <c r="H45" s="29"/>
      <c r="AA45" s="22"/>
      <c r="AD45" s="23"/>
      <c r="AE45" s="23"/>
      <c r="AF45" s="23"/>
      <c r="AG45" s="23"/>
      <c r="AH45" s="23"/>
      <c r="AI45" s="23"/>
      <c r="AJ45" s="23"/>
      <c r="AK45" s="28"/>
      <c r="AN45" s="23"/>
      <c r="AO45" s="23"/>
      <c r="AP45" s="23"/>
      <c r="AQ45" s="28"/>
      <c r="AR45" s="23"/>
      <c r="AS45" s="23"/>
    </row>
    <row r="46" spans="1:75" x14ac:dyDescent="0.25">
      <c r="H46" s="29"/>
      <c r="AA46" s="22"/>
      <c r="AD46" s="23">
        <f t="shared" si="14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75" x14ac:dyDescent="0.25">
      <c r="H47" s="29"/>
      <c r="AA47" s="22"/>
      <c r="AD47" s="23">
        <f t="shared" si="14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75" x14ac:dyDescent="0.25">
      <c r="H48" s="29"/>
      <c r="AA48" s="22"/>
      <c r="AD48" s="23">
        <f t="shared" si="14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4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4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4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4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4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4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4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4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4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4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4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4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4" spans="1:45" x14ac:dyDescent="0.25">
      <c r="R64" s="91">
        <v>1</v>
      </c>
    </row>
    <row r="65" spans="5:229" x14ac:dyDescent="0.25">
      <c r="S65" s="7" t="s">
        <v>2006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  <c r="AK65" s="114" t="s">
        <v>1613</v>
      </c>
      <c r="AL65" s="7" t="s">
        <v>124</v>
      </c>
      <c r="AM65" s="7" t="s">
        <v>1551</v>
      </c>
      <c r="AN65" s="105" t="s">
        <v>1552</v>
      </c>
      <c r="AO65" s="105" t="s">
        <v>1553</v>
      </c>
      <c r="AP65" s="105" t="s">
        <v>1554</v>
      </c>
      <c r="AQ65" s="114" t="s">
        <v>1555</v>
      </c>
      <c r="AR65" s="105" t="s">
        <v>1556</v>
      </c>
      <c r="AS65" s="105" t="s">
        <v>1557</v>
      </c>
      <c r="AT65" s="7" t="s">
        <v>1558</v>
      </c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 t="s">
        <v>1613</v>
      </c>
      <c r="BK65" s="7" t="s">
        <v>1796</v>
      </c>
      <c r="BL65" s="7" t="s">
        <v>1806</v>
      </c>
      <c r="BM65" s="7" t="s">
        <v>1808</v>
      </c>
      <c r="BN65" s="7" t="s">
        <v>1810</v>
      </c>
      <c r="BO65" s="7" t="s">
        <v>1812</v>
      </c>
      <c r="BP65" s="7" t="s">
        <v>1813</v>
      </c>
      <c r="BQ65" s="7" t="s">
        <v>1816</v>
      </c>
      <c r="BR65" s="7" t="s">
        <v>1817</v>
      </c>
      <c r="BS65" s="7" t="s">
        <v>1818</v>
      </c>
      <c r="BT65" s="7" t="s">
        <v>1821</v>
      </c>
      <c r="BU65" s="7" t="s">
        <v>1822</v>
      </c>
      <c r="BV65" s="7" t="s">
        <v>1823</v>
      </c>
      <c r="BW65" s="7" t="s">
        <v>1824</v>
      </c>
      <c r="BX65" s="7" t="s">
        <v>1825</v>
      </c>
      <c r="BY65" s="7" t="s">
        <v>1826</v>
      </c>
      <c r="BZ65" s="7" t="s">
        <v>1828</v>
      </c>
      <c r="CA65" s="7" t="s">
        <v>1829</v>
      </c>
      <c r="CB65" s="7" t="s">
        <v>1832</v>
      </c>
      <c r="CC65" s="7" t="s">
        <v>1833</v>
      </c>
      <c r="CD65" s="7" t="s">
        <v>1835</v>
      </c>
      <c r="CE65" s="7" t="s">
        <v>1836</v>
      </c>
      <c r="CF65" s="7" t="s">
        <v>1837</v>
      </c>
      <c r="CG65" s="7" t="s">
        <v>1838</v>
      </c>
      <c r="CH65" s="7" t="s">
        <v>1839</v>
      </c>
      <c r="CI65" s="7" t="s">
        <v>1840</v>
      </c>
      <c r="CJ65" s="7" t="s">
        <v>1613</v>
      </c>
      <c r="CK65" s="7" t="s">
        <v>1841</v>
      </c>
      <c r="CL65" s="7" t="s">
        <v>1843</v>
      </c>
      <c r="CM65" s="7" t="s">
        <v>1844</v>
      </c>
      <c r="CN65" s="7" t="s">
        <v>1845</v>
      </c>
      <c r="CO65" s="7" t="s">
        <v>1847</v>
      </c>
      <c r="CP65" s="7" t="s">
        <v>1848</v>
      </c>
      <c r="CQ65" s="7" t="s">
        <v>1849</v>
      </c>
      <c r="CR65" s="7" t="s">
        <v>1850</v>
      </c>
      <c r="CS65" s="7" t="s">
        <v>1851</v>
      </c>
      <c r="CT65" s="7" t="s">
        <v>1852</v>
      </c>
      <c r="CU65" s="7" t="s">
        <v>1853</v>
      </c>
      <c r="CV65" s="7" t="s">
        <v>1854</v>
      </c>
      <c r="CW65" s="7" t="s">
        <v>1855</v>
      </c>
      <c r="CX65" s="7" t="s">
        <v>1856</v>
      </c>
      <c r="CY65" s="7" t="s">
        <v>1857</v>
      </c>
      <c r="CZ65" s="7" t="s">
        <v>1859</v>
      </c>
      <c r="DA65" s="7" t="s">
        <v>1860</v>
      </c>
      <c r="DB65" s="7" t="s">
        <v>1862</v>
      </c>
      <c r="DC65" s="7" t="s">
        <v>1864</v>
      </c>
      <c r="DD65" s="7" t="s">
        <v>1865</v>
      </c>
      <c r="DE65" s="7" t="s">
        <v>1867</v>
      </c>
      <c r="DF65" s="7" t="s">
        <v>1868</v>
      </c>
      <c r="DG65" s="7" t="s">
        <v>1869</v>
      </c>
      <c r="DH65" s="7" t="s">
        <v>1870</v>
      </c>
      <c r="DI65" s="7" t="s">
        <v>1871</v>
      </c>
      <c r="DJ65" s="7" t="s">
        <v>1613</v>
      </c>
      <c r="DK65" s="7" t="s">
        <v>1872</v>
      </c>
      <c r="DL65" s="7" t="s">
        <v>1873</v>
      </c>
      <c r="DM65" s="7" t="s">
        <v>1874</v>
      </c>
      <c r="DN65" s="7" t="s">
        <v>1875</v>
      </c>
      <c r="DO65" s="7" t="s">
        <v>1876</v>
      </c>
      <c r="DP65" s="7" t="s">
        <v>1877</v>
      </c>
      <c r="DQ65" s="7" t="s">
        <v>1878</v>
      </c>
      <c r="DR65" s="7" t="s">
        <v>1879</v>
      </c>
      <c r="DS65" s="7" t="s">
        <v>1880</v>
      </c>
      <c r="DT65" s="7" t="s">
        <v>1881</v>
      </c>
      <c r="DU65" s="7" t="s">
        <v>1882</v>
      </c>
      <c r="DV65" s="7" t="s">
        <v>1883</v>
      </c>
      <c r="DW65" s="7" t="s">
        <v>1884</v>
      </c>
      <c r="DX65" s="7" t="s">
        <v>1885</v>
      </c>
      <c r="DY65" s="7" t="s">
        <v>1886</v>
      </c>
      <c r="DZ65" s="7" t="s">
        <v>1887</v>
      </c>
      <c r="EA65" s="7" t="s">
        <v>1888</v>
      </c>
      <c r="EB65" s="7" t="s">
        <v>1890</v>
      </c>
      <c r="EC65" s="7" t="s">
        <v>1891</v>
      </c>
      <c r="ED65" s="7" t="s">
        <v>1893</v>
      </c>
      <c r="EE65" s="7" t="s">
        <v>1894</v>
      </c>
      <c r="EF65" s="7" t="s">
        <v>1896</v>
      </c>
      <c r="EG65" s="7" t="s">
        <v>1897</v>
      </c>
      <c r="EH65" s="7" t="s">
        <v>1898</v>
      </c>
      <c r="EI65" s="7" t="s">
        <v>1899</v>
      </c>
      <c r="EJ65" s="7" t="s">
        <v>1613</v>
      </c>
      <c r="EK65" s="7" t="s">
        <v>1900</v>
      </c>
      <c r="EL65" s="7" t="s">
        <v>1901</v>
      </c>
      <c r="EM65" s="7" t="s">
        <v>1903</v>
      </c>
      <c r="EN65" s="7" t="s">
        <v>1905</v>
      </c>
      <c r="EO65" s="7" t="s">
        <v>1906</v>
      </c>
      <c r="EP65" s="7" t="s">
        <v>1908</v>
      </c>
      <c r="EQ65" s="7" t="s">
        <v>1909</v>
      </c>
      <c r="ER65" s="7" t="s">
        <v>1910</v>
      </c>
      <c r="ES65" s="7" t="s">
        <v>1911</v>
      </c>
      <c r="ET65" s="7" t="s">
        <v>1912</v>
      </c>
      <c r="EU65" s="7" t="s">
        <v>1913</v>
      </c>
      <c r="EV65" s="7" t="s">
        <v>1914</v>
      </c>
      <c r="EW65" s="7" t="s">
        <v>1915</v>
      </c>
      <c r="EX65" s="7" t="s">
        <v>1916</v>
      </c>
      <c r="EY65" s="7" t="s">
        <v>1917</v>
      </c>
      <c r="EZ65" s="7" t="s">
        <v>1918</v>
      </c>
      <c r="FA65" s="7" t="s">
        <v>1919</v>
      </c>
      <c r="FB65" s="7" t="s">
        <v>1920</v>
      </c>
      <c r="FC65" s="7" t="s">
        <v>1922</v>
      </c>
      <c r="FD65" s="7" t="s">
        <v>1924</v>
      </c>
      <c r="FE65" s="7" t="s">
        <v>1925</v>
      </c>
      <c r="FF65" s="7" t="s">
        <v>1927</v>
      </c>
      <c r="FG65" s="7" t="s">
        <v>1929</v>
      </c>
      <c r="FH65" s="7" t="s">
        <v>1930</v>
      </c>
      <c r="FI65" s="7" t="s">
        <v>1932</v>
      </c>
      <c r="FJ65" s="7" t="s">
        <v>1613</v>
      </c>
      <c r="FK65" s="7" t="s">
        <v>1933</v>
      </c>
      <c r="FL65" s="7" t="s">
        <v>1934</v>
      </c>
      <c r="FM65" s="7" t="s">
        <v>1935</v>
      </c>
      <c r="FN65" s="7" t="s">
        <v>1936</v>
      </c>
      <c r="FO65" s="7" t="s">
        <v>1937</v>
      </c>
      <c r="FP65" s="7" t="s">
        <v>1938</v>
      </c>
      <c r="FQ65" s="7" t="s">
        <v>1939</v>
      </c>
      <c r="FR65" s="7" t="s">
        <v>1940</v>
      </c>
      <c r="FS65" s="7" t="s">
        <v>1941</v>
      </c>
      <c r="FT65" s="7" t="s">
        <v>1942</v>
      </c>
      <c r="FU65" s="7" t="s">
        <v>1943</v>
      </c>
      <c r="FV65" s="7" t="s">
        <v>1945</v>
      </c>
      <c r="FW65" s="7" t="s">
        <v>1946</v>
      </c>
      <c r="FX65" s="7" t="s">
        <v>1947</v>
      </c>
      <c r="FY65" s="7" t="s">
        <v>1948</v>
      </c>
      <c r="FZ65" s="7" t="s">
        <v>1949</v>
      </c>
      <c r="GA65" s="7" t="s">
        <v>1950</v>
      </c>
      <c r="GB65" s="7" t="s">
        <v>1951</v>
      </c>
      <c r="GC65" s="7" t="s">
        <v>1952</v>
      </c>
      <c r="GD65" s="7" t="s">
        <v>1953</v>
      </c>
      <c r="GE65" s="7" t="s">
        <v>1954</v>
      </c>
      <c r="GF65" s="7" t="s">
        <v>1955</v>
      </c>
      <c r="GG65" s="7" t="s">
        <v>1956</v>
      </c>
      <c r="GH65" s="7" t="s">
        <v>1957</v>
      </c>
      <c r="GI65" s="7" t="s">
        <v>1958</v>
      </c>
      <c r="GJ65" s="7" t="s">
        <v>1613</v>
      </c>
      <c r="GK65" s="7" t="s">
        <v>1959</v>
      </c>
      <c r="GL65" s="7" t="s">
        <v>1960</v>
      </c>
      <c r="GM65" s="7" t="s">
        <v>1961</v>
      </c>
      <c r="GN65" s="7" t="s">
        <v>1962</v>
      </c>
      <c r="GO65" s="7" t="s">
        <v>1963</v>
      </c>
      <c r="GP65" s="7" t="s">
        <v>1964</v>
      </c>
      <c r="GQ65" s="7" t="s">
        <v>1965</v>
      </c>
      <c r="GR65" s="7" t="s">
        <v>1966</v>
      </c>
      <c r="GS65" s="7" t="s">
        <v>1967</v>
      </c>
      <c r="GT65" s="7" t="s">
        <v>1968</v>
      </c>
      <c r="GU65" s="7" t="s">
        <v>1969</v>
      </c>
      <c r="GV65" s="7" t="s">
        <v>1970</v>
      </c>
      <c r="GW65" s="7" t="s">
        <v>1972</v>
      </c>
      <c r="GX65" s="7" t="s">
        <v>1973</v>
      </c>
      <c r="GY65" s="7" t="s">
        <v>1974</v>
      </c>
      <c r="GZ65" s="7" t="s">
        <v>1975</v>
      </c>
      <c r="HA65" s="7" t="s">
        <v>1976</v>
      </c>
      <c r="HB65" s="7" t="s">
        <v>1977</v>
      </c>
      <c r="HC65" s="7" t="s">
        <v>1978</v>
      </c>
      <c r="HD65" s="7" t="s">
        <v>1979</v>
      </c>
      <c r="HE65" s="7" t="s">
        <v>1980</v>
      </c>
      <c r="HF65" s="7" t="s">
        <v>1981</v>
      </c>
      <c r="HG65" s="7" t="s">
        <v>1982</v>
      </c>
      <c r="HH65" s="7" t="s">
        <v>1983</v>
      </c>
      <c r="HI65" s="7" t="s">
        <v>1984</v>
      </c>
      <c r="HJ65" s="7" t="s">
        <v>1613</v>
      </c>
      <c r="HK65" s="7" t="s">
        <v>1985</v>
      </c>
      <c r="HL65" s="7" t="s">
        <v>1986</v>
      </c>
      <c r="HM65" s="7" t="s">
        <v>1988</v>
      </c>
      <c r="HN65" s="7" t="s">
        <v>1990</v>
      </c>
      <c r="HO65" s="7" t="s">
        <v>1991</v>
      </c>
      <c r="HP65" s="7" t="s">
        <v>1992</v>
      </c>
      <c r="HQ65" s="7" t="s">
        <v>1993</v>
      </c>
      <c r="HR65" s="7" t="s">
        <v>1994</v>
      </c>
      <c r="HS65" s="7" t="s">
        <v>1995</v>
      </c>
      <c r="HT65" s="7" t="s">
        <v>1998</v>
      </c>
      <c r="HU65" s="7" t="s">
        <v>1999</v>
      </c>
    </row>
    <row r="66" spans="5:229" x14ac:dyDescent="0.25">
      <c r="R66" s="2">
        <v>1</v>
      </c>
      <c r="S66" s="7" t="s">
        <v>170</v>
      </c>
      <c r="T66" s="3" t="str">
        <f>LEFT(D116,FIND("-",D116)-1)</f>
        <v>Aparicio</v>
      </c>
      <c r="U66" s="32" t="s">
        <v>161</v>
      </c>
      <c r="V66" s="2" t="str">
        <f>IF(R66&gt;0,_xlfn.XLOOKUP(R66,$L$71:$L$111,$I$71:$I$111),"-")</f>
        <v>5C</v>
      </c>
      <c r="W66" s="32" t="s">
        <v>171</v>
      </c>
      <c r="X66" s="2" t="str">
        <f>IF(R66&gt;0,_xlfn.XLOOKUP(R66,$L$71:$L$111,$J$71:$J$111),"-")</f>
        <v>R</v>
      </c>
      <c r="Y66" s="32" t="s">
        <v>172</v>
      </c>
      <c r="Z66" s="2" t="str">
        <f>_xlfn.XLOOKUP(BK83,$L$71:$L$111,$J$71:$J$111)</f>
        <v>R</v>
      </c>
      <c r="AA66" s="32" t="s">
        <v>173</v>
      </c>
      <c r="AD66" s="2" t="str">
        <f>_xlfn.XLOOKUP(R66,$M$71:$M$127,$F$71:$F$127)</f>
        <v>LF</v>
      </c>
      <c r="AK66" s="114" t="s">
        <v>1796</v>
      </c>
      <c r="AL66" s="7" t="s">
        <v>1797</v>
      </c>
      <c r="AM66" s="7" t="s">
        <v>1798</v>
      </c>
      <c r="AN66" s="105" t="s">
        <v>1799</v>
      </c>
      <c r="AO66" s="105" t="s">
        <v>1800</v>
      </c>
      <c r="AP66" s="105" t="s">
        <v>1801</v>
      </c>
      <c r="AQ66" s="114" t="s">
        <v>1802</v>
      </c>
      <c r="AR66" s="105" t="s">
        <v>1803</v>
      </c>
      <c r="AS66" s="105" t="s">
        <v>1804</v>
      </c>
      <c r="AT66" s="7" t="s">
        <v>1805</v>
      </c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 t="s">
        <v>124</v>
      </c>
      <c r="BK66" s="7" t="s">
        <v>1797</v>
      </c>
      <c r="BL66" s="7" t="s">
        <v>1798</v>
      </c>
      <c r="BM66" s="7" t="s">
        <v>1798</v>
      </c>
      <c r="BN66" s="7" t="s">
        <v>1798</v>
      </c>
      <c r="BO66" s="7" t="s">
        <v>1797</v>
      </c>
      <c r="BP66" s="7" t="s">
        <v>1798</v>
      </c>
      <c r="BQ66" s="7" t="s">
        <v>1798</v>
      </c>
      <c r="BR66" s="7" t="s">
        <v>1798</v>
      </c>
      <c r="BS66" s="7" t="s">
        <v>1798</v>
      </c>
      <c r="BT66" s="7" t="s">
        <v>1798</v>
      </c>
      <c r="BU66" s="7" t="s">
        <v>1798</v>
      </c>
      <c r="BV66" s="7" t="s">
        <v>1797</v>
      </c>
      <c r="BW66" s="7" t="s">
        <v>1798</v>
      </c>
      <c r="BX66" s="7" t="s">
        <v>1797</v>
      </c>
      <c r="BY66" s="7" t="s">
        <v>1798</v>
      </c>
      <c r="BZ66" s="7" t="s">
        <v>1798</v>
      </c>
      <c r="CA66" s="7" t="s">
        <v>1830</v>
      </c>
      <c r="CB66" s="7" t="s">
        <v>1798</v>
      </c>
      <c r="CC66" s="7" t="s">
        <v>1830</v>
      </c>
      <c r="CD66" s="7" t="s">
        <v>1798</v>
      </c>
      <c r="CE66" s="7" t="s">
        <v>1798</v>
      </c>
      <c r="CF66" s="7" t="s">
        <v>1797</v>
      </c>
      <c r="CG66" s="7" t="s">
        <v>1797</v>
      </c>
      <c r="CH66" s="7" t="s">
        <v>1797</v>
      </c>
      <c r="CI66" s="7" t="s">
        <v>1797</v>
      </c>
      <c r="CJ66" s="7" t="s">
        <v>124</v>
      </c>
      <c r="CK66" s="7" t="s">
        <v>1842</v>
      </c>
      <c r="CL66" s="7" t="s">
        <v>1842</v>
      </c>
      <c r="CM66" s="7" t="s">
        <v>1842</v>
      </c>
      <c r="CN66" s="7" t="s">
        <v>1798</v>
      </c>
      <c r="CO66" s="7" t="s">
        <v>1798</v>
      </c>
      <c r="CP66" s="7" t="s">
        <v>1798</v>
      </c>
      <c r="CQ66" s="7" t="s">
        <v>1798</v>
      </c>
      <c r="CR66" s="7" t="s">
        <v>1798</v>
      </c>
      <c r="CS66" s="7" t="s">
        <v>1798</v>
      </c>
      <c r="CT66" s="7" t="s">
        <v>1798</v>
      </c>
      <c r="CU66" s="7" t="s">
        <v>1798</v>
      </c>
      <c r="CV66" s="7" t="s">
        <v>1798</v>
      </c>
      <c r="CW66" s="7" t="s">
        <v>1798</v>
      </c>
      <c r="CX66" s="7" t="s">
        <v>1798</v>
      </c>
      <c r="CY66" s="7" t="s">
        <v>1798</v>
      </c>
      <c r="CZ66" s="7" t="s">
        <v>1798</v>
      </c>
      <c r="DA66" s="7" t="s">
        <v>1798</v>
      </c>
      <c r="DB66" s="7" t="s">
        <v>1798</v>
      </c>
      <c r="DC66" s="7" t="s">
        <v>1803</v>
      </c>
      <c r="DD66" s="7" t="s">
        <v>1803</v>
      </c>
      <c r="DE66" s="7" t="s">
        <v>1803</v>
      </c>
      <c r="DF66" s="7" t="s">
        <v>1803</v>
      </c>
      <c r="DG66" s="7" t="s">
        <v>1803</v>
      </c>
      <c r="DH66" s="7" t="s">
        <v>1819</v>
      </c>
      <c r="DI66" s="7" t="s">
        <v>1803</v>
      </c>
      <c r="DJ66" s="7" t="s">
        <v>124</v>
      </c>
      <c r="DK66" s="7" t="s">
        <v>1803</v>
      </c>
      <c r="DL66" s="7" t="s">
        <v>1803</v>
      </c>
      <c r="DM66" s="7" t="s">
        <v>1798</v>
      </c>
      <c r="DN66" s="7" t="s">
        <v>1798</v>
      </c>
      <c r="DO66" s="7" t="s">
        <v>1798</v>
      </c>
      <c r="DP66" s="7" t="s">
        <v>1798</v>
      </c>
      <c r="DQ66" s="7" t="s">
        <v>1798</v>
      </c>
      <c r="DR66" s="7" t="s">
        <v>1842</v>
      </c>
      <c r="DS66" s="7" t="s">
        <v>1797</v>
      </c>
      <c r="DT66" s="7" t="s">
        <v>1798</v>
      </c>
      <c r="DU66" s="7" t="s">
        <v>1798</v>
      </c>
      <c r="DV66" s="7" t="s">
        <v>1798</v>
      </c>
      <c r="DW66" s="7" t="s">
        <v>1797</v>
      </c>
      <c r="DX66" s="7" t="s">
        <v>1798</v>
      </c>
      <c r="DY66" s="7" t="s">
        <v>1798</v>
      </c>
      <c r="DZ66" s="7" t="s">
        <v>1803</v>
      </c>
      <c r="EA66" s="7" t="s">
        <v>1803</v>
      </c>
      <c r="EB66" s="7" t="s">
        <v>1803</v>
      </c>
      <c r="EC66" s="7" t="s">
        <v>1798</v>
      </c>
      <c r="ED66" s="7" t="s">
        <v>1798</v>
      </c>
      <c r="EE66" s="7" t="s">
        <v>1798</v>
      </c>
      <c r="EF66" s="7" t="s">
        <v>1798</v>
      </c>
      <c r="EG66" s="7" t="s">
        <v>1798</v>
      </c>
      <c r="EH66" s="7" t="s">
        <v>1798</v>
      </c>
      <c r="EI66" s="7" t="s">
        <v>1798</v>
      </c>
      <c r="EJ66" s="7" t="s">
        <v>124</v>
      </c>
      <c r="EK66" s="7" t="s">
        <v>1798</v>
      </c>
      <c r="EL66" s="7" t="s">
        <v>1798</v>
      </c>
      <c r="EM66" s="7" t="s">
        <v>1798</v>
      </c>
      <c r="EN66" s="7" t="s">
        <v>1798</v>
      </c>
      <c r="EO66" s="7" t="s">
        <v>1798</v>
      </c>
      <c r="EP66" s="7" t="s">
        <v>1798</v>
      </c>
      <c r="EQ66" s="7" t="s">
        <v>1798</v>
      </c>
      <c r="ER66" s="7" t="s">
        <v>1798</v>
      </c>
      <c r="ES66" s="7" t="s">
        <v>1798</v>
      </c>
      <c r="ET66" s="7" t="s">
        <v>1798</v>
      </c>
      <c r="EU66" s="7" t="s">
        <v>1798</v>
      </c>
      <c r="EV66" s="7" t="s">
        <v>1798</v>
      </c>
      <c r="EW66" s="7" t="s">
        <v>1798</v>
      </c>
      <c r="EX66" s="7" t="s">
        <v>1798</v>
      </c>
      <c r="EY66" s="7" t="s">
        <v>1798</v>
      </c>
      <c r="EZ66" s="7" t="s">
        <v>1798</v>
      </c>
      <c r="FA66" s="7" t="s">
        <v>1798</v>
      </c>
      <c r="FB66" s="7" t="s">
        <v>1866</v>
      </c>
      <c r="FC66" s="7" t="s">
        <v>1798</v>
      </c>
      <c r="FD66" s="7" t="s">
        <v>1798</v>
      </c>
      <c r="FE66" s="7" t="s">
        <v>1866</v>
      </c>
      <c r="FF66" s="7" t="s">
        <v>1798</v>
      </c>
      <c r="FG66" s="7" t="s">
        <v>1798</v>
      </c>
      <c r="FH66" s="7" t="s">
        <v>1842</v>
      </c>
      <c r="FI66" s="7" t="s">
        <v>1798</v>
      </c>
      <c r="FJ66" s="7" t="s">
        <v>124</v>
      </c>
      <c r="FK66" s="7" t="s">
        <v>1798</v>
      </c>
      <c r="FL66" s="7" t="s">
        <v>1842</v>
      </c>
      <c r="FM66" s="7" t="s">
        <v>1798</v>
      </c>
      <c r="FN66" s="7" t="s">
        <v>1798</v>
      </c>
      <c r="FO66" s="7" t="s">
        <v>1798</v>
      </c>
      <c r="FP66" s="7" t="s">
        <v>1798</v>
      </c>
      <c r="FQ66" s="7" t="s">
        <v>1798</v>
      </c>
      <c r="FR66" s="7" t="s">
        <v>1798</v>
      </c>
      <c r="FS66" s="7" t="s">
        <v>1798</v>
      </c>
      <c r="FT66" s="7" t="s">
        <v>1798</v>
      </c>
      <c r="FU66" s="7" t="s">
        <v>1798</v>
      </c>
      <c r="FV66" s="7" t="s">
        <v>1798</v>
      </c>
      <c r="FW66" s="7" t="s">
        <v>1798</v>
      </c>
      <c r="FX66" s="7" t="s">
        <v>1830</v>
      </c>
      <c r="FY66" s="7" t="s">
        <v>1866</v>
      </c>
      <c r="FZ66" s="7" t="s">
        <v>1830</v>
      </c>
      <c r="GA66" s="7" t="s">
        <v>1830</v>
      </c>
      <c r="GB66" s="7" t="s">
        <v>1866</v>
      </c>
      <c r="GC66" s="7" t="s">
        <v>1866</v>
      </c>
      <c r="GD66" s="7" t="s">
        <v>1830</v>
      </c>
      <c r="GE66" s="7" t="s">
        <v>1830</v>
      </c>
      <c r="GF66" s="7" t="s">
        <v>1798</v>
      </c>
      <c r="GG66" s="7" t="s">
        <v>1798</v>
      </c>
      <c r="GH66" s="7" t="s">
        <v>1798</v>
      </c>
      <c r="GI66" s="7" t="s">
        <v>1798</v>
      </c>
      <c r="GJ66" s="7" t="s">
        <v>124</v>
      </c>
      <c r="GK66" s="7" t="s">
        <v>1798</v>
      </c>
      <c r="GL66" s="7" t="s">
        <v>1798</v>
      </c>
      <c r="GM66" s="7" t="s">
        <v>1798</v>
      </c>
      <c r="GN66" s="7" t="s">
        <v>1798</v>
      </c>
      <c r="GO66" s="7" t="s">
        <v>1797</v>
      </c>
      <c r="GP66" s="7" t="s">
        <v>1798</v>
      </c>
      <c r="GQ66" s="7" t="s">
        <v>1798</v>
      </c>
      <c r="GR66" s="7" t="s">
        <v>1798</v>
      </c>
      <c r="GS66" s="7" t="s">
        <v>1798</v>
      </c>
      <c r="GT66" s="7" t="s">
        <v>1798</v>
      </c>
      <c r="GU66" s="7" t="s">
        <v>1797</v>
      </c>
      <c r="GV66" s="7" t="s">
        <v>1802</v>
      </c>
      <c r="GW66" s="7" t="s">
        <v>1798</v>
      </c>
      <c r="GX66" s="7" t="s">
        <v>1798</v>
      </c>
      <c r="GY66" s="7" t="s">
        <v>1895</v>
      </c>
      <c r="GZ66" s="7" t="s">
        <v>1798</v>
      </c>
      <c r="HA66" s="7" t="s">
        <v>1798</v>
      </c>
      <c r="HB66" s="7" t="s">
        <v>1798</v>
      </c>
      <c r="HC66" s="7" t="s">
        <v>1798</v>
      </c>
      <c r="HD66" s="7" t="s">
        <v>1830</v>
      </c>
      <c r="HE66" s="7" t="s">
        <v>1798</v>
      </c>
      <c r="HF66" s="7" t="s">
        <v>1798</v>
      </c>
      <c r="HG66" s="7" t="s">
        <v>1798</v>
      </c>
      <c r="HH66" s="7" t="s">
        <v>1842</v>
      </c>
      <c r="HI66" s="7" t="s">
        <v>1842</v>
      </c>
      <c r="HJ66" s="7" t="s">
        <v>124</v>
      </c>
      <c r="HK66" s="7" t="s">
        <v>1842</v>
      </c>
      <c r="HL66" s="7" t="s">
        <v>1842</v>
      </c>
      <c r="HM66" s="7" t="s">
        <v>1842</v>
      </c>
      <c r="HN66" s="7" t="s">
        <v>1798</v>
      </c>
      <c r="HO66" s="7" t="s">
        <v>1798</v>
      </c>
      <c r="HP66" s="7" t="s">
        <v>1798</v>
      </c>
      <c r="HQ66" s="7" t="s">
        <v>1798</v>
      </c>
      <c r="HR66" s="7" t="s">
        <v>1842</v>
      </c>
      <c r="HS66" s="7" t="s">
        <v>1842</v>
      </c>
      <c r="HT66" s="7" t="s">
        <v>1842</v>
      </c>
      <c r="HU66" s="7" t="s">
        <v>1830</v>
      </c>
    </row>
    <row r="67" spans="5:229" x14ac:dyDescent="0.25">
      <c r="R67" s="2">
        <v>2</v>
      </c>
      <c r="S67" s="7" t="s">
        <v>175</v>
      </c>
      <c r="T67" s="3" t="str">
        <f t="shared" ref="T67:T74" si="15">LEFT(D117,FIND("-",D117)-1)</f>
        <v>Snyder</v>
      </c>
      <c r="U67" s="32" t="s">
        <v>161</v>
      </c>
      <c r="V67" s="2" t="str">
        <f t="shared" ref="V67:V75" si="16">IF(R67&gt;0,_xlfn.XLOOKUP(R67,$L$71:$L$111,$I$71:$I$111),"-")</f>
        <v>5C</v>
      </c>
      <c r="W67" s="32" t="s">
        <v>171</v>
      </c>
      <c r="X67" s="2" t="str">
        <f t="shared" ref="X67:X74" si="17">IF(R67&gt;0,_xlfn.XLOOKUP(R67,$L$71:$L$111,$J$71:$J$111),"-")</f>
        <v>L</v>
      </c>
      <c r="Y67" s="32" t="s">
        <v>172</v>
      </c>
      <c r="Z67" s="2" t="str">
        <f t="shared" ref="Z67:Z74" si="18">_xlfn.XLOOKUP(BK84,$L$71:$L$111,$J$71:$J$111)</f>
        <v>R</v>
      </c>
      <c r="AA67" s="32" t="s">
        <v>173</v>
      </c>
      <c r="AD67" s="2" t="str">
        <f t="shared" ref="AD67:AD74" si="19">_xlfn.XLOOKUP(R67,$M$71:$M$127,$F$71:$F$127)</f>
        <v>SS</v>
      </c>
      <c r="AK67" s="114" t="s">
        <v>1806</v>
      </c>
      <c r="AL67" s="7" t="s">
        <v>1798</v>
      </c>
      <c r="AM67" s="7" t="s">
        <v>1803</v>
      </c>
      <c r="AN67" s="105" t="s">
        <v>1799</v>
      </c>
      <c r="AO67" s="105" t="s">
        <v>1800</v>
      </c>
      <c r="AP67" s="105" t="s">
        <v>1801</v>
      </c>
      <c r="AQ67" s="114" t="s">
        <v>1797</v>
      </c>
      <c r="AR67" s="105" t="s">
        <v>1802</v>
      </c>
      <c r="AS67" s="105" t="s">
        <v>1804</v>
      </c>
      <c r="AT67" s="7" t="s">
        <v>1807</v>
      </c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 t="s">
        <v>1551</v>
      </c>
      <c r="BK67" s="7" t="s">
        <v>1798</v>
      </c>
      <c r="BL67" s="7" t="s">
        <v>1803</v>
      </c>
      <c r="BM67" s="7" t="s">
        <v>1803</v>
      </c>
      <c r="BN67" s="7" t="s">
        <v>1803</v>
      </c>
      <c r="BO67" s="7" t="s">
        <v>1798</v>
      </c>
      <c r="BP67" s="7" t="s">
        <v>1803</v>
      </c>
      <c r="BQ67" s="7" t="s">
        <v>1803</v>
      </c>
      <c r="BR67" s="7" t="s">
        <v>1803</v>
      </c>
      <c r="BS67" s="7" t="s">
        <v>1819</v>
      </c>
      <c r="BT67" s="7" t="s">
        <v>1819</v>
      </c>
      <c r="BU67" s="7" t="s">
        <v>1819</v>
      </c>
      <c r="BV67" s="7" t="s">
        <v>1798</v>
      </c>
      <c r="BW67" s="7" t="s">
        <v>1819</v>
      </c>
      <c r="BX67" s="7" t="s">
        <v>1798</v>
      </c>
      <c r="BY67" s="7" t="s">
        <v>1819</v>
      </c>
      <c r="BZ67" s="7" t="s">
        <v>1819</v>
      </c>
      <c r="CA67" s="7" t="s">
        <v>1798</v>
      </c>
      <c r="CB67" s="7" t="s">
        <v>1819</v>
      </c>
      <c r="CC67" s="7" t="s">
        <v>1798</v>
      </c>
      <c r="CD67" s="7" t="s">
        <v>1819</v>
      </c>
      <c r="CE67" s="7" t="s">
        <v>1819</v>
      </c>
      <c r="CF67" s="7" t="s">
        <v>1798</v>
      </c>
      <c r="CG67" s="7" t="s">
        <v>1798</v>
      </c>
      <c r="CH67" s="7" t="s">
        <v>1798</v>
      </c>
      <c r="CI67" s="7" t="s">
        <v>1798</v>
      </c>
      <c r="CJ67" s="7" t="s">
        <v>1551</v>
      </c>
      <c r="CK67" s="7" t="s">
        <v>1819</v>
      </c>
      <c r="CL67" s="7" t="s">
        <v>1819</v>
      </c>
      <c r="CM67" s="7" t="s">
        <v>1797</v>
      </c>
      <c r="CN67" s="7" t="s">
        <v>1797</v>
      </c>
      <c r="CO67" s="7" t="s">
        <v>1819</v>
      </c>
      <c r="CP67" s="7" t="s">
        <v>1819</v>
      </c>
      <c r="CQ67" s="7" t="s">
        <v>1819</v>
      </c>
      <c r="CR67" s="7" t="s">
        <v>1819</v>
      </c>
      <c r="CS67" s="7" t="s">
        <v>1797</v>
      </c>
      <c r="CT67" s="7" t="s">
        <v>1802</v>
      </c>
      <c r="CU67" s="7" t="s">
        <v>1819</v>
      </c>
      <c r="CV67" s="7" t="s">
        <v>1819</v>
      </c>
      <c r="CW67" s="7" t="s">
        <v>1819</v>
      </c>
      <c r="CX67" s="7" t="s">
        <v>1801</v>
      </c>
      <c r="CY67" s="7" t="s">
        <v>1801</v>
      </c>
      <c r="CZ67" s="7" t="s">
        <v>1801</v>
      </c>
      <c r="DA67" s="7" t="s">
        <v>1801</v>
      </c>
      <c r="DB67" s="7" t="s">
        <v>1819</v>
      </c>
      <c r="DC67" s="7" t="s">
        <v>1830</v>
      </c>
      <c r="DD67" s="7" t="s">
        <v>1866</v>
      </c>
      <c r="DE67" s="7" t="s">
        <v>1866</v>
      </c>
      <c r="DF67" s="7" t="s">
        <v>1802</v>
      </c>
      <c r="DG67" s="7" t="s">
        <v>1802</v>
      </c>
      <c r="DH67" s="7" t="s">
        <v>1802</v>
      </c>
      <c r="DI67" s="7" t="s">
        <v>1797</v>
      </c>
      <c r="DJ67" s="7" t="s">
        <v>1551</v>
      </c>
      <c r="DK67" s="7" t="s">
        <v>1802</v>
      </c>
      <c r="DL67" s="7" t="s">
        <v>1866</v>
      </c>
      <c r="DM67" s="7" t="s">
        <v>1866</v>
      </c>
      <c r="DN67" s="7" t="s">
        <v>1866</v>
      </c>
      <c r="DO67" s="7" t="s">
        <v>1803</v>
      </c>
      <c r="DP67" s="7" t="s">
        <v>1803</v>
      </c>
      <c r="DQ67" s="7" t="s">
        <v>1803</v>
      </c>
      <c r="DR67" s="7" t="s">
        <v>1803</v>
      </c>
      <c r="DS67" s="7" t="s">
        <v>1798</v>
      </c>
      <c r="DT67" s="7" t="s">
        <v>1803</v>
      </c>
      <c r="DU67" s="7" t="s">
        <v>1803</v>
      </c>
      <c r="DV67" s="7" t="s">
        <v>1803</v>
      </c>
      <c r="DW67" s="7" t="s">
        <v>1798</v>
      </c>
      <c r="DX67" s="7" t="s">
        <v>1803</v>
      </c>
      <c r="DY67" s="7" t="s">
        <v>1803</v>
      </c>
      <c r="DZ67" s="7" t="s">
        <v>1842</v>
      </c>
      <c r="EA67" s="7" t="s">
        <v>1889</v>
      </c>
      <c r="EB67" s="7" t="s">
        <v>1889</v>
      </c>
      <c r="EC67" s="7" t="s">
        <v>1866</v>
      </c>
      <c r="ED67" s="7" t="s">
        <v>1866</v>
      </c>
      <c r="EE67" s="7" t="s">
        <v>1895</v>
      </c>
      <c r="EF67" s="7" t="s">
        <v>1895</v>
      </c>
      <c r="EG67" s="7" t="s">
        <v>1895</v>
      </c>
      <c r="EH67" s="7" t="s">
        <v>1866</v>
      </c>
      <c r="EI67" s="7" t="s">
        <v>1895</v>
      </c>
      <c r="EJ67" s="7" t="s">
        <v>1551</v>
      </c>
      <c r="EK67" s="7" t="s">
        <v>1866</v>
      </c>
      <c r="EL67" s="7" t="s">
        <v>1797</v>
      </c>
      <c r="EM67" s="7" t="s">
        <v>1830</v>
      </c>
      <c r="EN67" s="7" t="s">
        <v>1830</v>
      </c>
      <c r="EO67" s="7" t="s">
        <v>1801</v>
      </c>
      <c r="EP67" s="7" t="s">
        <v>1801</v>
      </c>
      <c r="EQ67" s="7" t="s">
        <v>1801</v>
      </c>
      <c r="ER67" s="7" t="s">
        <v>1803</v>
      </c>
      <c r="ES67" s="7" t="s">
        <v>1803</v>
      </c>
      <c r="ET67" s="7" t="s">
        <v>1803</v>
      </c>
      <c r="EU67" s="7" t="s">
        <v>1866</v>
      </c>
      <c r="EV67" s="7" t="s">
        <v>1895</v>
      </c>
      <c r="EW67" s="7" t="s">
        <v>1895</v>
      </c>
      <c r="EX67" s="7" t="s">
        <v>1895</v>
      </c>
      <c r="EY67" s="7" t="s">
        <v>1803</v>
      </c>
      <c r="EZ67" s="7" t="s">
        <v>1907</v>
      </c>
      <c r="FA67" s="7" t="s">
        <v>1866</v>
      </c>
      <c r="FB67" s="7" t="s">
        <v>1842</v>
      </c>
      <c r="FC67" s="7" t="s">
        <v>1866</v>
      </c>
      <c r="FD67" s="7" t="s">
        <v>1895</v>
      </c>
      <c r="FE67" s="7" t="s">
        <v>1798</v>
      </c>
      <c r="FF67" s="7" t="s">
        <v>1926</v>
      </c>
      <c r="FG67" s="7" t="s">
        <v>1889</v>
      </c>
      <c r="FH67" s="7" t="s">
        <v>1926</v>
      </c>
      <c r="FI67" s="7" t="s">
        <v>1926</v>
      </c>
      <c r="FJ67" s="7" t="s">
        <v>1551</v>
      </c>
      <c r="FK67" s="7" t="s">
        <v>1926</v>
      </c>
      <c r="FL67" s="7" t="s">
        <v>1926</v>
      </c>
      <c r="FM67" s="7" t="s">
        <v>1803</v>
      </c>
      <c r="FN67" s="7" t="s">
        <v>1803</v>
      </c>
      <c r="FO67" s="7" t="s">
        <v>1801</v>
      </c>
      <c r="FP67" s="7" t="s">
        <v>1801</v>
      </c>
      <c r="FQ67" s="7" t="s">
        <v>1801</v>
      </c>
      <c r="FR67" s="7" t="s">
        <v>1801</v>
      </c>
      <c r="FS67" s="7" t="s">
        <v>1895</v>
      </c>
      <c r="FT67" s="7" t="s">
        <v>1895</v>
      </c>
      <c r="FU67" s="7" t="s">
        <v>1889</v>
      </c>
      <c r="FV67" s="7" t="s">
        <v>1895</v>
      </c>
      <c r="FW67" s="7" t="s">
        <v>1895</v>
      </c>
      <c r="FX67" s="7" t="s">
        <v>1798</v>
      </c>
      <c r="FY67" s="7" t="s">
        <v>1803</v>
      </c>
      <c r="FZ67" s="7" t="s">
        <v>1842</v>
      </c>
      <c r="GA67" s="7" t="s">
        <v>1842</v>
      </c>
      <c r="GB67" s="7" t="s">
        <v>1803</v>
      </c>
      <c r="GC67" s="7" t="s">
        <v>1803</v>
      </c>
      <c r="GD67" s="7" t="s">
        <v>1798</v>
      </c>
      <c r="GE67" s="7" t="s">
        <v>1798</v>
      </c>
      <c r="GF67" s="7" t="s">
        <v>1895</v>
      </c>
      <c r="GG67" s="7" t="s">
        <v>1895</v>
      </c>
      <c r="GH67" s="7" t="s">
        <v>1819</v>
      </c>
      <c r="GI67" s="7" t="s">
        <v>1819</v>
      </c>
      <c r="GJ67" s="7" t="s">
        <v>1551</v>
      </c>
      <c r="GK67" s="7" t="s">
        <v>1895</v>
      </c>
      <c r="GL67" s="7" t="s">
        <v>1801</v>
      </c>
      <c r="GM67" s="7" t="s">
        <v>1801</v>
      </c>
      <c r="GN67" s="7" t="s">
        <v>1801</v>
      </c>
      <c r="GO67" s="7" t="s">
        <v>1798</v>
      </c>
      <c r="GP67" s="7" t="s">
        <v>1797</v>
      </c>
      <c r="GQ67" s="7" t="s">
        <v>1797</v>
      </c>
      <c r="GR67" s="7" t="s">
        <v>1797</v>
      </c>
      <c r="GS67" s="7" t="s">
        <v>1797</v>
      </c>
      <c r="GT67" s="7" t="s">
        <v>1797</v>
      </c>
      <c r="GU67" s="7" t="s">
        <v>1798</v>
      </c>
      <c r="GV67" s="7" t="s">
        <v>1926</v>
      </c>
      <c r="GW67" s="7" t="s">
        <v>1926</v>
      </c>
      <c r="GX67" s="7" t="s">
        <v>1797</v>
      </c>
      <c r="GY67" s="7" t="s">
        <v>1842</v>
      </c>
      <c r="GZ67" s="7" t="s">
        <v>1895</v>
      </c>
      <c r="HA67" s="7" t="s">
        <v>1895</v>
      </c>
      <c r="HB67" s="7" t="s">
        <v>1926</v>
      </c>
      <c r="HC67" s="7" t="s">
        <v>1926</v>
      </c>
      <c r="HD67" s="7" t="s">
        <v>1798</v>
      </c>
      <c r="HE67" s="7" t="s">
        <v>1797</v>
      </c>
      <c r="HF67" s="7" t="s">
        <v>1797</v>
      </c>
      <c r="HG67" s="7" t="s">
        <v>1797</v>
      </c>
      <c r="HH67" s="7" t="s">
        <v>1797</v>
      </c>
      <c r="HI67" s="7" t="s">
        <v>1802</v>
      </c>
      <c r="HJ67" s="7" t="s">
        <v>1551</v>
      </c>
      <c r="HK67" s="7" t="s">
        <v>1926</v>
      </c>
      <c r="HL67" s="7" t="s">
        <v>1802</v>
      </c>
      <c r="HM67" s="7" t="s">
        <v>1926</v>
      </c>
      <c r="HN67" s="7" t="s">
        <v>1797</v>
      </c>
      <c r="HO67" s="7" t="s">
        <v>1797</v>
      </c>
      <c r="HP67" s="7" t="s">
        <v>1797</v>
      </c>
      <c r="HQ67" s="7" t="s">
        <v>1797</v>
      </c>
      <c r="HR67" s="7" t="s">
        <v>1926</v>
      </c>
      <c r="HS67" s="7" t="s">
        <v>1926</v>
      </c>
      <c r="HT67" s="7" t="s">
        <v>1830</v>
      </c>
      <c r="HU67" s="7" t="s">
        <v>1842</v>
      </c>
    </row>
    <row r="68" spans="5:229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s="7" t="s">
        <v>176</v>
      </c>
      <c r="T68" s="3" t="str">
        <f t="shared" si="15"/>
        <v>RobinsonBr</v>
      </c>
      <c r="U68" s="32" t="s">
        <v>161</v>
      </c>
      <c r="V68" s="2" t="str">
        <f t="shared" si="16"/>
        <v>4B</v>
      </c>
      <c r="W68" s="32" t="s">
        <v>171</v>
      </c>
      <c r="X68" s="2" t="str">
        <f t="shared" si="17"/>
        <v>R</v>
      </c>
      <c r="Y68" s="32" t="s">
        <v>172</v>
      </c>
      <c r="Z68" s="2" t="str">
        <f t="shared" si="18"/>
        <v>R</v>
      </c>
      <c r="AA68" s="32" t="s">
        <v>173</v>
      </c>
      <c r="AD68" s="2" t="str">
        <f t="shared" si="19"/>
        <v>CF</v>
      </c>
      <c r="AK68" s="114" t="s">
        <v>1808</v>
      </c>
      <c r="AL68" s="7" t="s">
        <v>1798</v>
      </c>
      <c r="AM68" s="7" t="s">
        <v>1803</v>
      </c>
      <c r="AN68" s="105" t="s">
        <v>1799</v>
      </c>
      <c r="AO68" s="105" t="s">
        <v>1800</v>
      </c>
      <c r="AP68" s="105" t="s">
        <v>1801</v>
      </c>
      <c r="AQ68" s="114" t="s">
        <v>1797</v>
      </c>
      <c r="AR68" s="105" t="s">
        <v>1802</v>
      </c>
      <c r="AS68" s="105" t="s">
        <v>1804</v>
      </c>
      <c r="AT68" s="7" t="s">
        <v>1809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 t="s">
        <v>1552</v>
      </c>
      <c r="BK68" s="7" t="s">
        <v>1799</v>
      </c>
      <c r="BL68" s="7" t="s">
        <v>1799</v>
      </c>
      <c r="BM68" s="7" t="s">
        <v>1799</v>
      </c>
      <c r="BN68" s="7" t="s">
        <v>1799</v>
      </c>
      <c r="BO68" s="7" t="s">
        <v>1799</v>
      </c>
      <c r="BP68" s="7" t="s">
        <v>1799</v>
      </c>
      <c r="BQ68" s="7" t="s">
        <v>1799</v>
      </c>
      <c r="BR68" s="7" t="s">
        <v>1799</v>
      </c>
      <c r="BS68" s="7" t="s">
        <v>1799</v>
      </c>
      <c r="BT68" s="7" t="s">
        <v>1799</v>
      </c>
      <c r="BU68" s="7" t="s">
        <v>1799</v>
      </c>
      <c r="BV68" s="7" t="s">
        <v>1799</v>
      </c>
      <c r="BW68" s="7" t="s">
        <v>1799</v>
      </c>
      <c r="BX68" s="7" t="s">
        <v>1799</v>
      </c>
      <c r="BY68" s="7" t="s">
        <v>1799</v>
      </c>
      <c r="BZ68" s="7" t="s">
        <v>1799</v>
      </c>
      <c r="CA68" s="7" t="s">
        <v>1799</v>
      </c>
      <c r="CB68" s="7" t="s">
        <v>1799</v>
      </c>
      <c r="CC68" s="7" t="s">
        <v>1799</v>
      </c>
      <c r="CD68" s="7" t="s">
        <v>1799</v>
      </c>
      <c r="CE68" s="7" t="s">
        <v>1799</v>
      </c>
      <c r="CF68" s="7" t="s">
        <v>1799</v>
      </c>
      <c r="CG68" s="7" t="s">
        <v>1799</v>
      </c>
      <c r="CH68" s="7" t="s">
        <v>1799</v>
      </c>
      <c r="CI68" s="7" t="s">
        <v>1799</v>
      </c>
      <c r="CJ68" s="7" t="s">
        <v>1552</v>
      </c>
      <c r="CK68" s="7" t="s">
        <v>1797</v>
      </c>
      <c r="CL68" s="7" t="s">
        <v>1797</v>
      </c>
      <c r="CM68" s="7" t="s">
        <v>1803</v>
      </c>
      <c r="CN68" s="7" t="s">
        <v>1803</v>
      </c>
      <c r="CO68" s="7" t="s">
        <v>1800</v>
      </c>
      <c r="CP68" s="7" t="s">
        <v>1800</v>
      </c>
      <c r="CQ68" s="7" t="s">
        <v>1800</v>
      </c>
      <c r="CR68" s="7" t="s">
        <v>1800</v>
      </c>
      <c r="CS68" s="7" t="s">
        <v>1803</v>
      </c>
      <c r="CT68" s="7" t="s">
        <v>1803</v>
      </c>
      <c r="CU68" s="7" t="s">
        <v>1800</v>
      </c>
      <c r="CV68" s="7" t="s">
        <v>1800</v>
      </c>
      <c r="CW68" s="7" t="s">
        <v>1800</v>
      </c>
      <c r="CX68" s="7" t="s">
        <v>1803</v>
      </c>
      <c r="CY68" s="7" t="s">
        <v>1803</v>
      </c>
      <c r="CZ68" s="7" t="s">
        <v>1803</v>
      </c>
      <c r="DA68" s="7" t="s">
        <v>1803</v>
      </c>
      <c r="DB68" s="7" t="s">
        <v>1797</v>
      </c>
      <c r="DC68" s="7" t="s">
        <v>1802</v>
      </c>
      <c r="DD68" s="7" t="s">
        <v>1830</v>
      </c>
      <c r="DE68" s="7" t="s">
        <v>1830</v>
      </c>
      <c r="DF68" s="7" t="s">
        <v>1797</v>
      </c>
      <c r="DG68" s="7" t="s">
        <v>1797</v>
      </c>
      <c r="DH68" s="7" t="s">
        <v>1797</v>
      </c>
      <c r="DI68" s="7" t="s">
        <v>1802</v>
      </c>
      <c r="DJ68" s="7" t="s">
        <v>1552</v>
      </c>
      <c r="DK68" s="7" t="s">
        <v>1797</v>
      </c>
      <c r="DL68" s="7" t="s">
        <v>1830</v>
      </c>
      <c r="DM68" s="7" t="s">
        <v>1830</v>
      </c>
      <c r="DN68" s="7" t="s">
        <v>1830</v>
      </c>
      <c r="DO68" s="7" t="s">
        <v>1797</v>
      </c>
      <c r="DP68" s="7" t="s">
        <v>1797</v>
      </c>
      <c r="DQ68" s="7" t="s">
        <v>1797</v>
      </c>
      <c r="DR68" s="7" t="s">
        <v>1797</v>
      </c>
      <c r="DS68" s="7" t="s">
        <v>1803</v>
      </c>
      <c r="DT68" s="7" t="s">
        <v>1797</v>
      </c>
      <c r="DU68" s="7" t="s">
        <v>1797</v>
      </c>
      <c r="DV68" s="7" t="s">
        <v>1797</v>
      </c>
      <c r="DW68" s="7" t="s">
        <v>1803</v>
      </c>
      <c r="DX68" s="7" t="s">
        <v>1797</v>
      </c>
      <c r="DY68" s="7" t="s">
        <v>1797</v>
      </c>
      <c r="DZ68" s="7" t="s">
        <v>1799</v>
      </c>
      <c r="EA68" s="7" t="s">
        <v>1799</v>
      </c>
      <c r="EB68" s="7" t="s">
        <v>1799</v>
      </c>
      <c r="EC68" s="7" t="s">
        <v>1803</v>
      </c>
      <c r="ED68" s="7" t="s">
        <v>1803</v>
      </c>
      <c r="EE68" s="7" t="s">
        <v>1803</v>
      </c>
      <c r="EF68" s="7" t="s">
        <v>1803</v>
      </c>
      <c r="EG68" s="7" t="s">
        <v>1803</v>
      </c>
      <c r="EH68" s="7" t="s">
        <v>1803</v>
      </c>
      <c r="EI68" s="7" t="s">
        <v>1803</v>
      </c>
      <c r="EJ68" s="7" t="s">
        <v>1552</v>
      </c>
      <c r="EK68" s="7" t="s">
        <v>1803</v>
      </c>
      <c r="EL68" s="7" t="s">
        <v>1803</v>
      </c>
      <c r="EM68" s="7" t="s">
        <v>1803</v>
      </c>
      <c r="EN68" s="7" t="s">
        <v>1803</v>
      </c>
      <c r="EO68" s="7" t="s">
        <v>1803</v>
      </c>
      <c r="EP68" s="7" t="s">
        <v>1803</v>
      </c>
      <c r="EQ68" s="7" t="s">
        <v>1803</v>
      </c>
      <c r="ER68" s="7" t="s">
        <v>1907</v>
      </c>
      <c r="ES68" s="7" t="s">
        <v>1907</v>
      </c>
      <c r="ET68" s="7" t="s">
        <v>1907</v>
      </c>
      <c r="EU68" s="7" t="s">
        <v>1803</v>
      </c>
      <c r="EV68" s="7" t="s">
        <v>1803</v>
      </c>
      <c r="EW68" s="7" t="s">
        <v>1803</v>
      </c>
      <c r="EX68" s="7" t="s">
        <v>1803</v>
      </c>
      <c r="EY68" s="7" t="s">
        <v>1907</v>
      </c>
      <c r="EZ68" s="7" t="s">
        <v>1803</v>
      </c>
      <c r="FA68" s="7" t="s">
        <v>1803</v>
      </c>
      <c r="FB68" s="7" t="s">
        <v>1803</v>
      </c>
      <c r="FC68" s="7" t="s">
        <v>1803</v>
      </c>
      <c r="FD68" s="7" t="s">
        <v>1803</v>
      </c>
      <c r="FE68" s="7" t="s">
        <v>1926</v>
      </c>
      <c r="FF68" s="7" t="s">
        <v>1928</v>
      </c>
      <c r="FG68" s="7" t="s">
        <v>1928</v>
      </c>
      <c r="FH68" s="7" t="s">
        <v>1797</v>
      </c>
      <c r="FI68" s="7" t="s">
        <v>1928</v>
      </c>
      <c r="FJ68" s="7" t="s">
        <v>1552</v>
      </c>
      <c r="FK68" s="7" t="s">
        <v>1928</v>
      </c>
      <c r="FL68" s="7" t="s">
        <v>1928</v>
      </c>
      <c r="FM68" s="7" t="s">
        <v>1928</v>
      </c>
      <c r="FN68" s="7" t="s">
        <v>1928</v>
      </c>
      <c r="FO68" s="7" t="s">
        <v>1928</v>
      </c>
      <c r="FP68" s="7" t="s">
        <v>1928</v>
      </c>
      <c r="FQ68" s="7" t="s">
        <v>1928</v>
      </c>
      <c r="FR68" s="7" t="s">
        <v>1928</v>
      </c>
      <c r="FS68" s="7" t="s">
        <v>1928</v>
      </c>
      <c r="FT68" s="7" t="s">
        <v>1928</v>
      </c>
      <c r="FU68" s="7" t="s">
        <v>1944</v>
      </c>
      <c r="FV68" s="7" t="s">
        <v>1928</v>
      </c>
      <c r="FW68" s="7" t="s">
        <v>1928</v>
      </c>
      <c r="FX68" s="7" t="s">
        <v>1928</v>
      </c>
      <c r="FY68" s="7" t="s">
        <v>1799</v>
      </c>
      <c r="FZ68" s="7" t="s">
        <v>1799</v>
      </c>
      <c r="GA68" s="7" t="s">
        <v>1799</v>
      </c>
      <c r="GB68" s="7" t="s">
        <v>1799</v>
      </c>
      <c r="GC68" s="7" t="s">
        <v>1799</v>
      </c>
      <c r="GD68" s="7" t="s">
        <v>1803</v>
      </c>
      <c r="GE68" s="7" t="s">
        <v>1803</v>
      </c>
      <c r="GF68" s="7" t="s">
        <v>1803</v>
      </c>
      <c r="GG68" s="7" t="s">
        <v>1803</v>
      </c>
      <c r="GH68" s="7" t="s">
        <v>1926</v>
      </c>
      <c r="GI68" s="7" t="s">
        <v>1907</v>
      </c>
      <c r="GJ68" s="7" t="s">
        <v>1552</v>
      </c>
      <c r="GK68" s="7" t="s">
        <v>1803</v>
      </c>
      <c r="GL68" s="7" t="s">
        <v>1803</v>
      </c>
      <c r="GM68" s="7" t="s">
        <v>1803</v>
      </c>
      <c r="GN68" s="7" t="s">
        <v>1803</v>
      </c>
      <c r="GO68" s="7" t="s">
        <v>1803</v>
      </c>
      <c r="GP68" s="7" t="s">
        <v>1803</v>
      </c>
      <c r="GQ68" s="7" t="s">
        <v>1803</v>
      </c>
      <c r="GR68" s="7" t="s">
        <v>1803</v>
      </c>
      <c r="GS68" s="7" t="s">
        <v>1803</v>
      </c>
      <c r="GT68" s="7" t="s">
        <v>1803</v>
      </c>
      <c r="GU68" s="7" t="s">
        <v>1803</v>
      </c>
      <c r="GV68" s="7" t="s">
        <v>1803</v>
      </c>
      <c r="GW68" s="7" t="s">
        <v>1803</v>
      </c>
      <c r="GX68" s="7" t="s">
        <v>1803</v>
      </c>
      <c r="GY68" s="7" t="s">
        <v>1803</v>
      </c>
      <c r="GZ68" s="7" t="s">
        <v>1803</v>
      </c>
      <c r="HA68" s="7" t="s">
        <v>1803</v>
      </c>
      <c r="HB68" s="7" t="s">
        <v>1803</v>
      </c>
      <c r="HC68" s="7" t="s">
        <v>1803</v>
      </c>
      <c r="HD68" s="7" t="s">
        <v>1803</v>
      </c>
      <c r="HE68" s="7" t="s">
        <v>1803</v>
      </c>
      <c r="HF68" s="7" t="s">
        <v>1803</v>
      </c>
      <c r="HG68" s="7" t="s">
        <v>1803</v>
      </c>
      <c r="HH68" s="7" t="s">
        <v>1803</v>
      </c>
      <c r="HI68" s="7" t="s">
        <v>1803</v>
      </c>
      <c r="HJ68" s="7" t="s">
        <v>1552</v>
      </c>
      <c r="HK68" s="7" t="s">
        <v>1803</v>
      </c>
      <c r="HL68" s="7" t="s">
        <v>1803</v>
      </c>
      <c r="HM68" s="7" t="s">
        <v>1803</v>
      </c>
      <c r="HN68" s="7" t="s">
        <v>1803</v>
      </c>
      <c r="HO68" s="7" t="s">
        <v>1803</v>
      </c>
      <c r="HP68" s="7" t="s">
        <v>1803</v>
      </c>
      <c r="HQ68" s="7" t="s">
        <v>1803</v>
      </c>
      <c r="HR68" s="7" t="s">
        <v>1803</v>
      </c>
      <c r="HS68" s="7" t="s">
        <v>1803</v>
      </c>
      <c r="HT68" s="7" t="s">
        <v>1803</v>
      </c>
      <c r="HU68" s="7" t="s">
        <v>1803</v>
      </c>
    </row>
    <row r="69" spans="5:229" x14ac:dyDescent="0.25">
      <c r="E69" s="54"/>
      <c r="F69" s="54"/>
      <c r="G69" s="54"/>
      <c r="H69" s="55"/>
      <c r="I69" s="54"/>
      <c r="J69" s="54"/>
      <c r="L69" s="2" t="s">
        <v>1392</v>
      </c>
      <c r="M69" s="2" t="s">
        <v>1393</v>
      </c>
      <c r="N69" s="91" t="s">
        <v>1394</v>
      </c>
      <c r="O69" s="2" t="s">
        <v>1395</v>
      </c>
      <c r="P69" s="2" t="s">
        <v>1396</v>
      </c>
      <c r="R69" s="2">
        <v>4</v>
      </c>
      <c r="S69" s="7" t="s">
        <v>178</v>
      </c>
      <c r="T69" s="3" t="str">
        <f t="shared" si="15"/>
        <v>RobinsonF</v>
      </c>
      <c r="U69" s="32" t="s">
        <v>161</v>
      </c>
      <c r="V69" s="2" t="str">
        <f t="shared" si="16"/>
        <v>2A</v>
      </c>
      <c r="W69" s="32" t="s">
        <v>171</v>
      </c>
      <c r="X69" s="2" t="str">
        <f t="shared" si="17"/>
        <v>R</v>
      </c>
      <c r="Y69" s="32" t="s">
        <v>172</v>
      </c>
      <c r="Z69" s="2" t="str">
        <f t="shared" si="18"/>
        <v>R</v>
      </c>
      <c r="AA69" s="32" t="s">
        <v>173</v>
      </c>
      <c r="AD69" s="2" t="str">
        <f t="shared" si="19"/>
        <v>RF</v>
      </c>
      <c r="AK69" s="114" t="s">
        <v>1810</v>
      </c>
      <c r="AL69" s="7" t="s">
        <v>1798</v>
      </c>
      <c r="AM69" s="7" t="s">
        <v>1803</v>
      </c>
      <c r="AN69" s="105" t="s">
        <v>1799</v>
      </c>
      <c r="AO69" s="105" t="s">
        <v>1800</v>
      </c>
      <c r="AP69" s="105" t="s">
        <v>1801</v>
      </c>
      <c r="AQ69" s="114" t="s">
        <v>1797</v>
      </c>
      <c r="AR69" s="105" t="s">
        <v>1802</v>
      </c>
      <c r="AS69" s="105" t="s">
        <v>1804</v>
      </c>
      <c r="AT69" s="7" t="s">
        <v>1811</v>
      </c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 t="s">
        <v>1553</v>
      </c>
      <c r="BK69" s="7" t="s">
        <v>1800</v>
      </c>
      <c r="BL69" s="7" t="s">
        <v>1800</v>
      </c>
      <c r="BM69" s="7" t="s">
        <v>1800</v>
      </c>
      <c r="BN69" s="7" t="s">
        <v>1800</v>
      </c>
      <c r="BO69" s="7" t="s">
        <v>1800</v>
      </c>
      <c r="BP69" s="7" t="s">
        <v>1800</v>
      </c>
      <c r="BQ69" s="7" t="s">
        <v>1800</v>
      </c>
      <c r="BR69" s="7" t="s">
        <v>1800</v>
      </c>
      <c r="BS69" s="7" t="s">
        <v>1800</v>
      </c>
      <c r="BT69" s="7" t="s">
        <v>1800</v>
      </c>
      <c r="BU69" s="7" t="s">
        <v>1800</v>
      </c>
      <c r="BV69" s="7" t="s">
        <v>1800</v>
      </c>
      <c r="BW69" s="7" t="s">
        <v>1800</v>
      </c>
      <c r="BX69" s="7" t="s">
        <v>1800</v>
      </c>
      <c r="BY69" s="7" t="s">
        <v>1800</v>
      </c>
      <c r="BZ69" s="7" t="s">
        <v>1800</v>
      </c>
      <c r="CA69" s="7" t="s">
        <v>1800</v>
      </c>
      <c r="CB69" s="7" t="s">
        <v>1800</v>
      </c>
      <c r="CC69" s="7" t="s">
        <v>1800</v>
      </c>
      <c r="CD69" s="7" t="s">
        <v>1800</v>
      </c>
      <c r="CE69" s="7" t="s">
        <v>1800</v>
      </c>
      <c r="CF69" s="7" t="s">
        <v>1800</v>
      </c>
      <c r="CG69" s="7" t="s">
        <v>1800</v>
      </c>
      <c r="CH69" s="7" t="s">
        <v>1800</v>
      </c>
      <c r="CI69" s="7" t="s">
        <v>1800</v>
      </c>
      <c r="CJ69" s="7" t="s">
        <v>1553</v>
      </c>
      <c r="CK69" s="7" t="s">
        <v>1799</v>
      </c>
      <c r="CL69" s="7" t="s">
        <v>1799</v>
      </c>
      <c r="CM69" s="7" t="s">
        <v>1799</v>
      </c>
      <c r="CN69" s="7" t="s">
        <v>1799</v>
      </c>
      <c r="CO69" s="7" t="s">
        <v>1799</v>
      </c>
      <c r="CP69" s="7" t="s">
        <v>1799</v>
      </c>
      <c r="CQ69" s="7" t="s">
        <v>1799</v>
      </c>
      <c r="CR69" s="7" t="s">
        <v>1799</v>
      </c>
      <c r="CS69" s="7" t="s">
        <v>1799</v>
      </c>
      <c r="CT69" s="7" t="s">
        <v>1799</v>
      </c>
      <c r="CU69" s="7" t="s">
        <v>1799</v>
      </c>
      <c r="CV69" s="7" t="s">
        <v>1799</v>
      </c>
      <c r="CW69" s="7" t="s">
        <v>1799</v>
      </c>
      <c r="CX69" s="7" t="s">
        <v>1799</v>
      </c>
      <c r="CY69" s="7" t="s">
        <v>1799</v>
      </c>
      <c r="CZ69" s="7" t="s">
        <v>1799</v>
      </c>
      <c r="DA69" s="7" t="s">
        <v>1799</v>
      </c>
      <c r="DB69" s="7" t="s">
        <v>1799</v>
      </c>
      <c r="DC69" s="7" t="s">
        <v>1799</v>
      </c>
      <c r="DD69" s="7" t="s">
        <v>1799</v>
      </c>
      <c r="DE69" s="7" t="s">
        <v>1799</v>
      </c>
      <c r="DF69" s="7" t="s">
        <v>1799</v>
      </c>
      <c r="DG69" s="7" t="s">
        <v>1799</v>
      </c>
      <c r="DH69" s="7" t="s">
        <v>1799</v>
      </c>
      <c r="DI69" s="7" t="s">
        <v>1799</v>
      </c>
      <c r="DJ69" s="7" t="s">
        <v>1553</v>
      </c>
      <c r="DK69" s="7" t="s">
        <v>1799</v>
      </c>
      <c r="DL69" s="7" t="s">
        <v>1799</v>
      </c>
      <c r="DM69" s="7" t="s">
        <v>1799</v>
      </c>
      <c r="DN69" s="7" t="s">
        <v>1799</v>
      </c>
      <c r="DO69" s="7" t="s">
        <v>1799</v>
      </c>
      <c r="DP69" s="7" t="s">
        <v>1799</v>
      </c>
      <c r="DQ69" s="7" t="s">
        <v>1799</v>
      </c>
      <c r="DR69" s="7" t="s">
        <v>1799</v>
      </c>
      <c r="DS69" s="7" t="s">
        <v>1799</v>
      </c>
      <c r="DT69" s="7" t="s">
        <v>1799</v>
      </c>
      <c r="DU69" s="7" t="s">
        <v>1799</v>
      </c>
      <c r="DV69" s="7" t="s">
        <v>1799</v>
      </c>
      <c r="DW69" s="7" t="s">
        <v>1799</v>
      </c>
      <c r="DX69" s="7" t="s">
        <v>1799</v>
      </c>
      <c r="DY69" s="7" t="s">
        <v>1799</v>
      </c>
      <c r="DZ69" s="7" t="s">
        <v>1800</v>
      </c>
      <c r="EA69" s="7" t="s">
        <v>1800</v>
      </c>
      <c r="EB69" s="7" t="s">
        <v>1800</v>
      </c>
      <c r="EC69" s="7" t="s">
        <v>1800</v>
      </c>
      <c r="ED69" s="7" t="s">
        <v>1800</v>
      </c>
      <c r="EE69" s="7" t="s">
        <v>1800</v>
      </c>
      <c r="EF69" s="7" t="s">
        <v>1800</v>
      </c>
      <c r="EG69" s="7" t="s">
        <v>1800</v>
      </c>
      <c r="EH69" s="7" t="s">
        <v>1800</v>
      </c>
      <c r="EI69" s="7" t="s">
        <v>1800</v>
      </c>
      <c r="EJ69" s="7" t="s">
        <v>1553</v>
      </c>
      <c r="EK69" s="7" t="s">
        <v>1800</v>
      </c>
      <c r="EL69" s="7" t="s">
        <v>1800</v>
      </c>
      <c r="EM69" s="7" t="s">
        <v>1800</v>
      </c>
      <c r="EN69" s="7" t="s">
        <v>1800</v>
      </c>
      <c r="EO69" s="7" t="s">
        <v>1800</v>
      </c>
      <c r="EP69" s="7" t="s">
        <v>1800</v>
      </c>
      <c r="EQ69" s="7" t="s">
        <v>1800</v>
      </c>
      <c r="ER69" s="7" t="s">
        <v>1800</v>
      </c>
      <c r="ES69" s="7" t="s">
        <v>1800</v>
      </c>
      <c r="ET69" s="7" t="s">
        <v>1800</v>
      </c>
      <c r="EU69" s="7" t="s">
        <v>1800</v>
      </c>
      <c r="EV69" s="7" t="s">
        <v>1800</v>
      </c>
      <c r="EW69" s="7" t="s">
        <v>1800</v>
      </c>
      <c r="EX69" s="7" t="s">
        <v>1800</v>
      </c>
      <c r="EY69" s="7" t="s">
        <v>1800</v>
      </c>
      <c r="EZ69" s="7" t="s">
        <v>1800</v>
      </c>
      <c r="FA69" s="7" t="s">
        <v>1800</v>
      </c>
      <c r="FB69" s="7" t="s">
        <v>1800</v>
      </c>
      <c r="FC69" s="7" t="s">
        <v>1800</v>
      </c>
      <c r="FD69" s="7" t="s">
        <v>1800</v>
      </c>
      <c r="FE69" s="7" t="s">
        <v>1800</v>
      </c>
      <c r="FF69" s="7" t="s">
        <v>1800</v>
      </c>
      <c r="FG69" s="7" t="s">
        <v>1800</v>
      </c>
      <c r="FH69" s="7" t="s">
        <v>1800</v>
      </c>
      <c r="FI69" s="7" t="s">
        <v>1800</v>
      </c>
      <c r="FJ69" s="7" t="s">
        <v>1553</v>
      </c>
      <c r="FK69" s="7" t="s">
        <v>1800</v>
      </c>
      <c r="FL69" s="7" t="s">
        <v>1800</v>
      </c>
      <c r="FM69" s="7" t="s">
        <v>1800</v>
      </c>
      <c r="FN69" s="7" t="s">
        <v>1800</v>
      </c>
      <c r="FO69" s="7" t="s">
        <v>1800</v>
      </c>
      <c r="FP69" s="7" t="s">
        <v>1800</v>
      </c>
      <c r="FQ69" s="7" t="s">
        <v>1800</v>
      </c>
      <c r="FR69" s="7" t="s">
        <v>1800</v>
      </c>
      <c r="FS69" s="7" t="s">
        <v>1800</v>
      </c>
      <c r="FT69" s="7" t="s">
        <v>1800</v>
      </c>
      <c r="FU69" s="7" t="s">
        <v>1800</v>
      </c>
      <c r="FV69" s="7" t="s">
        <v>1800</v>
      </c>
      <c r="FW69" s="7" t="s">
        <v>1800</v>
      </c>
      <c r="FX69" s="7" t="s">
        <v>1800</v>
      </c>
      <c r="FY69" s="7" t="s">
        <v>1800</v>
      </c>
      <c r="FZ69" s="7" t="s">
        <v>1800</v>
      </c>
      <c r="GA69" s="7" t="s">
        <v>1800</v>
      </c>
      <c r="GB69" s="7" t="s">
        <v>1800</v>
      </c>
      <c r="GC69" s="7" t="s">
        <v>1800</v>
      </c>
      <c r="GD69" s="7" t="s">
        <v>1799</v>
      </c>
      <c r="GE69" s="7" t="s">
        <v>1799</v>
      </c>
      <c r="GF69" s="7" t="s">
        <v>1928</v>
      </c>
      <c r="GG69" s="7" t="s">
        <v>1928</v>
      </c>
      <c r="GH69" s="7" t="s">
        <v>1928</v>
      </c>
      <c r="GI69" s="7" t="s">
        <v>1928</v>
      </c>
      <c r="GJ69" s="7" t="s">
        <v>1553</v>
      </c>
      <c r="GK69" s="7" t="s">
        <v>1928</v>
      </c>
      <c r="GL69" s="7" t="s">
        <v>1799</v>
      </c>
      <c r="GM69" s="7" t="s">
        <v>1799</v>
      </c>
      <c r="GN69" s="7" t="s">
        <v>1799</v>
      </c>
      <c r="GO69" s="7" t="s">
        <v>1799</v>
      </c>
      <c r="GP69" s="7" t="s">
        <v>1799</v>
      </c>
      <c r="GQ69" s="7" t="s">
        <v>1799</v>
      </c>
      <c r="GR69" s="7" t="s">
        <v>1799</v>
      </c>
      <c r="GS69" s="7" t="s">
        <v>1799</v>
      </c>
      <c r="GT69" s="7" t="s">
        <v>1799</v>
      </c>
      <c r="GU69" s="7" t="s">
        <v>1799</v>
      </c>
      <c r="GV69" s="7" t="s">
        <v>1928</v>
      </c>
      <c r="GW69" s="7" t="s">
        <v>1928</v>
      </c>
      <c r="GX69" s="7" t="s">
        <v>1799</v>
      </c>
      <c r="GY69" s="7" t="s">
        <v>1928</v>
      </c>
      <c r="GZ69" s="7" t="s">
        <v>1928</v>
      </c>
      <c r="HA69" s="7" t="s">
        <v>1928</v>
      </c>
      <c r="HB69" s="7" t="s">
        <v>1928</v>
      </c>
      <c r="HC69" s="7" t="s">
        <v>1928</v>
      </c>
      <c r="HD69" s="7" t="s">
        <v>1928</v>
      </c>
      <c r="HE69" s="7" t="s">
        <v>1799</v>
      </c>
      <c r="HF69" s="7" t="s">
        <v>1799</v>
      </c>
      <c r="HG69" s="7" t="s">
        <v>1799</v>
      </c>
      <c r="HH69" s="7" t="s">
        <v>1799</v>
      </c>
      <c r="HI69" s="7" t="s">
        <v>1944</v>
      </c>
      <c r="HJ69" s="7" t="s">
        <v>1553</v>
      </c>
      <c r="HK69" s="7" t="s">
        <v>1928</v>
      </c>
      <c r="HL69" s="7" t="s">
        <v>1800</v>
      </c>
      <c r="HM69" s="7" t="s">
        <v>1928</v>
      </c>
      <c r="HN69" s="7" t="s">
        <v>1799</v>
      </c>
      <c r="HO69" s="7" t="s">
        <v>1799</v>
      </c>
      <c r="HP69" s="7" t="s">
        <v>1799</v>
      </c>
      <c r="HQ69" s="7" t="s">
        <v>1799</v>
      </c>
      <c r="HR69" s="7" t="s">
        <v>1800</v>
      </c>
      <c r="HS69" s="7" t="s">
        <v>1830</v>
      </c>
      <c r="HT69" s="7" t="s">
        <v>1799</v>
      </c>
      <c r="HU69" s="7" t="s">
        <v>1904</v>
      </c>
    </row>
    <row r="70" spans="5:229" x14ac:dyDescent="0.25">
      <c r="E70" s="99" t="s">
        <v>91</v>
      </c>
      <c r="F70" s="99" t="s">
        <v>90</v>
      </c>
      <c r="G70" s="99" t="s">
        <v>92</v>
      </c>
      <c r="H70" s="100" t="s">
        <v>85</v>
      </c>
      <c r="I70" s="99" t="s">
        <v>88</v>
      </c>
      <c r="J70" s="99" t="s">
        <v>89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R70" s="2">
        <v>5</v>
      </c>
      <c r="S70" s="7" t="s">
        <v>179</v>
      </c>
      <c r="T70" s="3" t="str">
        <f t="shared" si="15"/>
        <v>Powell</v>
      </c>
      <c r="U70" s="32" t="s">
        <v>161</v>
      </c>
      <c r="V70" s="2" t="str">
        <f t="shared" si="16"/>
        <v>5C</v>
      </c>
      <c r="W70" s="32" t="s">
        <v>171</v>
      </c>
      <c r="X70" s="2" t="str">
        <f t="shared" si="17"/>
        <v>L</v>
      </c>
      <c r="Y70" s="32" t="s">
        <v>172</v>
      </c>
      <c r="Z70" s="2" t="str">
        <f t="shared" si="18"/>
        <v>R</v>
      </c>
      <c r="AA70" s="32" t="s">
        <v>173</v>
      </c>
      <c r="AD70" s="2" t="str">
        <f t="shared" si="19"/>
        <v>3B</v>
      </c>
      <c r="AK70" s="114" t="s">
        <v>1812</v>
      </c>
      <c r="AL70" s="7" t="s">
        <v>1797</v>
      </c>
      <c r="AM70" s="7" t="s">
        <v>1798</v>
      </c>
      <c r="AN70" s="105" t="s">
        <v>1799</v>
      </c>
      <c r="AO70" s="105" t="s">
        <v>1800</v>
      </c>
      <c r="AP70" s="105" t="s">
        <v>1801</v>
      </c>
      <c r="AQ70" s="114" t="s">
        <v>1802</v>
      </c>
      <c r="AR70" s="105" t="s">
        <v>1803</v>
      </c>
      <c r="AS70" s="105" t="s">
        <v>1804</v>
      </c>
      <c r="AT70" s="7" t="s">
        <v>1805</v>
      </c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 t="s">
        <v>1554</v>
      </c>
      <c r="BK70" s="7" t="s">
        <v>1801</v>
      </c>
      <c r="BL70" s="7" t="s">
        <v>1801</v>
      </c>
      <c r="BM70" s="7" t="s">
        <v>1801</v>
      </c>
      <c r="BN70" s="7" t="s">
        <v>1801</v>
      </c>
      <c r="BO70" s="7" t="s">
        <v>1801</v>
      </c>
      <c r="BP70" s="7" t="s">
        <v>1801</v>
      </c>
      <c r="BQ70" s="7" t="s">
        <v>1801</v>
      </c>
      <c r="BR70" s="7" t="s">
        <v>1801</v>
      </c>
      <c r="BS70" s="7" t="s">
        <v>1801</v>
      </c>
      <c r="BT70" s="7" t="s">
        <v>1801</v>
      </c>
      <c r="BU70" s="7" t="s">
        <v>1801</v>
      </c>
      <c r="BV70" s="7" t="s">
        <v>1801</v>
      </c>
      <c r="BW70" s="7" t="s">
        <v>1801</v>
      </c>
      <c r="BX70" s="7" t="s">
        <v>1801</v>
      </c>
      <c r="BY70" s="7" t="s">
        <v>1827</v>
      </c>
      <c r="BZ70" s="7" t="s">
        <v>1797</v>
      </c>
      <c r="CA70" s="7" t="s">
        <v>1831</v>
      </c>
      <c r="CB70" s="7" t="s">
        <v>1801</v>
      </c>
      <c r="CC70" s="7" t="s">
        <v>1834</v>
      </c>
      <c r="CD70" s="7" t="s">
        <v>1801</v>
      </c>
      <c r="CE70" s="7" t="s">
        <v>1801</v>
      </c>
      <c r="CF70" s="7" t="s">
        <v>1801</v>
      </c>
      <c r="CG70" s="7" t="s">
        <v>1801</v>
      </c>
      <c r="CH70" s="7" t="s">
        <v>1801</v>
      </c>
      <c r="CI70" s="7" t="s">
        <v>1801</v>
      </c>
      <c r="CJ70" s="7" t="s">
        <v>1554</v>
      </c>
      <c r="CK70" s="7" t="s">
        <v>1801</v>
      </c>
      <c r="CL70" s="7" t="s">
        <v>1801</v>
      </c>
      <c r="CM70" s="7" t="s">
        <v>1800</v>
      </c>
      <c r="CN70" s="7" t="s">
        <v>1800</v>
      </c>
      <c r="CO70" s="7" t="s">
        <v>1801</v>
      </c>
      <c r="CP70" s="7" t="s">
        <v>1801</v>
      </c>
      <c r="CQ70" s="7" t="s">
        <v>1801</v>
      </c>
      <c r="CR70" s="7" t="s">
        <v>1801</v>
      </c>
      <c r="CS70" s="7" t="s">
        <v>1800</v>
      </c>
      <c r="CT70" s="7" t="s">
        <v>1800</v>
      </c>
      <c r="CU70" s="7" t="s">
        <v>1801</v>
      </c>
      <c r="CV70" s="7" t="s">
        <v>1801</v>
      </c>
      <c r="CW70" s="7" t="s">
        <v>1801</v>
      </c>
      <c r="CX70" s="7" t="s">
        <v>1800</v>
      </c>
      <c r="CY70" s="7" t="s">
        <v>1800</v>
      </c>
      <c r="CZ70" s="7" t="s">
        <v>1800</v>
      </c>
      <c r="DA70" s="7" t="s">
        <v>1800</v>
      </c>
      <c r="DB70" s="7" t="s">
        <v>1801</v>
      </c>
      <c r="DC70" s="7" t="s">
        <v>1800</v>
      </c>
      <c r="DD70" s="7" t="s">
        <v>1800</v>
      </c>
      <c r="DE70" s="7" t="s">
        <v>1800</v>
      </c>
      <c r="DF70" s="7" t="s">
        <v>1801</v>
      </c>
      <c r="DG70" s="7" t="s">
        <v>1801</v>
      </c>
      <c r="DH70" s="7" t="s">
        <v>1801</v>
      </c>
      <c r="DI70" s="7" t="s">
        <v>1800</v>
      </c>
      <c r="DJ70" s="7" t="s">
        <v>1554</v>
      </c>
      <c r="DK70" s="7" t="s">
        <v>1801</v>
      </c>
      <c r="DL70" s="7" t="s">
        <v>1800</v>
      </c>
      <c r="DM70" s="7" t="s">
        <v>1800</v>
      </c>
      <c r="DN70" s="7" t="s">
        <v>1800</v>
      </c>
      <c r="DO70" s="7" t="s">
        <v>1801</v>
      </c>
      <c r="DP70" s="7" t="s">
        <v>1801</v>
      </c>
      <c r="DQ70" s="7" t="s">
        <v>1801</v>
      </c>
      <c r="DR70" s="7" t="s">
        <v>1801</v>
      </c>
      <c r="DS70" s="7" t="s">
        <v>1800</v>
      </c>
      <c r="DT70" s="7" t="s">
        <v>1801</v>
      </c>
      <c r="DU70" s="7" t="s">
        <v>1801</v>
      </c>
      <c r="DV70" s="7" t="s">
        <v>1801</v>
      </c>
      <c r="DW70" s="7" t="s">
        <v>1800</v>
      </c>
      <c r="DX70" s="7" t="s">
        <v>1801</v>
      </c>
      <c r="DY70" s="7" t="s">
        <v>1801</v>
      </c>
      <c r="DZ70" s="7" t="s">
        <v>1801</v>
      </c>
      <c r="EA70" s="7" t="s">
        <v>1801</v>
      </c>
      <c r="EB70" s="7" t="s">
        <v>1801</v>
      </c>
      <c r="EC70" s="7" t="s">
        <v>1802</v>
      </c>
      <c r="ED70" s="7" t="s">
        <v>1802</v>
      </c>
      <c r="EE70" s="7" t="s">
        <v>1797</v>
      </c>
      <c r="EF70" s="7" t="s">
        <v>1797</v>
      </c>
      <c r="EG70" s="7" t="s">
        <v>1797</v>
      </c>
      <c r="EH70" s="7" t="s">
        <v>1802</v>
      </c>
      <c r="EI70" s="7" t="s">
        <v>1797</v>
      </c>
      <c r="EJ70" s="7" t="s">
        <v>1554</v>
      </c>
      <c r="EK70" s="7" t="s">
        <v>1802</v>
      </c>
      <c r="EL70" s="7" t="s">
        <v>1801</v>
      </c>
      <c r="EM70" s="7" t="s">
        <v>1904</v>
      </c>
      <c r="EN70" s="7" t="s">
        <v>1904</v>
      </c>
      <c r="EO70" s="7" t="s">
        <v>1904</v>
      </c>
      <c r="EP70" s="7" t="s">
        <v>1907</v>
      </c>
      <c r="EQ70" s="7" t="s">
        <v>1907</v>
      </c>
      <c r="ER70" s="7" t="s">
        <v>1801</v>
      </c>
      <c r="ES70" s="7" t="s">
        <v>1801</v>
      </c>
      <c r="ET70" s="7" t="s">
        <v>1801</v>
      </c>
      <c r="EU70" s="7" t="s">
        <v>1801</v>
      </c>
      <c r="EV70" s="7" t="s">
        <v>1801</v>
      </c>
      <c r="EW70" s="7" t="s">
        <v>1801</v>
      </c>
      <c r="EX70" s="7" t="s">
        <v>1801</v>
      </c>
      <c r="EY70" s="7" t="s">
        <v>1801</v>
      </c>
      <c r="EZ70" s="7" t="s">
        <v>1904</v>
      </c>
      <c r="FA70" s="7" t="s">
        <v>1907</v>
      </c>
      <c r="FB70" s="7" t="s">
        <v>1801</v>
      </c>
      <c r="FC70" s="7" t="s">
        <v>1801</v>
      </c>
      <c r="FD70" s="7" t="s">
        <v>1801</v>
      </c>
      <c r="FE70" s="7" t="s">
        <v>1830</v>
      </c>
      <c r="FF70" s="7" t="s">
        <v>1803</v>
      </c>
      <c r="FG70" s="7" t="s">
        <v>1803</v>
      </c>
      <c r="FH70" s="7" t="s">
        <v>1801</v>
      </c>
      <c r="FI70" s="7" t="s">
        <v>1830</v>
      </c>
      <c r="FJ70" s="7" t="s">
        <v>1554</v>
      </c>
      <c r="FK70" s="7" t="s">
        <v>1830</v>
      </c>
      <c r="FL70" s="7" t="s">
        <v>1801</v>
      </c>
      <c r="FM70" s="7" t="s">
        <v>1801</v>
      </c>
      <c r="FN70" s="7" t="s">
        <v>1801</v>
      </c>
      <c r="FO70" s="7" t="s">
        <v>1803</v>
      </c>
      <c r="FP70" s="7" t="s">
        <v>1803</v>
      </c>
      <c r="FQ70" s="7" t="s">
        <v>1803</v>
      </c>
      <c r="FR70" s="7" t="s">
        <v>1803</v>
      </c>
      <c r="FS70" s="7" t="s">
        <v>1830</v>
      </c>
      <c r="FT70" s="7" t="s">
        <v>1830</v>
      </c>
      <c r="FU70" s="7" t="s">
        <v>1803</v>
      </c>
      <c r="FV70" s="7" t="s">
        <v>1830</v>
      </c>
      <c r="FW70" s="7" t="s">
        <v>1830</v>
      </c>
      <c r="FX70" s="7" t="s">
        <v>1803</v>
      </c>
      <c r="FY70" s="7" t="s">
        <v>1830</v>
      </c>
      <c r="FZ70" s="7" t="s">
        <v>1803</v>
      </c>
      <c r="GA70" s="7" t="s">
        <v>1803</v>
      </c>
      <c r="GB70" s="7" t="s">
        <v>1830</v>
      </c>
      <c r="GC70" s="7" t="s">
        <v>1830</v>
      </c>
      <c r="GD70" s="7" t="s">
        <v>1800</v>
      </c>
      <c r="GE70" s="7" t="s">
        <v>1800</v>
      </c>
      <c r="GF70" s="7" t="s">
        <v>1830</v>
      </c>
      <c r="GG70" s="7" t="s">
        <v>1830</v>
      </c>
      <c r="GH70" s="7" t="s">
        <v>1830</v>
      </c>
      <c r="GI70" s="7" t="s">
        <v>1800</v>
      </c>
      <c r="GJ70" s="7" t="s">
        <v>1554</v>
      </c>
      <c r="GK70" s="7" t="s">
        <v>1830</v>
      </c>
      <c r="GL70" s="7" t="s">
        <v>1797</v>
      </c>
      <c r="GM70" s="7" t="s">
        <v>1797</v>
      </c>
      <c r="GN70" s="7" t="s">
        <v>1797</v>
      </c>
      <c r="GO70" s="7" t="s">
        <v>1800</v>
      </c>
      <c r="GP70" s="7" t="s">
        <v>1800</v>
      </c>
      <c r="GQ70" s="7" t="s">
        <v>1800</v>
      </c>
      <c r="GR70" s="7" t="s">
        <v>1800</v>
      </c>
      <c r="GS70" s="7" t="s">
        <v>1800</v>
      </c>
      <c r="GT70" s="7" t="s">
        <v>1800</v>
      </c>
      <c r="GU70" s="7" t="s">
        <v>1800</v>
      </c>
      <c r="GV70" s="7" t="s">
        <v>1800</v>
      </c>
      <c r="GW70" s="7" t="s">
        <v>1800</v>
      </c>
      <c r="GX70" s="7" t="s">
        <v>1800</v>
      </c>
      <c r="GY70" s="7" t="s">
        <v>1800</v>
      </c>
      <c r="GZ70" s="7" t="s">
        <v>1800</v>
      </c>
      <c r="HA70" s="7" t="s">
        <v>1800</v>
      </c>
      <c r="HB70" s="7" t="s">
        <v>1800</v>
      </c>
      <c r="HC70" s="7" t="s">
        <v>1800</v>
      </c>
      <c r="HD70" s="7" t="s">
        <v>1800</v>
      </c>
      <c r="HE70" s="7" t="s">
        <v>1800</v>
      </c>
      <c r="HF70" s="7" t="s">
        <v>1800</v>
      </c>
      <c r="HG70" s="7" t="s">
        <v>1800</v>
      </c>
      <c r="HH70" s="7" t="s">
        <v>1800</v>
      </c>
      <c r="HI70" s="7" t="s">
        <v>1800</v>
      </c>
      <c r="HJ70" s="7" t="s">
        <v>1554</v>
      </c>
      <c r="HK70" s="7" t="s">
        <v>1800</v>
      </c>
      <c r="HL70" s="7" t="s">
        <v>1830</v>
      </c>
      <c r="HM70" s="7" t="s">
        <v>1800</v>
      </c>
      <c r="HN70" s="7" t="s">
        <v>1800</v>
      </c>
      <c r="HO70" s="7" t="s">
        <v>1800</v>
      </c>
      <c r="HP70" s="7" t="s">
        <v>1800</v>
      </c>
      <c r="HQ70" s="7" t="s">
        <v>1800</v>
      </c>
      <c r="HR70" s="7" t="s">
        <v>1830</v>
      </c>
      <c r="HS70" s="7" t="s">
        <v>1904</v>
      </c>
      <c r="HT70" s="7" t="s">
        <v>1904</v>
      </c>
      <c r="HU70" s="7" t="s">
        <v>1996</v>
      </c>
    </row>
    <row r="71" spans="5:229" x14ac:dyDescent="0.25">
      <c r="E71" s="144" t="s">
        <v>384</v>
      </c>
      <c r="F71" s="144" t="s">
        <v>1</v>
      </c>
      <c r="G71" s="144">
        <v>158</v>
      </c>
      <c r="H71" s="145" t="s">
        <v>1484</v>
      </c>
      <c r="I71" s="153" t="s">
        <v>57</v>
      </c>
      <c r="J71" s="144" t="s">
        <v>116</v>
      </c>
      <c r="L71" s="2">
        <v>3</v>
      </c>
      <c r="M71" s="2">
        <v>5</v>
      </c>
      <c r="N71" s="91">
        <v>4</v>
      </c>
      <c r="O71" s="2">
        <v>5</v>
      </c>
      <c r="P71" s="2">
        <v>5</v>
      </c>
      <c r="R71" s="2">
        <v>6</v>
      </c>
      <c r="S71" s="7" t="s">
        <v>180</v>
      </c>
      <c r="T71" s="3" t="str">
        <f t="shared" si="15"/>
        <v>Blefary</v>
      </c>
      <c r="U71" s="32" t="s">
        <v>161</v>
      </c>
      <c r="V71" s="2" t="str">
        <f t="shared" si="16"/>
        <v>4C</v>
      </c>
      <c r="W71" s="32" t="s">
        <v>171</v>
      </c>
      <c r="X71" s="2" t="str">
        <f t="shared" si="17"/>
        <v>L</v>
      </c>
      <c r="Y71" s="32" t="s">
        <v>172</v>
      </c>
      <c r="Z71" s="2" t="str">
        <f t="shared" si="18"/>
        <v>R</v>
      </c>
      <c r="AA71" s="32" t="s">
        <v>173</v>
      </c>
      <c r="AD71" s="2" t="str">
        <f t="shared" si="19"/>
        <v>1B</v>
      </c>
      <c r="AK71" s="114" t="s">
        <v>1813</v>
      </c>
      <c r="AL71" s="7" t="s">
        <v>1798</v>
      </c>
      <c r="AM71" s="7" t="s">
        <v>1803</v>
      </c>
      <c r="AN71" s="105" t="s">
        <v>1799</v>
      </c>
      <c r="AO71" s="105" t="s">
        <v>1800</v>
      </c>
      <c r="AP71" s="105" t="s">
        <v>1801</v>
      </c>
      <c r="AQ71" s="114" t="s">
        <v>1797</v>
      </c>
      <c r="AR71" s="105" t="s">
        <v>1802</v>
      </c>
      <c r="AS71" s="105" t="s">
        <v>1814</v>
      </c>
      <c r="AT71" s="7" t="s">
        <v>1815</v>
      </c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 t="s">
        <v>1555</v>
      </c>
      <c r="BK71" s="7" t="s">
        <v>1802</v>
      </c>
      <c r="BL71" s="7" t="s">
        <v>1797</v>
      </c>
      <c r="BM71" s="7" t="s">
        <v>1797</v>
      </c>
      <c r="BN71" s="7" t="s">
        <v>1797</v>
      </c>
      <c r="BO71" s="7" t="s">
        <v>1802</v>
      </c>
      <c r="BP71" s="7" t="s">
        <v>1797</v>
      </c>
      <c r="BQ71" s="7" t="s">
        <v>1797</v>
      </c>
      <c r="BR71" s="7" t="s">
        <v>1797</v>
      </c>
      <c r="BS71" s="7" t="s">
        <v>1797</v>
      </c>
      <c r="BT71" s="7" t="s">
        <v>1797</v>
      </c>
      <c r="BU71" s="7" t="s">
        <v>1797</v>
      </c>
      <c r="BV71" s="7" t="s">
        <v>1802</v>
      </c>
      <c r="BW71" s="7" t="s">
        <v>1797</v>
      </c>
      <c r="BX71" s="7" t="s">
        <v>1802</v>
      </c>
      <c r="BY71" s="7" t="s">
        <v>1797</v>
      </c>
      <c r="BZ71" s="7" t="s">
        <v>1827</v>
      </c>
      <c r="CA71" s="7" t="s">
        <v>1802</v>
      </c>
      <c r="CB71" s="7" t="s">
        <v>1797</v>
      </c>
      <c r="CC71" s="7" t="s">
        <v>1802</v>
      </c>
      <c r="CD71" s="7" t="s">
        <v>1797</v>
      </c>
      <c r="CE71" s="7" t="s">
        <v>1797</v>
      </c>
      <c r="CF71" s="7" t="s">
        <v>1802</v>
      </c>
      <c r="CG71" s="7" t="s">
        <v>1802</v>
      </c>
      <c r="CH71" s="7" t="s">
        <v>1820</v>
      </c>
      <c r="CI71" s="7" t="s">
        <v>1820</v>
      </c>
      <c r="CJ71" s="7" t="s">
        <v>1555</v>
      </c>
      <c r="CK71" s="7" t="s">
        <v>1800</v>
      </c>
      <c r="CL71" s="7" t="s">
        <v>1800</v>
      </c>
      <c r="CM71" s="7" t="s">
        <v>1801</v>
      </c>
      <c r="CN71" s="7" t="s">
        <v>1801</v>
      </c>
      <c r="CO71" s="7" t="s">
        <v>1797</v>
      </c>
      <c r="CP71" s="7" t="s">
        <v>1797</v>
      </c>
      <c r="CQ71" s="7" t="s">
        <v>1797</v>
      </c>
      <c r="CR71" s="7" t="s">
        <v>1797</v>
      </c>
      <c r="CS71" s="7" t="s">
        <v>1801</v>
      </c>
      <c r="CT71" s="7" t="s">
        <v>1801</v>
      </c>
      <c r="CU71" s="7" t="s">
        <v>1797</v>
      </c>
      <c r="CV71" s="7" t="s">
        <v>1797</v>
      </c>
      <c r="CW71" s="7" t="s">
        <v>1797</v>
      </c>
      <c r="CX71" s="7" t="s">
        <v>1831</v>
      </c>
      <c r="CY71" s="7" t="s">
        <v>1831</v>
      </c>
      <c r="CZ71" s="7" t="s">
        <v>1831</v>
      </c>
      <c r="DA71" s="7" t="s">
        <v>1831</v>
      </c>
      <c r="DB71" s="7" t="s">
        <v>1800</v>
      </c>
      <c r="DC71" s="7" t="s">
        <v>1831</v>
      </c>
      <c r="DD71" s="7" t="s">
        <v>1802</v>
      </c>
      <c r="DE71" s="7" t="s">
        <v>1802</v>
      </c>
      <c r="DF71" s="7" t="s">
        <v>1800</v>
      </c>
      <c r="DG71" s="7" t="s">
        <v>1800</v>
      </c>
      <c r="DH71" s="7" t="s">
        <v>1800</v>
      </c>
      <c r="DI71" s="7" t="s">
        <v>1801</v>
      </c>
      <c r="DJ71" s="7" t="s">
        <v>1555</v>
      </c>
      <c r="DK71" s="7" t="s">
        <v>1800</v>
      </c>
      <c r="DL71" s="7" t="s">
        <v>1802</v>
      </c>
      <c r="DM71" s="7" t="s">
        <v>1802</v>
      </c>
      <c r="DN71" s="7" t="s">
        <v>1802</v>
      </c>
      <c r="DO71" s="7" t="s">
        <v>1800</v>
      </c>
      <c r="DP71" s="7" t="s">
        <v>1800</v>
      </c>
      <c r="DQ71" s="7" t="s">
        <v>1800</v>
      </c>
      <c r="DR71" s="7" t="s">
        <v>1800</v>
      </c>
      <c r="DS71" s="7" t="s">
        <v>1801</v>
      </c>
      <c r="DT71" s="7" t="s">
        <v>1800</v>
      </c>
      <c r="DU71" s="7" t="s">
        <v>1800</v>
      </c>
      <c r="DV71" s="7" t="s">
        <v>1800</v>
      </c>
      <c r="DW71" s="7" t="s">
        <v>1801</v>
      </c>
      <c r="DX71" s="7" t="s">
        <v>1800</v>
      </c>
      <c r="DY71" s="7" t="s">
        <v>1800</v>
      </c>
      <c r="DZ71" s="7" t="s">
        <v>1797</v>
      </c>
      <c r="EA71" s="7" t="s">
        <v>1797</v>
      </c>
      <c r="EB71" s="7" t="s">
        <v>1797</v>
      </c>
      <c r="EC71" s="7" t="s">
        <v>1892</v>
      </c>
      <c r="ED71" s="7" t="s">
        <v>1892</v>
      </c>
      <c r="EE71" s="7" t="s">
        <v>1801</v>
      </c>
      <c r="EF71" s="7" t="s">
        <v>1801</v>
      </c>
      <c r="EG71" s="7" t="s">
        <v>1801</v>
      </c>
      <c r="EH71" s="7" t="s">
        <v>1892</v>
      </c>
      <c r="EI71" s="7" t="s">
        <v>1801</v>
      </c>
      <c r="EJ71" s="7" t="s">
        <v>1555</v>
      </c>
      <c r="EK71" s="7" t="s">
        <v>1892</v>
      </c>
      <c r="EL71" s="7" t="s">
        <v>1802</v>
      </c>
      <c r="EM71" s="7" t="s">
        <v>1802</v>
      </c>
      <c r="EN71" s="7" t="s">
        <v>1802</v>
      </c>
      <c r="EO71" s="7" t="s">
        <v>1802</v>
      </c>
      <c r="EP71" s="7" t="s">
        <v>1904</v>
      </c>
      <c r="EQ71" s="7" t="s">
        <v>1904</v>
      </c>
      <c r="ER71" s="7" t="s">
        <v>1904</v>
      </c>
      <c r="ES71" s="7" t="s">
        <v>1904</v>
      </c>
      <c r="ET71" s="7" t="s">
        <v>1904</v>
      </c>
      <c r="EU71" s="7" t="s">
        <v>1907</v>
      </c>
      <c r="EV71" s="7" t="s">
        <v>1797</v>
      </c>
      <c r="EW71" s="7" t="s">
        <v>1797</v>
      </c>
      <c r="EX71" s="7" t="s">
        <v>1797</v>
      </c>
      <c r="EY71" s="7" t="s">
        <v>1904</v>
      </c>
      <c r="EZ71" s="7" t="s">
        <v>1801</v>
      </c>
      <c r="FA71" s="7" t="s">
        <v>1801</v>
      </c>
      <c r="FB71" s="7" t="s">
        <v>1907</v>
      </c>
      <c r="FC71" s="7" t="s">
        <v>1907</v>
      </c>
      <c r="FD71" s="7" t="s">
        <v>1797</v>
      </c>
      <c r="FE71" s="7" t="s">
        <v>1803</v>
      </c>
      <c r="FF71" s="7" t="s">
        <v>1801</v>
      </c>
      <c r="FG71" s="7" t="s">
        <v>1892</v>
      </c>
      <c r="FH71" s="7" t="s">
        <v>1803</v>
      </c>
      <c r="FI71" s="7" t="s">
        <v>1803</v>
      </c>
      <c r="FJ71" s="7" t="s">
        <v>1555</v>
      </c>
      <c r="FK71" s="7" t="s">
        <v>1803</v>
      </c>
      <c r="FL71" s="7" t="s">
        <v>1803</v>
      </c>
      <c r="FM71" s="7" t="s">
        <v>1907</v>
      </c>
      <c r="FN71" s="7" t="s">
        <v>1907</v>
      </c>
      <c r="FO71" s="7" t="s">
        <v>1892</v>
      </c>
      <c r="FP71" s="7" t="s">
        <v>1802</v>
      </c>
      <c r="FQ71" s="7" t="s">
        <v>1802</v>
      </c>
      <c r="FR71" s="7" t="s">
        <v>1802</v>
      </c>
      <c r="FS71" s="7" t="s">
        <v>1803</v>
      </c>
      <c r="FT71" s="7" t="s">
        <v>1803</v>
      </c>
      <c r="FU71" s="7" t="s">
        <v>1831</v>
      </c>
      <c r="FV71" s="7" t="s">
        <v>1803</v>
      </c>
      <c r="FW71" s="7" t="s">
        <v>1803</v>
      </c>
      <c r="FX71" s="7" t="s">
        <v>1802</v>
      </c>
      <c r="FY71" s="7" t="s">
        <v>1802</v>
      </c>
      <c r="FZ71" s="7" t="s">
        <v>1802</v>
      </c>
      <c r="GA71" s="7" t="s">
        <v>1802</v>
      </c>
      <c r="GB71" s="7" t="s">
        <v>1802</v>
      </c>
      <c r="GC71" s="7" t="s">
        <v>1802</v>
      </c>
      <c r="GD71" s="7" t="s">
        <v>1802</v>
      </c>
      <c r="GE71" s="7" t="s">
        <v>1802</v>
      </c>
      <c r="GF71" s="7" t="s">
        <v>1800</v>
      </c>
      <c r="GG71" s="7" t="s">
        <v>1800</v>
      </c>
      <c r="GH71" s="7" t="s">
        <v>1800</v>
      </c>
      <c r="GI71" s="7" t="s">
        <v>1802</v>
      </c>
      <c r="GJ71" s="7" t="s">
        <v>1555</v>
      </c>
      <c r="GK71" s="7" t="s">
        <v>1800</v>
      </c>
      <c r="GL71" s="7" t="s">
        <v>1800</v>
      </c>
      <c r="GM71" s="7" t="s">
        <v>1800</v>
      </c>
      <c r="GN71" s="7" t="s">
        <v>1800</v>
      </c>
      <c r="GO71" s="7" t="s">
        <v>1801</v>
      </c>
      <c r="GP71" s="7" t="s">
        <v>1801</v>
      </c>
      <c r="GQ71" s="7" t="s">
        <v>1801</v>
      </c>
      <c r="GR71" s="7" t="s">
        <v>1801</v>
      </c>
      <c r="GS71" s="7" t="s">
        <v>1801</v>
      </c>
      <c r="GT71" s="7" t="s">
        <v>1801</v>
      </c>
      <c r="GU71" s="7" t="s">
        <v>1801</v>
      </c>
      <c r="GV71" s="7" t="s">
        <v>1830</v>
      </c>
      <c r="GW71" s="7" t="s">
        <v>1830</v>
      </c>
      <c r="GX71" s="7" t="s">
        <v>1801</v>
      </c>
      <c r="GY71" s="7" t="s">
        <v>1830</v>
      </c>
      <c r="GZ71" s="7" t="s">
        <v>1830</v>
      </c>
      <c r="HA71" s="7" t="s">
        <v>1830</v>
      </c>
      <c r="HB71" s="7" t="s">
        <v>1830</v>
      </c>
      <c r="HC71" s="7" t="s">
        <v>1830</v>
      </c>
      <c r="HD71" s="7" t="s">
        <v>1802</v>
      </c>
      <c r="HE71" s="7" t="s">
        <v>1801</v>
      </c>
      <c r="HF71" s="7" t="s">
        <v>1801</v>
      </c>
      <c r="HG71" s="7" t="s">
        <v>1801</v>
      </c>
      <c r="HH71" s="7" t="s">
        <v>1801</v>
      </c>
      <c r="HI71" s="7" t="s">
        <v>1904</v>
      </c>
      <c r="HJ71" s="7" t="s">
        <v>1555</v>
      </c>
      <c r="HK71" s="7" t="s">
        <v>1830</v>
      </c>
      <c r="HL71" s="7" t="s">
        <v>1987</v>
      </c>
      <c r="HM71" s="7" t="s">
        <v>1830</v>
      </c>
      <c r="HN71" s="7" t="s">
        <v>1801</v>
      </c>
      <c r="HO71" s="7" t="s">
        <v>1801</v>
      </c>
      <c r="HP71" s="7" t="s">
        <v>1801</v>
      </c>
      <c r="HQ71" s="7" t="s">
        <v>1801</v>
      </c>
      <c r="HR71" s="7" t="s">
        <v>1904</v>
      </c>
      <c r="HS71" s="7" t="s">
        <v>1996</v>
      </c>
      <c r="HT71" s="7" t="s">
        <v>1996</v>
      </c>
      <c r="HU71" s="7" t="s">
        <v>1926</v>
      </c>
    </row>
    <row r="72" spans="5:229" x14ac:dyDescent="0.25">
      <c r="E72" s="144" t="s">
        <v>384</v>
      </c>
      <c r="F72" s="144" t="s">
        <v>108</v>
      </c>
      <c r="G72" s="144">
        <v>146</v>
      </c>
      <c r="H72" s="145" t="s">
        <v>1281</v>
      </c>
      <c r="I72" s="144" t="s">
        <v>1</v>
      </c>
      <c r="J72" s="144" t="s">
        <v>116</v>
      </c>
      <c r="L72" s="2">
        <v>9</v>
      </c>
      <c r="M72" s="2">
        <v>3</v>
      </c>
      <c r="N72" s="91">
        <v>2</v>
      </c>
      <c r="O72" s="2">
        <v>3</v>
      </c>
      <c r="P72" s="2">
        <v>3</v>
      </c>
      <c r="R72" s="2">
        <v>7</v>
      </c>
      <c r="S72" s="7" t="s">
        <v>181</v>
      </c>
      <c r="T72" s="3" t="str">
        <f t="shared" si="15"/>
        <v>Johnson</v>
      </c>
      <c r="U72" s="32" t="s">
        <v>161</v>
      </c>
      <c r="V72" s="2" t="str">
        <f t="shared" si="16"/>
        <v>4C</v>
      </c>
      <c r="W72" s="32" t="s">
        <v>171</v>
      </c>
      <c r="X72" s="2" t="str">
        <f t="shared" si="17"/>
        <v>R</v>
      </c>
      <c r="Y72" s="32" t="s">
        <v>172</v>
      </c>
      <c r="Z72" s="2" t="str">
        <f t="shared" si="18"/>
        <v>R</v>
      </c>
      <c r="AA72" s="32" t="s">
        <v>173</v>
      </c>
      <c r="AD72" s="2" t="str">
        <f t="shared" si="19"/>
        <v>2B</v>
      </c>
      <c r="AK72" s="114" t="s">
        <v>1816</v>
      </c>
      <c r="AL72" s="7" t="s">
        <v>1798</v>
      </c>
      <c r="AM72" s="7" t="s">
        <v>1803</v>
      </c>
      <c r="AN72" s="105" t="s">
        <v>1799</v>
      </c>
      <c r="AO72" s="105" t="s">
        <v>1800</v>
      </c>
      <c r="AP72" s="105" t="s">
        <v>1801</v>
      </c>
      <c r="AQ72" s="114" t="s">
        <v>1797</v>
      </c>
      <c r="AR72" s="105" t="s">
        <v>1802</v>
      </c>
      <c r="AS72" s="105" t="s">
        <v>1804</v>
      </c>
      <c r="AT72" s="7" t="s">
        <v>1807</v>
      </c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 t="s">
        <v>1556</v>
      </c>
      <c r="BK72" s="7" t="s">
        <v>1803</v>
      </c>
      <c r="BL72" s="7" t="s">
        <v>1802</v>
      </c>
      <c r="BM72" s="7" t="s">
        <v>1802</v>
      </c>
      <c r="BN72" s="7" t="s">
        <v>1802</v>
      </c>
      <c r="BO72" s="7" t="s">
        <v>1803</v>
      </c>
      <c r="BP72" s="7" t="s">
        <v>1802</v>
      </c>
      <c r="BQ72" s="7" t="s">
        <v>1802</v>
      </c>
      <c r="BR72" s="7" t="s">
        <v>1802</v>
      </c>
      <c r="BS72" s="7" t="s">
        <v>1820</v>
      </c>
      <c r="BT72" s="7" t="s">
        <v>1820</v>
      </c>
      <c r="BU72" s="7" t="s">
        <v>1820</v>
      </c>
      <c r="BV72" s="7" t="s">
        <v>1803</v>
      </c>
      <c r="BW72" s="7" t="s">
        <v>1802</v>
      </c>
      <c r="BX72" s="7" t="s">
        <v>1803</v>
      </c>
      <c r="BY72" s="7" t="s">
        <v>1820</v>
      </c>
      <c r="BZ72" s="7" t="s">
        <v>1820</v>
      </c>
      <c r="CA72" s="7" t="s">
        <v>1803</v>
      </c>
      <c r="CB72" s="7" t="s">
        <v>1802</v>
      </c>
      <c r="CC72" s="7" t="s">
        <v>1803</v>
      </c>
      <c r="CD72" s="7" t="s">
        <v>1802</v>
      </c>
      <c r="CE72" s="7" t="s">
        <v>1802</v>
      </c>
      <c r="CF72" s="7" t="s">
        <v>1803</v>
      </c>
      <c r="CG72" s="7" t="s">
        <v>1803</v>
      </c>
      <c r="CH72" s="7" t="s">
        <v>1803</v>
      </c>
      <c r="CI72" s="7" t="s">
        <v>1803</v>
      </c>
      <c r="CJ72" s="7" t="s">
        <v>1556</v>
      </c>
      <c r="CK72" s="7" t="s">
        <v>1820</v>
      </c>
      <c r="CL72" s="7" t="s">
        <v>1802</v>
      </c>
      <c r="CM72" s="7" t="s">
        <v>1802</v>
      </c>
      <c r="CN72" s="7" t="s">
        <v>1802</v>
      </c>
      <c r="CO72" s="7" t="s">
        <v>1802</v>
      </c>
      <c r="CP72" s="7" t="s">
        <v>1802</v>
      </c>
      <c r="CQ72" s="7" t="s">
        <v>1802</v>
      </c>
      <c r="CR72" s="7" t="s">
        <v>1802</v>
      </c>
      <c r="CS72" s="7" t="s">
        <v>1802</v>
      </c>
      <c r="CT72" s="7" t="s">
        <v>1831</v>
      </c>
      <c r="CU72" s="7" t="s">
        <v>1802</v>
      </c>
      <c r="CV72" s="7" t="s">
        <v>1802</v>
      </c>
      <c r="CW72" s="7" t="s">
        <v>1802</v>
      </c>
      <c r="CX72" s="7" t="s">
        <v>1802</v>
      </c>
      <c r="CY72" s="7" t="s">
        <v>1802</v>
      </c>
      <c r="CZ72" s="7" t="s">
        <v>1802</v>
      </c>
      <c r="DA72" s="7" t="s">
        <v>1802</v>
      </c>
      <c r="DB72" s="7" t="s">
        <v>1863</v>
      </c>
      <c r="DC72" s="7" t="s">
        <v>1804</v>
      </c>
      <c r="DD72" s="7" t="s">
        <v>1863</v>
      </c>
      <c r="DE72" s="7" t="s">
        <v>1804</v>
      </c>
      <c r="DF72" s="7" t="s">
        <v>1863</v>
      </c>
      <c r="DG72" s="7" t="s">
        <v>1804</v>
      </c>
      <c r="DH72" s="7" t="s">
        <v>1863</v>
      </c>
      <c r="DI72" s="7" t="s">
        <v>1804</v>
      </c>
      <c r="DJ72" s="7" t="s">
        <v>1556</v>
      </c>
      <c r="DK72" s="7" t="s">
        <v>1804</v>
      </c>
      <c r="DL72" s="7" t="s">
        <v>1863</v>
      </c>
      <c r="DM72" s="7" t="s">
        <v>1803</v>
      </c>
      <c r="DN72" s="7" t="s">
        <v>1803</v>
      </c>
      <c r="DO72" s="7" t="s">
        <v>1802</v>
      </c>
      <c r="DP72" s="7" t="s">
        <v>1802</v>
      </c>
      <c r="DQ72" s="7" t="s">
        <v>1802</v>
      </c>
      <c r="DR72" s="7" t="s">
        <v>1802</v>
      </c>
      <c r="DS72" s="7" t="s">
        <v>1802</v>
      </c>
      <c r="DT72" s="7" t="s">
        <v>1802</v>
      </c>
      <c r="DU72" s="7" t="s">
        <v>1802</v>
      </c>
      <c r="DV72" s="7" t="s">
        <v>1863</v>
      </c>
      <c r="DW72" s="7" t="s">
        <v>1802</v>
      </c>
      <c r="DX72" s="7" t="s">
        <v>1802</v>
      </c>
      <c r="DY72" s="7" t="s">
        <v>1802</v>
      </c>
      <c r="DZ72" s="7" t="s">
        <v>1802</v>
      </c>
      <c r="EA72" s="7" t="s">
        <v>1798</v>
      </c>
      <c r="EB72" s="7" t="s">
        <v>1798</v>
      </c>
      <c r="EC72" s="7" t="s">
        <v>1830</v>
      </c>
      <c r="ED72" s="7" t="s">
        <v>1830</v>
      </c>
      <c r="EE72" s="7" t="s">
        <v>1802</v>
      </c>
      <c r="EF72" s="7" t="s">
        <v>1863</v>
      </c>
      <c r="EG72" s="7" t="s">
        <v>1802</v>
      </c>
      <c r="EH72" s="7" t="s">
        <v>1830</v>
      </c>
      <c r="EI72" s="7" t="s">
        <v>1802</v>
      </c>
      <c r="EJ72" s="7" t="s">
        <v>1556</v>
      </c>
      <c r="EK72" s="7" t="s">
        <v>1830</v>
      </c>
      <c r="EL72" s="7" t="s">
        <v>1895</v>
      </c>
      <c r="EM72" s="7" t="s">
        <v>1892</v>
      </c>
      <c r="EN72" s="7" t="s">
        <v>1892</v>
      </c>
      <c r="EO72" s="7" t="s">
        <v>1907</v>
      </c>
      <c r="EP72" s="7" t="s">
        <v>1802</v>
      </c>
      <c r="EQ72" s="7" t="s">
        <v>1802</v>
      </c>
      <c r="ER72" s="7" t="s">
        <v>1802</v>
      </c>
      <c r="ES72" s="7" t="s">
        <v>1802</v>
      </c>
      <c r="ET72" s="7" t="s">
        <v>1802</v>
      </c>
      <c r="EU72" s="7" t="s">
        <v>1802</v>
      </c>
      <c r="EV72" s="7" t="s">
        <v>1802</v>
      </c>
      <c r="EW72" s="7" t="s">
        <v>1802</v>
      </c>
      <c r="EX72" s="7" t="s">
        <v>1802</v>
      </c>
      <c r="EY72" s="7" t="s">
        <v>1802</v>
      </c>
      <c r="EZ72" s="7" t="s">
        <v>1802</v>
      </c>
      <c r="FA72" s="7" t="s">
        <v>1802</v>
      </c>
      <c r="FB72" s="7" t="s">
        <v>1802</v>
      </c>
      <c r="FC72" s="7" t="s">
        <v>1889</v>
      </c>
      <c r="FD72" s="7" t="s">
        <v>1802</v>
      </c>
      <c r="FE72" s="7" t="s">
        <v>1804</v>
      </c>
      <c r="FF72" s="7" t="s">
        <v>1804</v>
      </c>
      <c r="FG72" s="7" t="s">
        <v>1801</v>
      </c>
      <c r="FH72" s="7" t="s">
        <v>1802</v>
      </c>
      <c r="FI72" s="7" t="s">
        <v>1802</v>
      </c>
      <c r="FJ72" s="7" t="s">
        <v>1556</v>
      </c>
      <c r="FK72" s="7" t="s">
        <v>1802</v>
      </c>
      <c r="FL72" s="7" t="s">
        <v>1802</v>
      </c>
      <c r="FM72" s="7" t="s">
        <v>1802</v>
      </c>
      <c r="FN72" s="7" t="s">
        <v>1802</v>
      </c>
      <c r="FO72" s="7" t="s">
        <v>1802</v>
      </c>
      <c r="FP72" s="7" t="s">
        <v>1892</v>
      </c>
      <c r="FQ72" s="7" t="s">
        <v>1892</v>
      </c>
      <c r="FR72" s="7" t="s">
        <v>1892</v>
      </c>
      <c r="FS72" s="7" t="s">
        <v>1802</v>
      </c>
      <c r="FT72" s="7" t="s">
        <v>1802</v>
      </c>
      <c r="FU72" s="7" t="s">
        <v>1895</v>
      </c>
      <c r="FV72" s="7" t="s">
        <v>1802</v>
      </c>
      <c r="FW72" s="7" t="s">
        <v>1802</v>
      </c>
      <c r="FX72" s="7" t="s">
        <v>1892</v>
      </c>
      <c r="FY72" s="7" t="s">
        <v>1863</v>
      </c>
      <c r="FZ72" s="7" t="s">
        <v>1831</v>
      </c>
      <c r="GA72" s="7" t="s">
        <v>1831</v>
      </c>
      <c r="GB72" s="7" t="s">
        <v>1863</v>
      </c>
      <c r="GC72" s="7" t="s">
        <v>1842</v>
      </c>
      <c r="GD72" s="7" t="s">
        <v>1831</v>
      </c>
      <c r="GE72" s="7" t="s">
        <v>1866</v>
      </c>
      <c r="GF72" s="7" t="s">
        <v>1802</v>
      </c>
      <c r="GG72" s="7" t="s">
        <v>1802</v>
      </c>
      <c r="GH72" s="7" t="s">
        <v>1802</v>
      </c>
      <c r="GI72" s="7" t="s">
        <v>1801</v>
      </c>
      <c r="GJ72" s="7" t="s">
        <v>1556</v>
      </c>
      <c r="GK72" s="7" t="s">
        <v>1802</v>
      </c>
      <c r="GL72" s="7" t="s">
        <v>1863</v>
      </c>
      <c r="GM72" s="7" t="s">
        <v>1814</v>
      </c>
      <c r="GN72" s="7" t="s">
        <v>1804</v>
      </c>
      <c r="GO72" s="7" t="s">
        <v>1802</v>
      </c>
      <c r="GP72" s="7" t="s">
        <v>1802</v>
      </c>
      <c r="GQ72" s="7" t="s">
        <v>1802</v>
      </c>
      <c r="GR72" s="7" t="s">
        <v>1802</v>
      </c>
      <c r="GS72" s="7" t="s">
        <v>1802</v>
      </c>
      <c r="GT72" s="7" t="s">
        <v>1802</v>
      </c>
      <c r="GU72" s="7" t="s">
        <v>1802</v>
      </c>
      <c r="GV72" s="7" t="s">
        <v>1804</v>
      </c>
      <c r="GW72" s="7" t="s">
        <v>1802</v>
      </c>
      <c r="GX72" s="7" t="s">
        <v>1802</v>
      </c>
      <c r="GY72" s="7" t="s">
        <v>1802</v>
      </c>
      <c r="GZ72" s="7" t="s">
        <v>1802</v>
      </c>
      <c r="HA72" s="7" t="s">
        <v>1802</v>
      </c>
      <c r="HB72" s="7" t="s">
        <v>1802</v>
      </c>
      <c r="HC72" s="7" t="s">
        <v>1802</v>
      </c>
      <c r="HD72" s="7" t="s">
        <v>1892</v>
      </c>
      <c r="HE72" s="7" t="s">
        <v>1802</v>
      </c>
      <c r="HF72" s="7" t="s">
        <v>1802</v>
      </c>
      <c r="HG72" s="7" t="s">
        <v>1802</v>
      </c>
      <c r="HH72" s="7" t="s">
        <v>1802</v>
      </c>
      <c r="HI72" s="7" t="s">
        <v>1892</v>
      </c>
      <c r="HJ72" s="7" t="s">
        <v>1556</v>
      </c>
      <c r="HK72" s="7" t="s">
        <v>1802</v>
      </c>
      <c r="HL72" s="7" t="s">
        <v>1892</v>
      </c>
      <c r="HM72" s="7" t="s">
        <v>1802</v>
      </c>
      <c r="HN72" s="7" t="s">
        <v>1802</v>
      </c>
      <c r="HO72" s="7" t="s">
        <v>1802</v>
      </c>
      <c r="HP72" s="7" t="s">
        <v>1802</v>
      </c>
      <c r="HQ72" s="7" t="s">
        <v>1802</v>
      </c>
      <c r="HR72" s="7" t="s">
        <v>1802</v>
      </c>
      <c r="HS72" s="7" t="s">
        <v>1997</v>
      </c>
      <c r="HT72" s="7" t="s">
        <v>1997</v>
      </c>
      <c r="HU72" s="7" t="s">
        <v>1997</v>
      </c>
    </row>
    <row r="73" spans="5:229" x14ac:dyDescent="0.25">
      <c r="E73" s="144" t="s">
        <v>384</v>
      </c>
      <c r="F73" s="144" t="s">
        <v>0</v>
      </c>
      <c r="G73" s="144">
        <v>144</v>
      </c>
      <c r="H73" s="145" t="s">
        <v>248</v>
      </c>
      <c r="I73" s="144" t="s">
        <v>58</v>
      </c>
      <c r="J73" s="144" t="s">
        <v>116</v>
      </c>
      <c r="L73" s="2">
        <v>7</v>
      </c>
      <c r="M73" s="2">
        <v>7</v>
      </c>
      <c r="N73" s="91">
        <v>7</v>
      </c>
      <c r="O73" s="2">
        <v>6</v>
      </c>
      <c r="P73" s="2">
        <v>7</v>
      </c>
      <c r="R73" s="2">
        <v>8</v>
      </c>
      <c r="S73" s="7" t="s">
        <v>182</v>
      </c>
      <c r="T73" s="3" t="str">
        <f t="shared" si="15"/>
        <v>Haney</v>
      </c>
      <c r="U73" s="32" t="s">
        <v>161</v>
      </c>
      <c r="V73" s="2" t="str">
        <f t="shared" si="16"/>
        <v>4C</v>
      </c>
      <c r="W73" s="32" t="s">
        <v>171</v>
      </c>
      <c r="X73" s="2" t="str">
        <f t="shared" si="17"/>
        <v>R</v>
      </c>
      <c r="Y73" s="32" t="s">
        <v>172</v>
      </c>
      <c r="Z73" s="2" t="str">
        <f t="shared" si="18"/>
        <v>R</v>
      </c>
      <c r="AA73" s="32" t="s">
        <v>173</v>
      </c>
      <c r="AD73" s="2" t="str">
        <f t="shared" si="19"/>
        <v>C</v>
      </c>
      <c r="AK73" s="114" t="s">
        <v>1817</v>
      </c>
      <c r="AL73" s="7" t="s">
        <v>1798</v>
      </c>
      <c r="AM73" s="7" t="s">
        <v>1803</v>
      </c>
      <c r="AN73" s="105" t="s">
        <v>1799</v>
      </c>
      <c r="AO73" s="105" t="s">
        <v>1800</v>
      </c>
      <c r="AP73" s="105" t="s">
        <v>1801</v>
      </c>
      <c r="AQ73" s="114" t="s">
        <v>1797</v>
      </c>
      <c r="AR73" s="105" t="s">
        <v>1802</v>
      </c>
      <c r="AS73" s="105" t="s">
        <v>1804</v>
      </c>
      <c r="AT73" s="7" t="s">
        <v>1809</v>
      </c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 t="s">
        <v>1557</v>
      </c>
      <c r="BK73" s="7" t="s">
        <v>1804</v>
      </c>
      <c r="BL73" s="7" t="s">
        <v>1804</v>
      </c>
      <c r="BM73" s="7" t="s">
        <v>1804</v>
      </c>
      <c r="BN73" s="7" t="s">
        <v>1804</v>
      </c>
      <c r="BO73" s="7" t="s">
        <v>1804</v>
      </c>
      <c r="BP73" s="7" t="s">
        <v>1814</v>
      </c>
      <c r="BQ73" s="7" t="s">
        <v>1804</v>
      </c>
      <c r="BR73" s="7" t="s">
        <v>1804</v>
      </c>
      <c r="BS73" s="7" t="s">
        <v>1804</v>
      </c>
      <c r="BT73" s="7" t="s">
        <v>1804</v>
      </c>
      <c r="BU73" s="7" t="s">
        <v>1814</v>
      </c>
      <c r="BV73" s="7" t="s">
        <v>1804</v>
      </c>
      <c r="BW73" s="7" t="s">
        <v>1804</v>
      </c>
      <c r="BX73" s="7" t="s">
        <v>1804</v>
      </c>
      <c r="BY73" s="7" t="s">
        <v>1804</v>
      </c>
      <c r="BZ73" s="7" t="s">
        <v>1814</v>
      </c>
      <c r="CA73" s="7" t="s">
        <v>1804</v>
      </c>
      <c r="CB73" s="7" t="s">
        <v>1804</v>
      </c>
      <c r="CC73" s="7" t="s">
        <v>1814</v>
      </c>
      <c r="CD73" s="7" t="s">
        <v>1814</v>
      </c>
      <c r="CE73" s="7" t="s">
        <v>1814</v>
      </c>
      <c r="CF73" s="7" t="s">
        <v>1804</v>
      </c>
      <c r="CG73" s="7" t="s">
        <v>1814</v>
      </c>
      <c r="CH73" s="7" t="s">
        <v>1804</v>
      </c>
      <c r="CI73" s="7" t="s">
        <v>1804</v>
      </c>
      <c r="CJ73" s="7" t="s">
        <v>1557</v>
      </c>
      <c r="CK73" s="7" t="s">
        <v>1804</v>
      </c>
      <c r="CL73" s="7" t="s">
        <v>1804</v>
      </c>
      <c r="CM73" s="7" t="s">
        <v>1804</v>
      </c>
      <c r="CN73" s="7" t="s">
        <v>1804</v>
      </c>
      <c r="CO73" s="7" t="s">
        <v>1814</v>
      </c>
      <c r="CP73" s="7" t="s">
        <v>1814</v>
      </c>
      <c r="CQ73" s="7" t="s">
        <v>1804</v>
      </c>
      <c r="CR73" s="7" t="s">
        <v>1804</v>
      </c>
      <c r="CS73" s="7" t="s">
        <v>1804</v>
      </c>
      <c r="CT73" s="7" t="s">
        <v>1814</v>
      </c>
      <c r="CU73" s="7" t="s">
        <v>1814</v>
      </c>
      <c r="CV73" s="7" t="s">
        <v>1814</v>
      </c>
      <c r="CW73" s="7" t="s">
        <v>1814</v>
      </c>
      <c r="CX73" s="7" t="s">
        <v>1814</v>
      </c>
      <c r="CY73" s="7" t="s">
        <v>1814</v>
      </c>
      <c r="CZ73" s="7" t="s">
        <v>1804</v>
      </c>
      <c r="DA73" s="7" t="s">
        <v>1804</v>
      </c>
      <c r="DB73" s="7" t="s">
        <v>1802</v>
      </c>
      <c r="DC73" s="7" t="s">
        <v>1842</v>
      </c>
      <c r="DD73" s="7" t="s">
        <v>1842</v>
      </c>
      <c r="DE73" s="7" t="s">
        <v>1842</v>
      </c>
      <c r="DF73" s="7" t="s">
        <v>1842</v>
      </c>
      <c r="DG73" s="7" t="s">
        <v>1842</v>
      </c>
      <c r="DH73" s="7" t="s">
        <v>1842</v>
      </c>
      <c r="DI73" s="7" t="s">
        <v>1842</v>
      </c>
      <c r="DJ73" s="7" t="s">
        <v>1557</v>
      </c>
      <c r="DK73" s="7" t="s">
        <v>1842</v>
      </c>
      <c r="DL73" s="7" t="s">
        <v>1842</v>
      </c>
      <c r="DM73" s="7" t="s">
        <v>1804</v>
      </c>
      <c r="DN73" s="7" t="s">
        <v>1804</v>
      </c>
      <c r="DO73" s="7" t="s">
        <v>1804</v>
      </c>
      <c r="DP73" s="7" t="s">
        <v>1804</v>
      </c>
      <c r="DQ73" s="7" t="s">
        <v>1804</v>
      </c>
      <c r="DR73" s="7" t="s">
        <v>1863</v>
      </c>
      <c r="DS73" s="7" t="s">
        <v>1804</v>
      </c>
      <c r="DT73" s="7" t="s">
        <v>1804</v>
      </c>
      <c r="DU73" s="7" t="s">
        <v>1804</v>
      </c>
      <c r="DV73" s="7" t="s">
        <v>1802</v>
      </c>
      <c r="DW73" s="7" t="s">
        <v>1804</v>
      </c>
      <c r="DX73" s="7" t="s">
        <v>1804</v>
      </c>
      <c r="DY73" s="7" t="s">
        <v>1804</v>
      </c>
      <c r="DZ73" s="7" t="s">
        <v>1863</v>
      </c>
      <c r="EA73" s="7" t="s">
        <v>1804</v>
      </c>
      <c r="EB73" s="7" t="s">
        <v>1863</v>
      </c>
      <c r="EC73" s="7" t="s">
        <v>1804</v>
      </c>
      <c r="ED73" s="7" t="s">
        <v>1804</v>
      </c>
      <c r="EE73" s="7" t="s">
        <v>1804</v>
      </c>
      <c r="EF73" s="7" t="s">
        <v>1802</v>
      </c>
      <c r="EG73" s="7" t="s">
        <v>1804</v>
      </c>
      <c r="EH73" s="7" t="s">
        <v>1804</v>
      </c>
      <c r="EI73" s="7" t="s">
        <v>1804</v>
      </c>
      <c r="EJ73" s="7" t="s">
        <v>1557</v>
      </c>
      <c r="EK73" s="7" t="s">
        <v>1804</v>
      </c>
      <c r="EL73" s="7" t="s">
        <v>1804</v>
      </c>
      <c r="EM73" s="7" t="s">
        <v>1814</v>
      </c>
      <c r="EN73" s="7" t="s">
        <v>1804</v>
      </c>
      <c r="EO73" s="7" t="s">
        <v>1814</v>
      </c>
      <c r="EP73" s="7" t="s">
        <v>1804</v>
      </c>
      <c r="EQ73" s="7" t="s">
        <v>1804</v>
      </c>
      <c r="ER73" s="7" t="s">
        <v>1804</v>
      </c>
      <c r="ES73" s="7" t="s">
        <v>1814</v>
      </c>
      <c r="ET73" s="7" t="s">
        <v>1814</v>
      </c>
      <c r="EU73" s="7" t="s">
        <v>1804</v>
      </c>
      <c r="EV73" s="7" t="s">
        <v>1804</v>
      </c>
      <c r="EW73" s="7" t="s">
        <v>1804</v>
      </c>
      <c r="EX73" s="7" t="s">
        <v>1804</v>
      </c>
      <c r="EY73" s="7" t="s">
        <v>1814</v>
      </c>
      <c r="EZ73" s="7" t="s">
        <v>1804</v>
      </c>
      <c r="FA73" s="7" t="s">
        <v>1814</v>
      </c>
      <c r="FB73" s="7" t="s">
        <v>1804</v>
      </c>
      <c r="FC73" s="7" t="s">
        <v>1863</v>
      </c>
      <c r="FD73" s="7" t="s">
        <v>1804</v>
      </c>
      <c r="FE73" s="7" t="s">
        <v>1889</v>
      </c>
      <c r="FF73" s="7" t="s">
        <v>1889</v>
      </c>
      <c r="FG73" s="7" t="s">
        <v>1804</v>
      </c>
      <c r="FH73" s="7" t="s">
        <v>1814</v>
      </c>
      <c r="FI73" s="7" t="s">
        <v>1804</v>
      </c>
      <c r="FJ73" s="7" t="s">
        <v>1557</v>
      </c>
      <c r="FK73" s="7" t="s">
        <v>1804</v>
      </c>
      <c r="FL73" s="7" t="s">
        <v>1814</v>
      </c>
      <c r="FM73" s="7" t="s">
        <v>1804</v>
      </c>
      <c r="FN73" s="7" t="s">
        <v>1804</v>
      </c>
      <c r="FO73" s="7" t="s">
        <v>1814</v>
      </c>
      <c r="FP73" s="7" t="s">
        <v>1804</v>
      </c>
      <c r="FQ73" s="7" t="s">
        <v>1804</v>
      </c>
      <c r="FR73" s="7" t="s">
        <v>1804</v>
      </c>
      <c r="FS73" s="7" t="s">
        <v>1863</v>
      </c>
      <c r="FT73" s="7" t="s">
        <v>1863</v>
      </c>
      <c r="FU73" s="7" t="s">
        <v>1814</v>
      </c>
      <c r="FV73" s="7" t="s">
        <v>1814</v>
      </c>
      <c r="FW73" s="7" t="s">
        <v>1863</v>
      </c>
      <c r="FX73" s="7" t="s">
        <v>1804</v>
      </c>
      <c r="FY73" s="7" t="s">
        <v>1842</v>
      </c>
      <c r="FZ73" s="7" t="s">
        <v>1804</v>
      </c>
      <c r="GA73" s="7" t="s">
        <v>1804</v>
      </c>
      <c r="GB73" s="7" t="s">
        <v>1842</v>
      </c>
      <c r="GC73" s="7" t="s">
        <v>1804</v>
      </c>
      <c r="GD73" s="7" t="s">
        <v>1804</v>
      </c>
      <c r="GE73" s="7" t="s">
        <v>1804</v>
      </c>
      <c r="GF73" s="7" t="s">
        <v>1804</v>
      </c>
      <c r="GG73" s="7" t="s">
        <v>1804</v>
      </c>
      <c r="GH73" s="7" t="s">
        <v>1863</v>
      </c>
      <c r="GI73" s="7" t="s">
        <v>1863</v>
      </c>
      <c r="GJ73" s="7" t="s">
        <v>1557</v>
      </c>
      <c r="GK73" s="7" t="s">
        <v>1863</v>
      </c>
      <c r="GL73" s="7" t="s">
        <v>1889</v>
      </c>
      <c r="GM73" s="7" t="s">
        <v>1889</v>
      </c>
      <c r="GN73" s="7" t="s">
        <v>1889</v>
      </c>
      <c r="GO73" s="7" t="s">
        <v>1814</v>
      </c>
      <c r="GP73" s="7" t="s">
        <v>1814</v>
      </c>
      <c r="GQ73" s="7" t="s">
        <v>1814</v>
      </c>
      <c r="GR73" s="7" t="s">
        <v>1814</v>
      </c>
      <c r="GS73" s="7" t="s">
        <v>1804</v>
      </c>
      <c r="GT73" s="7" t="s">
        <v>1814</v>
      </c>
      <c r="GU73" s="7" t="s">
        <v>1814</v>
      </c>
      <c r="GV73" s="7" t="s">
        <v>1842</v>
      </c>
      <c r="GW73" s="7" t="s">
        <v>1814</v>
      </c>
      <c r="GX73" s="7" t="s">
        <v>1804</v>
      </c>
      <c r="GY73" s="7" t="s">
        <v>1804</v>
      </c>
      <c r="GZ73" s="7" t="s">
        <v>1814</v>
      </c>
      <c r="HA73" s="7" t="s">
        <v>1814</v>
      </c>
      <c r="HB73" s="7" t="s">
        <v>1814</v>
      </c>
      <c r="HC73" s="7" t="s">
        <v>1814</v>
      </c>
      <c r="HD73" s="7" t="s">
        <v>1804</v>
      </c>
      <c r="HE73" s="7" t="s">
        <v>1804</v>
      </c>
      <c r="HF73" s="7" t="s">
        <v>1804</v>
      </c>
      <c r="HG73" s="7" t="s">
        <v>1804</v>
      </c>
      <c r="HH73" s="7" t="s">
        <v>1804</v>
      </c>
      <c r="HI73" s="7" t="s">
        <v>1804</v>
      </c>
      <c r="HJ73" s="7" t="s">
        <v>1557</v>
      </c>
      <c r="HK73" s="7" t="s">
        <v>1804</v>
      </c>
      <c r="HL73" s="7" t="s">
        <v>1814</v>
      </c>
      <c r="HM73" s="7" t="s">
        <v>1804</v>
      </c>
      <c r="HN73" s="7" t="s">
        <v>1814</v>
      </c>
      <c r="HO73" s="7" t="s">
        <v>1814</v>
      </c>
      <c r="HP73" s="7" t="s">
        <v>1814</v>
      </c>
      <c r="HQ73" s="7" t="s">
        <v>1814</v>
      </c>
      <c r="HR73" s="7" t="s">
        <v>1863</v>
      </c>
      <c r="HS73" s="7" t="s">
        <v>1863</v>
      </c>
      <c r="HT73" s="7" t="s">
        <v>1814</v>
      </c>
      <c r="HU73" s="7" t="s">
        <v>1814</v>
      </c>
    </row>
    <row r="74" spans="5:229" x14ac:dyDescent="0.25">
      <c r="E74" s="144" t="s">
        <v>384</v>
      </c>
      <c r="F74" s="144" t="s">
        <v>106</v>
      </c>
      <c r="G74" s="144">
        <v>131</v>
      </c>
      <c r="H74" s="145" t="s">
        <v>1247</v>
      </c>
      <c r="I74" s="144" t="s">
        <v>61</v>
      </c>
      <c r="J74" s="144" t="s">
        <v>116</v>
      </c>
      <c r="L74" s="2">
        <v>1</v>
      </c>
      <c r="M74" s="2">
        <v>2</v>
      </c>
      <c r="N74" s="91">
        <v>1</v>
      </c>
      <c r="O74" s="2">
        <v>2</v>
      </c>
      <c r="P74" s="2">
        <v>2</v>
      </c>
      <c r="R74" s="2">
        <v>9</v>
      </c>
      <c r="S74" s="7" t="s">
        <v>183</v>
      </c>
      <c r="T74" s="3" t="str">
        <f t="shared" si="15"/>
        <v>Barber</v>
      </c>
      <c r="U74" s="32" t="s">
        <v>161</v>
      </c>
      <c r="V74" s="2" t="str">
        <f t="shared" si="16"/>
        <v>3B</v>
      </c>
      <c r="W74" s="32" t="s">
        <v>171</v>
      </c>
      <c r="X74" s="2" t="str">
        <f t="shared" si="17"/>
        <v>R</v>
      </c>
      <c r="Y74" s="32" t="s">
        <v>172</v>
      </c>
      <c r="Z74" s="2" t="str">
        <f t="shared" si="18"/>
        <v>R</v>
      </c>
      <c r="AA74" s="32" t="s">
        <v>173</v>
      </c>
      <c r="AD74" s="2" t="str">
        <f t="shared" si="19"/>
        <v>C</v>
      </c>
      <c r="AK74" s="114" t="s">
        <v>1818</v>
      </c>
      <c r="AL74" s="7" t="s">
        <v>1798</v>
      </c>
      <c r="AM74" s="7" t="s">
        <v>1819</v>
      </c>
      <c r="AN74" s="105" t="s">
        <v>1799</v>
      </c>
      <c r="AO74" s="105" t="s">
        <v>1800</v>
      </c>
      <c r="AP74" s="105" t="s">
        <v>1801</v>
      </c>
      <c r="AQ74" s="114" t="s">
        <v>1797</v>
      </c>
      <c r="AR74" s="105" t="s">
        <v>1820</v>
      </c>
      <c r="AS74" s="105" t="s">
        <v>1804</v>
      </c>
      <c r="AT74" s="7" t="s">
        <v>1811</v>
      </c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 t="s">
        <v>1558</v>
      </c>
      <c r="BK74" s="7" t="s">
        <v>1805</v>
      </c>
      <c r="BL74" s="7" t="s">
        <v>1807</v>
      </c>
      <c r="BM74" s="7" t="s">
        <v>1809</v>
      </c>
      <c r="BN74" s="7" t="s">
        <v>1811</v>
      </c>
      <c r="BO74" s="7" t="s">
        <v>1805</v>
      </c>
      <c r="BP74" s="7" t="s">
        <v>1815</v>
      </c>
      <c r="BQ74" s="7" t="s">
        <v>1807</v>
      </c>
      <c r="BR74" s="7" t="s">
        <v>1809</v>
      </c>
      <c r="BS74" s="7" t="s">
        <v>1811</v>
      </c>
      <c r="BT74" s="7" t="s">
        <v>1815</v>
      </c>
      <c r="BU74" s="7" t="s">
        <v>1805</v>
      </c>
      <c r="BV74" s="7" t="s">
        <v>1809</v>
      </c>
      <c r="BW74" s="7" t="s">
        <v>1805</v>
      </c>
      <c r="BX74" s="7" t="s">
        <v>1811</v>
      </c>
      <c r="BY74" s="7" t="s">
        <v>1815</v>
      </c>
      <c r="BZ74" s="7" t="s">
        <v>1807</v>
      </c>
      <c r="CA74" s="7" t="s">
        <v>1809</v>
      </c>
      <c r="CB74" s="7" t="s">
        <v>1805</v>
      </c>
      <c r="CC74" s="7" t="s">
        <v>1815</v>
      </c>
      <c r="CD74" s="7" t="s">
        <v>1807</v>
      </c>
      <c r="CE74" s="7" t="s">
        <v>1805</v>
      </c>
      <c r="CF74" s="7" t="s">
        <v>1809</v>
      </c>
      <c r="CG74" s="7" t="s">
        <v>1815</v>
      </c>
      <c r="CH74" s="7" t="s">
        <v>1807</v>
      </c>
      <c r="CI74" s="7" t="s">
        <v>1805</v>
      </c>
      <c r="CJ74" s="7" t="s">
        <v>1558</v>
      </c>
      <c r="CK74" s="7" t="s">
        <v>1815</v>
      </c>
      <c r="CL74" s="7" t="s">
        <v>1809</v>
      </c>
      <c r="CM74" s="7" t="s">
        <v>1807</v>
      </c>
      <c r="CN74" s="7" t="s">
        <v>1846</v>
      </c>
      <c r="CO74" s="7" t="s">
        <v>1815</v>
      </c>
      <c r="CP74" s="7" t="s">
        <v>1805</v>
      </c>
      <c r="CQ74" s="7" t="s">
        <v>1809</v>
      </c>
      <c r="CR74" s="7" t="s">
        <v>1846</v>
      </c>
      <c r="CS74" s="7" t="s">
        <v>1815</v>
      </c>
      <c r="CT74" s="7" t="s">
        <v>1805</v>
      </c>
      <c r="CU74" s="7" t="s">
        <v>1809</v>
      </c>
      <c r="CV74" s="7" t="s">
        <v>1815</v>
      </c>
      <c r="CW74" s="7" t="s">
        <v>1805</v>
      </c>
      <c r="CX74" s="7" t="s">
        <v>1811</v>
      </c>
      <c r="CY74" s="7" t="s">
        <v>1858</v>
      </c>
      <c r="CZ74" s="7" t="s">
        <v>1809</v>
      </c>
      <c r="DA74" s="7" t="s">
        <v>1861</v>
      </c>
      <c r="DB74" s="7" t="s">
        <v>1815</v>
      </c>
      <c r="DC74" s="7" t="s">
        <v>1805</v>
      </c>
      <c r="DD74" s="7" t="s">
        <v>1858</v>
      </c>
      <c r="DE74" s="7" t="s">
        <v>1809</v>
      </c>
      <c r="DF74" s="7" t="s">
        <v>1861</v>
      </c>
      <c r="DG74" s="7" t="s">
        <v>1807</v>
      </c>
      <c r="DH74" s="7" t="s">
        <v>1805</v>
      </c>
      <c r="DI74" s="7" t="s">
        <v>1809</v>
      </c>
      <c r="DJ74" s="7" t="s">
        <v>1558</v>
      </c>
      <c r="DK74" s="7" t="s">
        <v>1858</v>
      </c>
      <c r="DL74" s="7" t="s">
        <v>1811</v>
      </c>
      <c r="DM74" s="7" t="s">
        <v>1861</v>
      </c>
      <c r="DN74" s="7" t="s">
        <v>1815</v>
      </c>
      <c r="DO74" s="7" t="s">
        <v>1805</v>
      </c>
      <c r="DP74" s="7" t="s">
        <v>1809</v>
      </c>
      <c r="DQ74" s="7" t="s">
        <v>1861</v>
      </c>
      <c r="DR74" s="7" t="s">
        <v>1858</v>
      </c>
      <c r="DS74" s="7" t="s">
        <v>1815</v>
      </c>
      <c r="DT74" s="7" t="s">
        <v>1805</v>
      </c>
      <c r="DU74" s="7" t="s">
        <v>1809</v>
      </c>
      <c r="DV74" s="7" t="s">
        <v>1811</v>
      </c>
      <c r="DW74" s="7" t="s">
        <v>1861</v>
      </c>
      <c r="DX74" s="7" t="s">
        <v>1815</v>
      </c>
      <c r="DY74" s="7" t="s">
        <v>1858</v>
      </c>
      <c r="DZ74" s="7" t="s">
        <v>1809</v>
      </c>
      <c r="EA74" s="7" t="s">
        <v>1861</v>
      </c>
      <c r="EB74" s="7" t="s">
        <v>1815</v>
      </c>
      <c r="EC74" s="7" t="s">
        <v>1858</v>
      </c>
      <c r="ED74" s="7" t="s">
        <v>1809</v>
      </c>
      <c r="EE74" s="7" t="s">
        <v>1861</v>
      </c>
      <c r="EF74" s="7" t="s">
        <v>1805</v>
      </c>
      <c r="EG74" s="7" t="s">
        <v>1815</v>
      </c>
      <c r="EH74" s="7" t="s">
        <v>1858</v>
      </c>
      <c r="EI74" s="7" t="s">
        <v>1809</v>
      </c>
      <c r="EJ74" s="7" t="s">
        <v>1558</v>
      </c>
      <c r="EK74" s="7" t="s">
        <v>1861</v>
      </c>
      <c r="EL74" s="7" t="s">
        <v>1902</v>
      </c>
      <c r="EM74" s="7" t="s">
        <v>1805</v>
      </c>
      <c r="EN74" s="7" t="s">
        <v>1858</v>
      </c>
      <c r="EO74" s="7" t="s">
        <v>1809</v>
      </c>
      <c r="EP74" s="7" t="s">
        <v>1811</v>
      </c>
      <c r="EQ74" s="7" t="s">
        <v>1861</v>
      </c>
      <c r="ER74" s="7" t="s">
        <v>1809</v>
      </c>
      <c r="ES74" s="7" t="s">
        <v>1805</v>
      </c>
      <c r="ET74" s="7" t="s">
        <v>1902</v>
      </c>
      <c r="EU74" s="7" t="s">
        <v>1861</v>
      </c>
      <c r="EV74" s="7" t="s">
        <v>1858</v>
      </c>
      <c r="EW74" s="7" t="s">
        <v>1809</v>
      </c>
      <c r="EX74" s="7" t="s">
        <v>1805</v>
      </c>
      <c r="EY74" s="7" t="s">
        <v>1861</v>
      </c>
      <c r="EZ74" s="7" t="s">
        <v>1809</v>
      </c>
      <c r="FA74" s="7" t="s">
        <v>1805</v>
      </c>
      <c r="FB74" s="7" t="s">
        <v>1921</v>
      </c>
      <c r="FC74" s="7" t="s">
        <v>1923</v>
      </c>
      <c r="FD74" s="7" t="s">
        <v>1809</v>
      </c>
      <c r="FE74" s="7" t="s">
        <v>1921</v>
      </c>
      <c r="FF74" s="7" t="s">
        <v>1923</v>
      </c>
      <c r="FG74" s="7" t="s">
        <v>1858</v>
      </c>
      <c r="FH74" s="7" t="s">
        <v>1931</v>
      </c>
      <c r="FI74" s="7" t="s">
        <v>1809</v>
      </c>
      <c r="FJ74" s="7" t="s">
        <v>1558</v>
      </c>
      <c r="FK74" s="7" t="s">
        <v>1921</v>
      </c>
      <c r="FL74" s="7" t="s">
        <v>1923</v>
      </c>
      <c r="FM74" s="7" t="s">
        <v>1858</v>
      </c>
      <c r="FN74" s="7" t="s">
        <v>1931</v>
      </c>
      <c r="FO74" s="7" t="s">
        <v>1809</v>
      </c>
      <c r="FP74" s="7" t="s">
        <v>1921</v>
      </c>
      <c r="FQ74" s="7" t="s">
        <v>1923</v>
      </c>
      <c r="FR74" s="7" t="s">
        <v>1858</v>
      </c>
      <c r="FS74" s="7" t="s">
        <v>1805</v>
      </c>
      <c r="FT74" s="7" t="s">
        <v>1809</v>
      </c>
      <c r="FU74" s="7" t="s">
        <v>1861</v>
      </c>
      <c r="FV74" s="7" t="s">
        <v>1921</v>
      </c>
      <c r="FW74" s="7" t="s">
        <v>1923</v>
      </c>
      <c r="FX74" s="7" t="s">
        <v>1858</v>
      </c>
      <c r="FY74" s="7" t="s">
        <v>1805</v>
      </c>
      <c r="FZ74" s="7" t="s">
        <v>1809</v>
      </c>
      <c r="GA74" s="7" t="s">
        <v>1921</v>
      </c>
      <c r="GB74" s="7" t="s">
        <v>1861</v>
      </c>
      <c r="GC74" s="7" t="s">
        <v>1923</v>
      </c>
      <c r="GD74" s="7" t="s">
        <v>1809</v>
      </c>
      <c r="GE74" s="7" t="s">
        <v>1811</v>
      </c>
      <c r="GF74" s="7" t="s">
        <v>1921</v>
      </c>
      <c r="GG74" s="7" t="s">
        <v>1923</v>
      </c>
      <c r="GH74" s="7" t="s">
        <v>1858</v>
      </c>
      <c r="GI74" s="7" t="s">
        <v>1861</v>
      </c>
      <c r="GJ74" s="7" t="s">
        <v>1558</v>
      </c>
      <c r="GK74" s="7" t="s">
        <v>1809</v>
      </c>
      <c r="GL74" s="7" t="s">
        <v>1861</v>
      </c>
      <c r="GM74" s="7" t="s">
        <v>1923</v>
      </c>
      <c r="GN74" s="7" t="s">
        <v>1921</v>
      </c>
      <c r="GO74" s="7" t="s">
        <v>1809</v>
      </c>
      <c r="GP74" s="7" t="s">
        <v>1861</v>
      </c>
      <c r="GQ74" s="7" t="s">
        <v>1811</v>
      </c>
      <c r="GR74" s="7" t="s">
        <v>1923</v>
      </c>
      <c r="GS74" s="7" t="s">
        <v>1921</v>
      </c>
      <c r="GT74" s="7" t="s">
        <v>1809</v>
      </c>
      <c r="GU74" s="7" t="s">
        <v>1861</v>
      </c>
      <c r="GV74" s="7" t="s">
        <v>1971</v>
      </c>
      <c r="GW74" s="7" t="s">
        <v>1923</v>
      </c>
      <c r="GX74" s="7" t="s">
        <v>1921</v>
      </c>
      <c r="GY74" s="7" t="s">
        <v>1809</v>
      </c>
      <c r="GZ74" s="7" t="s">
        <v>1858</v>
      </c>
      <c r="HA74" s="7" t="s">
        <v>1807</v>
      </c>
      <c r="HB74" s="7" t="s">
        <v>1923</v>
      </c>
      <c r="HC74" s="7" t="s">
        <v>1921</v>
      </c>
      <c r="HD74" s="7" t="s">
        <v>1861</v>
      </c>
      <c r="HE74" s="7" t="s">
        <v>1809</v>
      </c>
      <c r="HF74" s="7" t="s">
        <v>1923</v>
      </c>
      <c r="HG74" s="7" t="s">
        <v>1921</v>
      </c>
      <c r="HH74" s="7" t="s">
        <v>1805</v>
      </c>
      <c r="HI74" s="7" t="s">
        <v>1807</v>
      </c>
      <c r="HJ74" s="7" t="s">
        <v>1558</v>
      </c>
      <c r="HK74" s="7" t="s">
        <v>1809</v>
      </c>
      <c r="HL74" s="7" t="s">
        <v>1931</v>
      </c>
      <c r="HM74" s="7" t="s">
        <v>1989</v>
      </c>
      <c r="HN74" s="7" t="s">
        <v>1923</v>
      </c>
      <c r="HO74" s="7" t="s">
        <v>1861</v>
      </c>
      <c r="HP74" s="7" t="s">
        <v>1921</v>
      </c>
      <c r="HQ74" s="7" t="s">
        <v>1809</v>
      </c>
      <c r="HR74" s="7" t="s">
        <v>1989</v>
      </c>
      <c r="HS74" s="7" t="s">
        <v>1923</v>
      </c>
      <c r="HT74" s="7" t="s">
        <v>1921</v>
      </c>
      <c r="HU74" s="7" t="s">
        <v>1931</v>
      </c>
    </row>
    <row r="75" spans="5:229" x14ac:dyDescent="0.25">
      <c r="E75" s="144" t="s">
        <v>384</v>
      </c>
      <c r="F75" s="144" t="s">
        <v>6</v>
      </c>
      <c r="G75" s="144">
        <v>114</v>
      </c>
      <c r="H75" s="145" t="s">
        <v>1040</v>
      </c>
      <c r="I75" s="144" t="s">
        <v>61</v>
      </c>
      <c r="J75" s="144" t="s">
        <v>122</v>
      </c>
      <c r="L75" s="2">
        <v>5</v>
      </c>
      <c r="M75" s="2">
        <v>6</v>
      </c>
      <c r="N75" s="91">
        <v>5</v>
      </c>
      <c r="O75" s="2">
        <v>9</v>
      </c>
      <c r="P75" s="2">
        <v>9</v>
      </c>
      <c r="R75" s="2" t="s">
        <v>184</v>
      </c>
      <c r="S75" s="107" t="s">
        <v>185</v>
      </c>
      <c r="T75" s="3" t="str">
        <f t="shared" ref="T75" si="20">IF(R75&gt;0,_xlfn.XLOOKUP(R75,$L$71:$L$111,$H$71:$H$111),"-")</f>
        <v>Hardin</v>
      </c>
      <c r="U75" s="32" t="s">
        <v>163</v>
      </c>
      <c r="V75" s="2">
        <f t="shared" si="16"/>
        <v>27</v>
      </c>
      <c r="W75" s="32" t="s">
        <v>1402</v>
      </c>
      <c r="X75" s="2">
        <f>IF(R75&gt;0,_xlfn.XLOOKUP(R75,L71:L127,J71:J127),"-")</f>
        <v>7</v>
      </c>
      <c r="Y75" s="32" t="s">
        <v>164</v>
      </c>
      <c r="Z75" s="2"/>
      <c r="AD75" s="2" t="str">
        <f t="shared" ref="AD75" si="21">_xlfn.XLOOKUP(R75,$M$71:$M$127,$F$71:$F$127)</f>
        <v>P</v>
      </c>
      <c r="AK75" s="114" t="s">
        <v>1821</v>
      </c>
      <c r="AL75" s="7" t="s">
        <v>1798</v>
      </c>
      <c r="AM75" s="7" t="s">
        <v>1819</v>
      </c>
      <c r="AN75" s="105" t="s">
        <v>1799</v>
      </c>
      <c r="AO75" s="105" t="s">
        <v>1800</v>
      </c>
      <c r="AP75" s="105" t="s">
        <v>1801</v>
      </c>
      <c r="AQ75" s="114" t="s">
        <v>1797</v>
      </c>
      <c r="AR75" s="105" t="s">
        <v>1820</v>
      </c>
      <c r="AS75" s="105" t="s">
        <v>1804</v>
      </c>
      <c r="AT75" s="7" t="s">
        <v>1815</v>
      </c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</row>
    <row r="76" spans="5:229" x14ac:dyDescent="0.25">
      <c r="E76" s="144" t="s">
        <v>384</v>
      </c>
      <c r="F76" s="144" t="s">
        <v>5</v>
      </c>
      <c r="G76" s="144">
        <v>110</v>
      </c>
      <c r="H76" s="145" t="s">
        <v>1009</v>
      </c>
      <c r="I76" s="144" t="s">
        <v>61</v>
      </c>
      <c r="J76" s="144" t="s">
        <v>116</v>
      </c>
      <c r="M76" s="2">
        <v>8</v>
      </c>
      <c r="O76" s="2">
        <v>8</v>
      </c>
      <c r="P76" s="2">
        <v>8</v>
      </c>
      <c r="S76" s="108" t="s">
        <v>187</v>
      </c>
      <c r="T76" s="3"/>
      <c r="U76"/>
      <c r="Z76" s="2"/>
      <c r="AA76" s="2"/>
      <c r="AK76" s="114" t="s">
        <v>1822</v>
      </c>
      <c r="AL76" s="7" t="s">
        <v>1798</v>
      </c>
      <c r="AM76" s="7" t="s">
        <v>1819</v>
      </c>
      <c r="AN76" s="105" t="s">
        <v>1799</v>
      </c>
      <c r="AO76" s="105" t="s">
        <v>1800</v>
      </c>
      <c r="AP76" s="105" t="s">
        <v>1801</v>
      </c>
      <c r="AQ76" s="114" t="s">
        <v>1797</v>
      </c>
      <c r="AR76" s="105" t="s">
        <v>1820</v>
      </c>
      <c r="AS76" s="105" t="s">
        <v>1814</v>
      </c>
      <c r="AT76" s="7" t="s">
        <v>1805</v>
      </c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</row>
    <row r="77" spans="5:229" x14ac:dyDescent="0.25">
      <c r="E77" s="144" t="s">
        <v>384</v>
      </c>
      <c r="F77" s="144" t="s">
        <v>109</v>
      </c>
      <c r="G77" s="144">
        <v>95</v>
      </c>
      <c r="H77" s="145" t="s">
        <v>1483</v>
      </c>
      <c r="I77" s="144" t="s">
        <v>52</v>
      </c>
      <c r="J77" s="144" t="s">
        <v>116</v>
      </c>
      <c r="L77" s="2">
        <v>4</v>
      </c>
      <c r="M77" s="2">
        <v>4</v>
      </c>
      <c r="N77" s="91">
        <v>9</v>
      </c>
      <c r="O77" s="2">
        <v>4</v>
      </c>
      <c r="P77" s="2">
        <v>4</v>
      </c>
      <c r="R77" s="91">
        <v>2</v>
      </c>
      <c r="S77" s="105"/>
      <c r="AK77" s="114" t="s">
        <v>1823</v>
      </c>
      <c r="AL77" s="7" t="s">
        <v>1797</v>
      </c>
      <c r="AM77" s="7" t="s">
        <v>1798</v>
      </c>
      <c r="AN77" s="105" t="s">
        <v>1799</v>
      </c>
      <c r="AO77" s="105" t="s">
        <v>1800</v>
      </c>
      <c r="AP77" s="105" t="s">
        <v>1801</v>
      </c>
      <c r="AQ77" s="114" t="s">
        <v>1802</v>
      </c>
      <c r="AR77" s="105" t="s">
        <v>1803</v>
      </c>
      <c r="AS77" s="105" t="s">
        <v>1804</v>
      </c>
      <c r="AT77" s="7" t="s">
        <v>1809</v>
      </c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</row>
    <row r="78" spans="5:229" x14ac:dyDescent="0.25">
      <c r="E78" s="144" t="s">
        <v>384</v>
      </c>
      <c r="F78" s="144" t="s">
        <v>107</v>
      </c>
      <c r="G78" s="144">
        <v>86</v>
      </c>
      <c r="H78" s="145" t="s">
        <v>1072</v>
      </c>
      <c r="I78" s="144" t="s">
        <v>58</v>
      </c>
      <c r="J78" s="144" t="s">
        <v>122</v>
      </c>
      <c r="L78" s="2">
        <v>6</v>
      </c>
      <c r="M78" s="2">
        <v>1</v>
      </c>
      <c r="N78" s="91">
        <v>3</v>
      </c>
      <c r="O78" s="2">
        <v>1</v>
      </c>
      <c r="P78" s="2">
        <v>6</v>
      </c>
      <c r="S78" s="7" t="s">
        <v>2007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  <c r="AK78" s="114" t="s">
        <v>1824</v>
      </c>
      <c r="AL78" s="7" t="s">
        <v>1798</v>
      </c>
      <c r="AM78" s="7" t="s">
        <v>1819</v>
      </c>
      <c r="AN78" s="105" t="s">
        <v>1799</v>
      </c>
      <c r="AO78" s="105" t="s">
        <v>1800</v>
      </c>
      <c r="AP78" s="105" t="s">
        <v>1801</v>
      </c>
      <c r="AQ78" s="114" t="s">
        <v>1797</v>
      </c>
      <c r="AR78" s="105" t="s">
        <v>1802</v>
      </c>
      <c r="AS78" s="105" t="s">
        <v>1804</v>
      </c>
      <c r="AT78" s="7" t="s">
        <v>1805</v>
      </c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</row>
    <row r="79" spans="5:229" x14ac:dyDescent="0.25">
      <c r="E79" s="144" t="s">
        <v>384</v>
      </c>
      <c r="F79" s="144" t="s">
        <v>5</v>
      </c>
      <c r="G79" s="144">
        <v>57</v>
      </c>
      <c r="H79" s="145" t="s">
        <v>1236</v>
      </c>
      <c r="I79" s="144" t="s">
        <v>58</v>
      </c>
      <c r="J79" s="144" t="s">
        <v>116</v>
      </c>
      <c r="L79" s="2">
        <v>8</v>
      </c>
      <c r="M79" s="2">
        <v>9</v>
      </c>
      <c r="N79" s="91">
        <v>8</v>
      </c>
      <c r="R79" s="2">
        <v>1</v>
      </c>
      <c r="S79" s="7" t="s">
        <v>170</v>
      </c>
      <c r="T79" s="3" t="str">
        <f>LEFT(E116,FIND("-",E116)-1)</f>
        <v>Blefary</v>
      </c>
      <c r="U79" s="32" t="s">
        <v>161</v>
      </c>
      <c r="V79" s="2" t="str">
        <f>IF(R79&gt;0,_xlfn.XLOOKUP(R79,$M$71:$M$111,$I$71:$I$111),"-")</f>
        <v>4C</v>
      </c>
      <c r="W79" s="32" t="s">
        <v>171</v>
      </c>
      <c r="X79" s="2" t="str">
        <f>IF(R79&gt;0,_xlfn.XLOOKUP(R79,$M$71:$M$111,$J$71:$J$111),"-")</f>
        <v>L</v>
      </c>
      <c r="Y79" s="32" t="s">
        <v>172</v>
      </c>
      <c r="Z79" s="2" t="str">
        <f>_xlfn.XLOOKUP(BK96,$M$71:$M$111,$J$71:$J$111)</f>
        <v>R</v>
      </c>
      <c r="AA79" s="32" t="s">
        <v>173</v>
      </c>
      <c r="AD79" s="2" t="str">
        <f>_xlfn.XLOOKUP(R79,$M$71:$M$127,$F$71:$F$127)</f>
        <v>LF</v>
      </c>
      <c r="AK79" s="114" t="s">
        <v>1825</v>
      </c>
      <c r="AL79" s="7" t="s">
        <v>1797</v>
      </c>
      <c r="AM79" s="7" t="s">
        <v>1798</v>
      </c>
      <c r="AN79" s="105" t="s">
        <v>1799</v>
      </c>
      <c r="AO79" s="105" t="s">
        <v>1800</v>
      </c>
      <c r="AP79" s="105" t="s">
        <v>1801</v>
      </c>
      <c r="AQ79" s="114" t="s">
        <v>1802</v>
      </c>
      <c r="AR79" s="105" t="s">
        <v>1803</v>
      </c>
      <c r="AS79" s="105" t="s">
        <v>1804</v>
      </c>
      <c r="AT79" s="7" t="s">
        <v>1811</v>
      </c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</row>
    <row r="80" spans="5:229" x14ac:dyDescent="0.25">
      <c r="E80" s="146" t="s">
        <v>384</v>
      </c>
      <c r="F80" s="146" t="s">
        <v>106</v>
      </c>
      <c r="G80" s="146">
        <v>38</v>
      </c>
      <c r="H80" s="147" t="s">
        <v>1251</v>
      </c>
      <c r="I80" s="146" t="s">
        <v>63</v>
      </c>
      <c r="J80" s="146" t="s">
        <v>116</v>
      </c>
      <c r="P80" s="2">
        <v>1</v>
      </c>
      <c r="R80" s="2">
        <v>2</v>
      </c>
      <c r="S80" s="7" t="s">
        <v>175</v>
      </c>
      <c r="T80" s="3" t="str">
        <f t="shared" ref="T80:T87" si="22">LEFT(E117,FIND("-",E117)-1)</f>
        <v>Aparicio</v>
      </c>
      <c r="U80" s="32" t="s">
        <v>161</v>
      </c>
      <c r="V80" s="2" t="str">
        <f t="shared" ref="V80:V87" si="23">IF(R80&gt;0,_xlfn.XLOOKUP(R80,$M$71:$M$111,$I$71:$I$111),"-")</f>
        <v>5C</v>
      </c>
      <c r="W80" s="32" t="s">
        <v>171</v>
      </c>
      <c r="X80" s="2" t="str">
        <f t="shared" ref="X80:X87" si="24">IF(R80&gt;0,_xlfn.XLOOKUP(R80,$M$71:$M$111,$J$71:$J$111),"-")</f>
        <v>R</v>
      </c>
      <c r="Y80" s="32" t="s">
        <v>172</v>
      </c>
      <c r="Z80" s="2" t="str">
        <f t="shared" ref="Z80:Z87" si="25">_xlfn.XLOOKUP(BK97,$M$71:$M$111,$J$71:$J$111)</f>
        <v>R</v>
      </c>
      <c r="AA80" s="32" t="s">
        <v>173</v>
      </c>
      <c r="AD80" s="2" t="str">
        <f t="shared" ref="AD80:AD87" si="26">_xlfn.XLOOKUP(R80,$M$71:$M$127,$F$71:$F$127)</f>
        <v>SS</v>
      </c>
      <c r="AK80" s="114" t="s">
        <v>1826</v>
      </c>
      <c r="AL80" s="7" t="s">
        <v>1798</v>
      </c>
      <c r="AM80" s="7" t="s">
        <v>1819</v>
      </c>
      <c r="AN80" s="105" t="s">
        <v>1799</v>
      </c>
      <c r="AO80" s="105" t="s">
        <v>1800</v>
      </c>
      <c r="AP80" s="105" t="s">
        <v>1827</v>
      </c>
      <c r="AQ80" s="114" t="s">
        <v>1797</v>
      </c>
      <c r="AR80" s="105" t="s">
        <v>1820</v>
      </c>
      <c r="AS80" s="105" t="s">
        <v>1804</v>
      </c>
      <c r="AT80" s="7" t="s">
        <v>1815</v>
      </c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</row>
    <row r="81" spans="5:229" x14ac:dyDescent="0.25">
      <c r="E81" s="146" t="s">
        <v>384</v>
      </c>
      <c r="F81" s="146" t="s">
        <v>109</v>
      </c>
      <c r="G81" s="146">
        <v>27</v>
      </c>
      <c r="H81" s="147" t="s">
        <v>1319</v>
      </c>
      <c r="I81" s="146" t="s">
        <v>61</v>
      </c>
      <c r="J81" s="146" t="s">
        <v>122</v>
      </c>
      <c r="L81" s="2">
        <v>2</v>
      </c>
      <c r="R81" s="2">
        <v>3</v>
      </c>
      <c r="S81" s="7" t="s">
        <v>176</v>
      </c>
      <c r="T81" s="3" t="str">
        <f t="shared" si="22"/>
        <v>Blair</v>
      </c>
      <c r="U81" s="32" t="s">
        <v>161</v>
      </c>
      <c r="V81" s="2" t="str">
        <f t="shared" si="23"/>
        <v>3B</v>
      </c>
      <c r="W81" s="32" t="s">
        <v>171</v>
      </c>
      <c r="X81" s="2" t="str">
        <f t="shared" si="24"/>
        <v>R</v>
      </c>
      <c r="Y81" s="32" t="s">
        <v>172</v>
      </c>
      <c r="Z81" s="2" t="str">
        <f t="shared" si="25"/>
        <v>R</v>
      </c>
      <c r="AA81" s="32" t="s">
        <v>173</v>
      </c>
      <c r="AD81" s="2" t="str">
        <f t="shared" si="26"/>
        <v>CF</v>
      </c>
      <c r="AK81" s="114" t="s">
        <v>1828</v>
      </c>
      <c r="AL81" s="7" t="s">
        <v>1798</v>
      </c>
      <c r="AM81" s="7" t="s">
        <v>1819</v>
      </c>
      <c r="AN81" s="105" t="s">
        <v>1799</v>
      </c>
      <c r="AO81" s="105" t="s">
        <v>1800</v>
      </c>
      <c r="AP81" s="105" t="s">
        <v>1797</v>
      </c>
      <c r="AQ81" s="114" t="s">
        <v>1827</v>
      </c>
      <c r="AR81" s="105" t="s">
        <v>1820</v>
      </c>
      <c r="AS81" s="105" t="s">
        <v>1814</v>
      </c>
      <c r="AT81" s="7" t="s">
        <v>1807</v>
      </c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</row>
    <row r="82" spans="5:229" x14ac:dyDescent="0.25">
      <c r="E82" s="146" t="s">
        <v>384</v>
      </c>
      <c r="F82" s="146" t="s">
        <v>5</v>
      </c>
      <c r="G82" s="146">
        <v>23</v>
      </c>
      <c r="H82" s="147" t="s">
        <v>1360</v>
      </c>
      <c r="I82" s="146" t="s">
        <v>61</v>
      </c>
      <c r="J82" s="146" t="s">
        <v>122</v>
      </c>
      <c r="R82" s="2">
        <v>4</v>
      </c>
      <c r="S82" s="7" t="s">
        <v>178</v>
      </c>
      <c r="T82" s="3" t="str">
        <f t="shared" si="22"/>
        <v>RobinsonF</v>
      </c>
      <c r="U82" s="32" t="s">
        <v>161</v>
      </c>
      <c r="V82" s="2" t="str">
        <f t="shared" si="23"/>
        <v>2A</v>
      </c>
      <c r="W82" s="32" t="s">
        <v>171</v>
      </c>
      <c r="X82" s="2" t="str">
        <f t="shared" si="24"/>
        <v>R</v>
      </c>
      <c r="Y82" s="32" t="s">
        <v>172</v>
      </c>
      <c r="Z82" s="2" t="str">
        <f t="shared" si="25"/>
        <v>R</v>
      </c>
      <c r="AA82" s="32" t="s">
        <v>173</v>
      </c>
      <c r="AD82" s="2" t="str">
        <f t="shared" si="26"/>
        <v>RF</v>
      </c>
      <c r="AK82" s="114" t="s">
        <v>1829</v>
      </c>
      <c r="AL82" s="7" t="s">
        <v>1830</v>
      </c>
      <c r="AM82" s="7" t="s">
        <v>1798</v>
      </c>
      <c r="AN82" s="105" t="s">
        <v>1799</v>
      </c>
      <c r="AO82" s="105" t="s">
        <v>1800</v>
      </c>
      <c r="AP82" s="105" t="s">
        <v>1831</v>
      </c>
      <c r="AQ82" s="114" t="s">
        <v>1802</v>
      </c>
      <c r="AR82" s="105" t="s">
        <v>1803</v>
      </c>
      <c r="AS82" s="105" t="s">
        <v>1804</v>
      </c>
      <c r="AT82" s="7" t="s">
        <v>1809</v>
      </c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</row>
    <row r="83" spans="5:229" x14ac:dyDescent="0.25">
      <c r="E83" s="146" t="s">
        <v>384</v>
      </c>
      <c r="F83" s="146" t="s">
        <v>109</v>
      </c>
      <c r="G83" s="146">
        <v>18</v>
      </c>
      <c r="H83" s="147" t="s">
        <v>361</v>
      </c>
      <c r="I83" s="146" t="s">
        <v>61</v>
      </c>
      <c r="J83" s="146" t="s">
        <v>122</v>
      </c>
      <c r="R83" s="2">
        <v>5</v>
      </c>
      <c r="S83" s="7" t="s">
        <v>179</v>
      </c>
      <c r="T83" s="3" t="str">
        <f t="shared" si="22"/>
        <v>RobinsonBr</v>
      </c>
      <c r="U83" s="32" t="s">
        <v>161</v>
      </c>
      <c r="V83" s="2" t="str">
        <f t="shared" si="23"/>
        <v>4B</v>
      </c>
      <c r="W83" s="32" t="s">
        <v>171</v>
      </c>
      <c r="X83" s="2" t="str">
        <f t="shared" si="24"/>
        <v>R</v>
      </c>
      <c r="Y83" s="32" t="s">
        <v>172</v>
      </c>
      <c r="Z83" s="2" t="str">
        <f t="shared" si="25"/>
        <v>R</v>
      </c>
      <c r="AA83" s="32" t="s">
        <v>173</v>
      </c>
      <c r="AD83" s="2" t="str">
        <f t="shared" si="26"/>
        <v>3B</v>
      </c>
      <c r="AK83" s="114" t="s">
        <v>1832</v>
      </c>
      <c r="AL83" s="7" t="s">
        <v>1798</v>
      </c>
      <c r="AM83" s="7" t="s">
        <v>1819</v>
      </c>
      <c r="AN83" s="105" t="s">
        <v>1799</v>
      </c>
      <c r="AO83" s="105" t="s">
        <v>1800</v>
      </c>
      <c r="AP83" s="105" t="s">
        <v>1801</v>
      </c>
      <c r="AQ83" s="114" t="s">
        <v>1797</v>
      </c>
      <c r="AR83" s="105" t="s">
        <v>1802</v>
      </c>
      <c r="AS83" s="105" t="s">
        <v>1804</v>
      </c>
      <c r="AT83" s="7" t="s">
        <v>1805</v>
      </c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</row>
    <row r="84" spans="5:229" x14ac:dyDescent="0.25">
      <c r="E84" s="146" t="s">
        <v>384</v>
      </c>
      <c r="F84" s="146" t="s">
        <v>107</v>
      </c>
      <c r="G84" s="146">
        <v>18</v>
      </c>
      <c r="H84" s="147" t="s">
        <v>1073</v>
      </c>
      <c r="I84" s="146" t="s">
        <v>63</v>
      </c>
      <c r="J84" s="146" t="s">
        <v>116</v>
      </c>
      <c r="N84" s="91">
        <v>6</v>
      </c>
      <c r="R84" s="2">
        <v>6</v>
      </c>
      <c r="S84" s="7" t="s">
        <v>180</v>
      </c>
      <c r="T84" s="3" t="str">
        <f t="shared" si="22"/>
        <v>Powell</v>
      </c>
      <c r="U84" s="32" t="s">
        <v>161</v>
      </c>
      <c r="V84" s="2" t="str">
        <f t="shared" si="23"/>
        <v>5C</v>
      </c>
      <c r="W84" s="32" t="s">
        <v>171</v>
      </c>
      <c r="X84" s="2" t="str">
        <f t="shared" si="24"/>
        <v>L</v>
      </c>
      <c r="Y84" s="32" t="s">
        <v>172</v>
      </c>
      <c r="Z84" s="2" t="str">
        <f t="shared" si="25"/>
        <v>R</v>
      </c>
      <c r="AA84" s="32" t="s">
        <v>173</v>
      </c>
      <c r="AD84" s="2" t="str">
        <f t="shared" si="26"/>
        <v>1B</v>
      </c>
      <c r="AK84" s="114" t="s">
        <v>1833</v>
      </c>
      <c r="AL84" s="7" t="s">
        <v>1830</v>
      </c>
      <c r="AM84" s="7" t="s">
        <v>1798</v>
      </c>
      <c r="AN84" s="105" t="s">
        <v>1799</v>
      </c>
      <c r="AO84" s="105" t="s">
        <v>1800</v>
      </c>
      <c r="AP84" s="105" t="s">
        <v>1834</v>
      </c>
      <c r="AQ84" s="114" t="s">
        <v>1802</v>
      </c>
      <c r="AR84" s="105" t="s">
        <v>1803</v>
      </c>
      <c r="AS84" s="105" t="s">
        <v>1814</v>
      </c>
      <c r="AT84" s="7" t="s">
        <v>1815</v>
      </c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</row>
    <row r="85" spans="5:229" x14ac:dyDescent="0.25">
      <c r="E85" s="146" t="s">
        <v>384</v>
      </c>
      <c r="F85" s="146" t="s">
        <v>107</v>
      </c>
      <c r="G85" s="146">
        <v>16</v>
      </c>
      <c r="H85" s="147" t="s">
        <v>1323</v>
      </c>
      <c r="I85" s="146" t="s">
        <v>63</v>
      </c>
      <c r="J85" s="146" t="s">
        <v>116</v>
      </c>
      <c r="O85" s="2">
        <v>7</v>
      </c>
      <c r="R85" s="2">
        <v>7</v>
      </c>
      <c r="S85" s="7" t="s">
        <v>181</v>
      </c>
      <c r="T85" s="3" t="str">
        <f t="shared" si="22"/>
        <v>Johnson</v>
      </c>
      <c r="U85" s="32" t="s">
        <v>161</v>
      </c>
      <c r="V85" s="2" t="str">
        <f t="shared" si="23"/>
        <v>4C</v>
      </c>
      <c r="W85" s="32" t="s">
        <v>171</v>
      </c>
      <c r="X85" s="2" t="str">
        <f t="shared" si="24"/>
        <v>R</v>
      </c>
      <c r="Y85" s="32" t="s">
        <v>172</v>
      </c>
      <c r="Z85" s="2" t="str">
        <f t="shared" si="25"/>
        <v>R</v>
      </c>
      <c r="AA85" s="32" t="s">
        <v>173</v>
      </c>
      <c r="AD85" s="2" t="str">
        <f t="shared" si="26"/>
        <v>2B</v>
      </c>
      <c r="AK85" s="114" t="s">
        <v>1835</v>
      </c>
      <c r="AL85" s="7" t="s">
        <v>1798</v>
      </c>
      <c r="AM85" s="7" t="s">
        <v>1819</v>
      </c>
      <c r="AN85" s="105" t="s">
        <v>1799</v>
      </c>
      <c r="AO85" s="105" t="s">
        <v>1800</v>
      </c>
      <c r="AP85" s="105" t="s">
        <v>1801</v>
      </c>
      <c r="AQ85" s="114" t="s">
        <v>1797</v>
      </c>
      <c r="AR85" s="105" t="s">
        <v>1802</v>
      </c>
      <c r="AS85" s="105" t="s">
        <v>1814</v>
      </c>
      <c r="AT85" s="7" t="s">
        <v>1807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</row>
    <row r="86" spans="5:229" x14ac:dyDescent="0.25">
      <c r="E86" s="146" t="s">
        <v>384</v>
      </c>
      <c r="F86" s="146" t="s">
        <v>111</v>
      </c>
      <c r="G86" s="146">
        <v>11</v>
      </c>
      <c r="H86" s="147" t="s">
        <v>1061</v>
      </c>
      <c r="I86" s="146" t="s">
        <v>63</v>
      </c>
      <c r="J86" s="146" t="s">
        <v>122</v>
      </c>
      <c r="R86" s="2">
        <v>8</v>
      </c>
      <c r="S86" s="7" t="s">
        <v>182</v>
      </c>
      <c r="T86" s="3" t="str">
        <f t="shared" si="22"/>
        <v>Etchebarren</v>
      </c>
      <c r="U86" s="32" t="s">
        <v>161</v>
      </c>
      <c r="V86" s="2" t="str">
        <f t="shared" si="23"/>
        <v>5C</v>
      </c>
      <c r="W86" s="32" t="s">
        <v>171</v>
      </c>
      <c r="X86" s="2" t="str">
        <f t="shared" si="24"/>
        <v>R</v>
      </c>
      <c r="Y86" s="32" t="s">
        <v>172</v>
      </c>
      <c r="Z86" s="2" t="str">
        <f t="shared" si="25"/>
        <v>R</v>
      </c>
      <c r="AA86" s="32" t="s">
        <v>173</v>
      </c>
      <c r="AD86" s="2" t="str">
        <f t="shared" si="26"/>
        <v>C</v>
      </c>
      <c r="AK86" s="114" t="s">
        <v>1836</v>
      </c>
      <c r="AL86" s="7" t="s">
        <v>1798</v>
      </c>
      <c r="AM86" s="7" t="s">
        <v>1819</v>
      </c>
      <c r="AN86" s="105" t="s">
        <v>1799</v>
      </c>
      <c r="AO86" s="105" t="s">
        <v>1800</v>
      </c>
      <c r="AP86" s="105" t="s">
        <v>1801</v>
      </c>
      <c r="AQ86" s="114" t="s">
        <v>1797</v>
      </c>
      <c r="AR86" s="105" t="s">
        <v>1802</v>
      </c>
      <c r="AS86" s="105" t="s">
        <v>1814</v>
      </c>
      <c r="AT86" s="7" t="s">
        <v>1805</v>
      </c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</row>
    <row r="87" spans="5:229" x14ac:dyDescent="0.25">
      <c r="E87" s="146" t="s">
        <v>384</v>
      </c>
      <c r="F87" s="146" t="s">
        <v>0</v>
      </c>
      <c r="G87" s="146">
        <v>9</v>
      </c>
      <c r="H87" s="147" t="s">
        <v>1371</v>
      </c>
      <c r="I87" s="146" t="s">
        <v>61</v>
      </c>
      <c r="J87" s="146" t="s">
        <v>116</v>
      </c>
      <c r="R87" s="2">
        <v>9</v>
      </c>
      <c r="S87" s="7" t="s">
        <v>183</v>
      </c>
      <c r="T87" s="3" t="str">
        <f t="shared" si="22"/>
        <v>Barber</v>
      </c>
      <c r="U87" s="32" t="s">
        <v>161</v>
      </c>
      <c r="V87" s="2" t="str">
        <f t="shared" si="23"/>
        <v>4C</v>
      </c>
      <c r="W87" s="32" t="s">
        <v>171</v>
      </c>
      <c r="X87" s="2" t="str">
        <f t="shared" si="24"/>
        <v>R</v>
      </c>
      <c r="Y87" s="32" t="s">
        <v>172</v>
      </c>
      <c r="Z87" s="2" t="str">
        <f t="shared" si="25"/>
        <v>R</v>
      </c>
      <c r="AA87" s="32" t="s">
        <v>173</v>
      </c>
      <c r="AD87" s="2" t="str">
        <f t="shared" si="26"/>
        <v>C</v>
      </c>
      <c r="AK87" s="114" t="s">
        <v>1837</v>
      </c>
      <c r="AL87" s="7" t="s">
        <v>1797</v>
      </c>
      <c r="AM87" s="7" t="s">
        <v>1798</v>
      </c>
      <c r="AN87" s="105" t="s">
        <v>1799</v>
      </c>
      <c r="AO87" s="105" t="s">
        <v>1800</v>
      </c>
      <c r="AP87" s="105" t="s">
        <v>1801</v>
      </c>
      <c r="AQ87" s="114" t="s">
        <v>1802</v>
      </c>
      <c r="AR87" s="105" t="s">
        <v>1803</v>
      </c>
      <c r="AS87" s="105" t="s">
        <v>1804</v>
      </c>
      <c r="AT87" s="7" t="s">
        <v>1809</v>
      </c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</row>
    <row r="88" spans="5:229" x14ac:dyDescent="0.25">
      <c r="E88" s="146" t="s">
        <v>384</v>
      </c>
      <c r="F88" s="146" t="s">
        <v>111</v>
      </c>
      <c r="G88" s="146">
        <v>4</v>
      </c>
      <c r="H88" s="147" t="s">
        <v>248</v>
      </c>
      <c r="I88" s="146" t="s">
        <v>58</v>
      </c>
      <c r="J88" s="146" t="s">
        <v>116</v>
      </c>
      <c r="R88" s="2" t="s">
        <v>184</v>
      </c>
      <c r="S88" s="107" t="s">
        <v>185</v>
      </c>
      <c r="T88" s="3" t="str">
        <f t="shared" ref="T88" si="27">IF(R88&gt;0,_xlfn.XLOOKUP(R88,$M$71:$M$111,$H$71:$H$111),"-")</f>
        <v>Barber</v>
      </c>
      <c r="U88" s="32" t="s">
        <v>163</v>
      </c>
      <c r="V88" s="2">
        <f>IF(R88&gt;0,_xlfn.XLOOKUP(R88,$M$71:$M$111,$I$71:$I$111),"-")</f>
        <v>20</v>
      </c>
      <c r="W88" s="32" t="s">
        <v>1402</v>
      </c>
      <c r="X88" s="2">
        <f>IF(R88&gt;0,_xlfn.XLOOKUP(R88,$M$71:$M$111,$J$71:$J$111),"-")</f>
        <v>6</v>
      </c>
      <c r="Y88" s="32" t="s">
        <v>164</v>
      </c>
      <c r="Z88" s="2"/>
      <c r="AA88" s="32"/>
      <c r="AD88" s="2" t="str">
        <f>_xlfn.XLOOKUP(R88,$M$71:$M$127,$F$71:$F$127)</f>
        <v>P</v>
      </c>
      <c r="AK88" s="114" t="s">
        <v>1838</v>
      </c>
      <c r="AL88" s="7" t="s">
        <v>1797</v>
      </c>
      <c r="AM88" s="7" t="s">
        <v>1798</v>
      </c>
      <c r="AN88" s="105" t="s">
        <v>1799</v>
      </c>
      <c r="AO88" s="105" t="s">
        <v>1800</v>
      </c>
      <c r="AP88" s="105" t="s">
        <v>1801</v>
      </c>
      <c r="AQ88" s="114" t="s">
        <v>1802</v>
      </c>
      <c r="AR88" s="105" t="s">
        <v>1803</v>
      </c>
      <c r="AS88" s="105" t="s">
        <v>1814</v>
      </c>
      <c r="AT88" s="7" t="s">
        <v>1815</v>
      </c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</row>
    <row r="89" spans="5:229" x14ac:dyDescent="0.25">
      <c r="E89" s="146" t="s">
        <v>384</v>
      </c>
      <c r="F89" s="146" t="s">
        <v>0</v>
      </c>
      <c r="G89" s="146">
        <v>4</v>
      </c>
      <c r="H89" s="147" t="s">
        <v>1260</v>
      </c>
      <c r="I89" s="146" t="s">
        <v>61</v>
      </c>
      <c r="J89" s="146" t="s">
        <v>116</v>
      </c>
      <c r="S89" s="108" t="s">
        <v>187</v>
      </c>
      <c r="T89" s="3"/>
      <c r="U89"/>
      <c r="Z89" s="2"/>
      <c r="AA89" s="2"/>
      <c r="AK89" s="114" t="s">
        <v>1839</v>
      </c>
      <c r="AL89" s="7" t="s">
        <v>1797</v>
      </c>
      <c r="AM89" s="7" t="s">
        <v>1798</v>
      </c>
      <c r="AN89" s="105" t="s">
        <v>1799</v>
      </c>
      <c r="AO89" s="105" t="s">
        <v>1800</v>
      </c>
      <c r="AP89" s="105" t="s">
        <v>1801</v>
      </c>
      <c r="AQ89" s="114" t="s">
        <v>1820</v>
      </c>
      <c r="AR89" s="105" t="s">
        <v>1803</v>
      </c>
      <c r="AS89" s="105" t="s">
        <v>1804</v>
      </c>
      <c r="AT89" s="7" t="s">
        <v>1807</v>
      </c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</row>
    <row r="90" spans="5:229" ht="15.75" thickBot="1" x14ac:dyDescent="0.3">
      <c r="E90" s="148" t="s">
        <v>384</v>
      </c>
      <c r="F90" s="148" t="s">
        <v>6</v>
      </c>
      <c r="G90" s="148">
        <v>3</v>
      </c>
      <c r="H90" s="149" t="s">
        <v>1264</v>
      </c>
      <c r="I90" s="148" t="s">
        <v>61</v>
      </c>
      <c r="J90" s="148" t="s">
        <v>122</v>
      </c>
      <c r="R90" s="91">
        <v>3</v>
      </c>
      <c r="S90" s="105"/>
      <c r="AK90" s="114" t="s">
        <v>1840</v>
      </c>
      <c r="AL90" s="7" t="s">
        <v>1797</v>
      </c>
      <c r="AM90" s="7" t="s">
        <v>1798</v>
      </c>
      <c r="AN90" s="105" t="s">
        <v>1799</v>
      </c>
      <c r="AO90" s="105" t="s">
        <v>1800</v>
      </c>
      <c r="AP90" s="105" t="s">
        <v>1801</v>
      </c>
      <c r="AQ90" s="114" t="s">
        <v>1820</v>
      </c>
      <c r="AR90" s="105" t="s">
        <v>1803</v>
      </c>
      <c r="AS90" s="105" t="s">
        <v>1804</v>
      </c>
      <c r="AT90" s="7" t="s">
        <v>1805</v>
      </c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</row>
    <row r="91" spans="5:229" ht="15.75" thickTop="1" x14ac:dyDescent="0.25">
      <c r="E91" s="144" t="s">
        <v>105</v>
      </c>
      <c r="F91" s="144" t="s">
        <v>105</v>
      </c>
      <c r="G91" s="144">
        <v>14</v>
      </c>
      <c r="H91" s="145" t="s">
        <v>1146</v>
      </c>
      <c r="I91" s="144">
        <v>21</v>
      </c>
      <c r="J91" s="144">
        <v>8</v>
      </c>
      <c r="P91" s="2" t="s">
        <v>184</v>
      </c>
      <c r="S91" s="7" t="s">
        <v>2008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  <c r="AK91" s="114" t="s">
        <v>1613</v>
      </c>
      <c r="AL91" s="7" t="s">
        <v>124</v>
      </c>
      <c r="AM91" s="7" t="s">
        <v>1551</v>
      </c>
      <c r="AN91" s="105" t="s">
        <v>1552</v>
      </c>
      <c r="AO91" s="105" t="s">
        <v>1553</v>
      </c>
      <c r="AP91" s="105" t="s">
        <v>1554</v>
      </c>
      <c r="AQ91" s="114" t="s">
        <v>1555</v>
      </c>
      <c r="AR91" s="105" t="s">
        <v>1556</v>
      </c>
      <c r="AS91" s="105" t="s">
        <v>1557</v>
      </c>
      <c r="AT91" s="7" t="s">
        <v>1558</v>
      </c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</row>
    <row r="92" spans="5:229" x14ac:dyDescent="0.25">
      <c r="E92" s="144" t="s">
        <v>105</v>
      </c>
      <c r="F92" s="144" t="s">
        <v>105</v>
      </c>
      <c r="G92" s="144">
        <v>33</v>
      </c>
      <c r="H92" s="145" t="s">
        <v>1345</v>
      </c>
      <c r="I92" s="144">
        <v>21</v>
      </c>
      <c r="J92" s="144">
        <v>7</v>
      </c>
      <c r="O92" s="2" t="s">
        <v>184</v>
      </c>
      <c r="R92" s="2">
        <v>1</v>
      </c>
      <c r="S92" s="7" t="s">
        <v>170</v>
      </c>
      <c r="T92" s="3" t="str">
        <f>IF(R92&gt;0,_xlfn.XLOOKUP(R92,$N$71:$N$111,$H$71:$H$111),"-")</f>
        <v>Aparicio</v>
      </c>
      <c r="U92" s="32" t="s">
        <v>161</v>
      </c>
      <c r="V92" s="2" t="str">
        <f>IF(R92&gt;0,_xlfn.XLOOKUP(R92,$N$71:$N$111,$I$71:$I$111),"-")</f>
        <v>5C</v>
      </c>
      <c r="W92" s="32" t="s">
        <v>171</v>
      </c>
      <c r="X92" s="2" t="str">
        <f>IF(R92&gt;0,_xlfn.XLOOKUP(R92,$N$71:$N$111,$J$71:$J$111),"-")</f>
        <v>R</v>
      </c>
      <c r="Y92" s="32" t="s">
        <v>172</v>
      </c>
      <c r="Z92" s="2" t="str">
        <f>_xlfn.XLOOKUP(BK109,$N$71:$N$111,$J$71:$J$111)</f>
        <v>R</v>
      </c>
      <c r="AA92" s="32" t="s">
        <v>173</v>
      </c>
      <c r="AD92" s="2" t="str">
        <f t="shared" ref="AD92" si="28">_xlfn.XLOOKUP(R92,$N$71:$N$127,$F$71:$F$127)</f>
        <v>SS</v>
      </c>
      <c r="AK92" s="114" t="s">
        <v>1841</v>
      </c>
      <c r="AL92" s="7" t="s">
        <v>1842</v>
      </c>
      <c r="AM92" s="7" t="s">
        <v>1819</v>
      </c>
      <c r="AN92" s="105" t="s">
        <v>1797</v>
      </c>
      <c r="AO92" s="105" t="s">
        <v>1799</v>
      </c>
      <c r="AP92" s="105" t="s">
        <v>1801</v>
      </c>
      <c r="AQ92" s="114" t="s">
        <v>1800</v>
      </c>
      <c r="AR92" s="105" t="s">
        <v>1820</v>
      </c>
      <c r="AS92" s="105" t="s">
        <v>1804</v>
      </c>
      <c r="AT92" s="7" t="s">
        <v>1815</v>
      </c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</row>
    <row r="93" spans="5:229" x14ac:dyDescent="0.25">
      <c r="E93" s="144" t="s">
        <v>105</v>
      </c>
      <c r="F93" s="144" t="s">
        <v>105</v>
      </c>
      <c r="G93" s="144">
        <v>19</v>
      </c>
      <c r="H93" s="145" t="s">
        <v>1191</v>
      </c>
      <c r="I93" s="144">
        <v>27</v>
      </c>
      <c r="J93" s="144">
        <v>7</v>
      </c>
      <c r="L93" s="2" t="s">
        <v>184</v>
      </c>
      <c r="R93" s="2">
        <v>2</v>
      </c>
      <c r="S93" s="7" t="s">
        <v>175</v>
      </c>
      <c r="T93" s="3" t="str">
        <f t="shared" ref="T93:T100" si="29">IF(R93&gt;0,_xlfn.XLOOKUP(R93,$N$71:$N$111,$H$71:$H$111),"-")</f>
        <v>Blair</v>
      </c>
      <c r="U93" s="32" t="s">
        <v>161</v>
      </c>
      <c r="V93" s="2" t="str">
        <f t="shared" ref="V93:V100" si="30">IF(R93&gt;0,_xlfn.XLOOKUP(R93,$N$71:$N$111,$I$71:$I$111),"-")</f>
        <v>3B</v>
      </c>
      <c r="W93" s="32" t="s">
        <v>171</v>
      </c>
      <c r="X93" s="2" t="str">
        <f t="shared" ref="X93:X100" si="31">IF(R93&gt;0,_xlfn.XLOOKUP(R93,$N$71:$N$111,$J$71:$J$111),"-")</f>
        <v>R</v>
      </c>
      <c r="Y93" s="32" t="s">
        <v>172</v>
      </c>
      <c r="Z93" s="2" t="str">
        <f t="shared" ref="Z93:Z100" si="32">_xlfn.XLOOKUP(BK110,$N$71:$N$111,$J$71:$J$111)</f>
        <v>R</v>
      </c>
      <c r="AA93" s="32" t="s">
        <v>173</v>
      </c>
      <c r="AD93" s="2" t="str">
        <f t="shared" ref="AD93:AD100" si="33">_xlfn.XLOOKUP(R93,$N$71:$N$127,$F$71:$F$127)</f>
        <v>CF</v>
      </c>
      <c r="AK93" s="114" t="s">
        <v>1843</v>
      </c>
      <c r="AL93" s="7" t="s">
        <v>1842</v>
      </c>
      <c r="AM93" s="7" t="s">
        <v>1819</v>
      </c>
      <c r="AN93" s="105" t="s">
        <v>1797</v>
      </c>
      <c r="AO93" s="105" t="s">
        <v>1799</v>
      </c>
      <c r="AP93" s="105" t="s">
        <v>1801</v>
      </c>
      <c r="AQ93" s="114" t="s">
        <v>1800</v>
      </c>
      <c r="AR93" s="105" t="s">
        <v>1802</v>
      </c>
      <c r="AS93" s="105" t="s">
        <v>1804</v>
      </c>
      <c r="AT93" s="7" t="s">
        <v>1809</v>
      </c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</row>
    <row r="94" spans="5:229" x14ac:dyDescent="0.25">
      <c r="E94" s="144" t="s">
        <v>105</v>
      </c>
      <c r="F94" s="144" t="s">
        <v>105</v>
      </c>
      <c r="G94" s="144">
        <v>26</v>
      </c>
      <c r="H94" s="145" t="s">
        <v>1288</v>
      </c>
      <c r="I94" s="144">
        <v>20</v>
      </c>
      <c r="J94" s="144">
        <v>6</v>
      </c>
      <c r="N94" s="91" t="s">
        <v>184</v>
      </c>
      <c r="R94" s="2">
        <v>3</v>
      </c>
      <c r="S94" s="7" t="s">
        <v>176</v>
      </c>
      <c r="T94" s="3" t="str">
        <f t="shared" si="29"/>
        <v>Blefary</v>
      </c>
      <c r="U94" s="32" t="s">
        <v>161</v>
      </c>
      <c r="V94" s="2" t="str">
        <f t="shared" si="30"/>
        <v>4C</v>
      </c>
      <c r="W94" s="32" t="s">
        <v>171</v>
      </c>
      <c r="X94" s="2" t="str">
        <f t="shared" si="31"/>
        <v>L</v>
      </c>
      <c r="Y94" s="32" t="s">
        <v>172</v>
      </c>
      <c r="Z94" s="2" t="str">
        <f t="shared" si="32"/>
        <v>R</v>
      </c>
      <c r="AA94" s="32" t="s">
        <v>173</v>
      </c>
      <c r="AD94" s="2" t="str">
        <f t="shared" si="33"/>
        <v>LF</v>
      </c>
      <c r="AK94" s="114" t="s">
        <v>1844</v>
      </c>
      <c r="AL94" s="7" t="s">
        <v>1842</v>
      </c>
      <c r="AM94" s="7" t="s">
        <v>1797</v>
      </c>
      <c r="AN94" s="105" t="s">
        <v>1803</v>
      </c>
      <c r="AO94" s="105" t="s">
        <v>1799</v>
      </c>
      <c r="AP94" s="105" t="s">
        <v>1800</v>
      </c>
      <c r="AQ94" s="114" t="s">
        <v>1801</v>
      </c>
      <c r="AR94" s="105" t="s">
        <v>1802</v>
      </c>
      <c r="AS94" s="105" t="s">
        <v>1804</v>
      </c>
      <c r="AT94" s="7" t="s">
        <v>1807</v>
      </c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</row>
    <row r="95" spans="5:229" x14ac:dyDescent="0.25">
      <c r="E95" s="144" t="s">
        <v>105</v>
      </c>
      <c r="F95" s="144" t="s">
        <v>105</v>
      </c>
      <c r="G95" s="144">
        <v>24</v>
      </c>
      <c r="H95" s="145" t="s">
        <v>1085</v>
      </c>
      <c r="I95" s="144">
        <v>14</v>
      </c>
      <c r="J95" s="144">
        <v>6</v>
      </c>
      <c r="R95" s="2">
        <v>4</v>
      </c>
      <c r="S95" s="7" t="s">
        <v>178</v>
      </c>
      <c r="T95" s="3" t="str">
        <f>IF(R95&gt;0,_xlfn.XLOOKUP(R95,$N$71:$N$111,$H$71:$H$111),"-")</f>
        <v>RobinsonBr</v>
      </c>
      <c r="U95" s="32" t="s">
        <v>161</v>
      </c>
      <c r="V95" s="2" t="str">
        <f t="shared" si="30"/>
        <v>4B</v>
      </c>
      <c r="W95" s="32" t="s">
        <v>171</v>
      </c>
      <c r="X95" s="2" t="str">
        <f t="shared" si="31"/>
        <v>R</v>
      </c>
      <c r="Y95" s="32" t="s">
        <v>172</v>
      </c>
      <c r="Z95" s="2" t="str">
        <f t="shared" si="32"/>
        <v>R</v>
      </c>
      <c r="AA95" s="32" t="s">
        <v>173</v>
      </c>
      <c r="AD95" s="2" t="str">
        <f t="shared" si="33"/>
        <v>3B</v>
      </c>
      <c r="AK95" s="114" t="s">
        <v>1845</v>
      </c>
      <c r="AL95" s="7" t="s">
        <v>1798</v>
      </c>
      <c r="AM95" s="7" t="s">
        <v>1797</v>
      </c>
      <c r="AN95" s="105" t="s">
        <v>1803</v>
      </c>
      <c r="AO95" s="105" t="s">
        <v>1799</v>
      </c>
      <c r="AP95" s="105" t="s">
        <v>1800</v>
      </c>
      <c r="AQ95" s="114" t="s">
        <v>1801</v>
      </c>
      <c r="AR95" s="105" t="s">
        <v>1802</v>
      </c>
      <c r="AS95" s="105" t="s">
        <v>1804</v>
      </c>
      <c r="AT95" s="7" t="s">
        <v>1846</v>
      </c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</row>
    <row r="96" spans="5:229" x14ac:dyDescent="0.25">
      <c r="E96" s="144" t="s">
        <v>105</v>
      </c>
      <c r="F96" s="144" t="s">
        <v>105</v>
      </c>
      <c r="G96" s="144">
        <v>15</v>
      </c>
      <c r="H96" s="145" t="s">
        <v>1335</v>
      </c>
      <c r="I96" s="144">
        <v>20</v>
      </c>
      <c r="J96" s="144">
        <v>6</v>
      </c>
      <c r="M96" s="2" t="s">
        <v>184</v>
      </c>
      <c r="R96" s="2">
        <v>5</v>
      </c>
      <c r="S96" s="7" t="s">
        <v>179</v>
      </c>
      <c r="T96" s="3" t="str">
        <f t="shared" si="29"/>
        <v>Powell</v>
      </c>
      <c r="U96" s="32" t="s">
        <v>161</v>
      </c>
      <c r="V96" s="2" t="str">
        <f t="shared" si="30"/>
        <v>5C</v>
      </c>
      <c r="W96" s="32" t="s">
        <v>171</v>
      </c>
      <c r="X96" s="2" t="str">
        <f t="shared" si="31"/>
        <v>L</v>
      </c>
      <c r="Y96" s="32" t="s">
        <v>172</v>
      </c>
      <c r="Z96" s="2" t="str">
        <f t="shared" si="32"/>
        <v>R</v>
      </c>
      <c r="AA96" s="32" t="s">
        <v>173</v>
      </c>
      <c r="AD96" s="2" t="str">
        <f t="shared" si="33"/>
        <v>1B</v>
      </c>
      <c r="AK96" s="114" t="s">
        <v>1847</v>
      </c>
      <c r="AL96" s="7" t="s">
        <v>1798</v>
      </c>
      <c r="AM96" s="7" t="s">
        <v>1819</v>
      </c>
      <c r="AN96" s="105" t="s">
        <v>1800</v>
      </c>
      <c r="AO96" s="105" t="s">
        <v>1799</v>
      </c>
      <c r="AP96" s="105" t="s">
        <v>1801</v>
      </c>
      <c r="AQ96" s="114" t="s">
        <v>1797</v>
      </c>
      <c r="AR96" s="105" t="s">
        <v>1802</v>
      </c>
      <c r="AS96" s="105" t="s">
        <v>1814</v>
      </c>
      <c r="AT96" s="7" t="s">
        <v>1815</v>
      </c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</row>
    <row r="97" spans="4:229" x14ac:dyDescent="0.25">
      <c r="E97" s="144" t="s">
        <v>105</v>
      </c>
      <c r="F97" s="144" t="s">
        <v>105</v>
      </c>
      <c r="G97" s="144">
        <v>9</v>
      </c>
      <c r="H97" s="145" t="s">
        <v>1200</v>
      </c>
      <c r="I97" s="144">
        <v>11</v>
      </c>
      <c r="J97" s="144">
        <v>6</v>
      </c>
      <c r="R97" s="2">
        <v>6</v>
      </c>
      <c r="S97" s="7" t="s">
        <v>180</v>
      </c>
      <c r="T97" s="3" t="str">
        <f t="shared" si="29"/>
        <v>Motton</v>
      </c>
      <c r="U97" s="32" t="s">
        <v>161</v>
      </c>
      <c r="V97" s="2" t="str">
        <f t="shared" si="30"/>
        <v>6C</v>
      </c>
      <c r="W97" s="32" t="s">
        <v>171</v>
      </c>
      <c r="X97" s="2" t="str">
        <f t="shared" si="31"/>
        <v>R</v>
      </c>
      <c r="Y97" s="32" t="s">
        <v>172</v>
      </c>
      <c r="Z97" s="2" t="str">
        <f t="shared" si="32"/>
        <v>R</v>
      </c>
      <c r="AA97" s="32" t="s">
        <v>173</v>
      </c>
      <c r="AD97" s="2" t="str">
        <f t="shared" si="33"/>
        <v>LF</v>
      </c>
      <c r="AK97" s="114" t="s">
        <v>1848</v>
      </c>
      <c r="AL97" s="7" t="s">
        <v>1798</v>
      </c>
      <c r="AM97" s="7" t="s">
        <v>1819</v>
      </c>
      <c r="AN97" s="105" t="s">
        <v>1800</v>
      </c>
      <c r="AO97" s="105" t="s">
        <v>1799</v>
      </c>
      <c r="AP97" s="105" t="s">
        <v>1801</v>
      </c>
      <c r="AQ97" s="114" t="s">
        <v>1797</v>
      </c>
      <c r="AR97" s="105" t="s">
        <v>1802</v>
      </c>
      <c r="AS97" s="105" t="s">
        <v>1814</v>
      </c>
      <c r="AT97" s="7" t="s">
        <v>1805</v>
      </c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</row>
    <row r="98" spans="4:229" x14ac:dyDescent="0.25">
      <c r="E98" s="144" t="s">
        <v>105</v>
      </c>
      <c r="F98" s="144" t="s">
        <v>105</v>
      </c>
      <c r="G98" s="144">
        <v>5</v>
      </c>
      <c r="H98" s="145" t="s">
        <v>1127</v>
      </c>
      <c r="I98" s="144">
        <v>24</v>
      </c>
      <c r="J98" s="144">
        <v>6</v>
      </c>
      <c r="R98" s="2">
        <v>7</v>
      </c>
      <c r="S98" s="7" t="s">
        <v>181</v>
      </c>
      <c r="T98" s="3" t="str">
        <f t="shared" si="29"/>
        <v>Johnson</v>
      </c>
      <c r="U98" s="32" t="s">
        <v>161</v>
      </c>
      <c r="V98" s="2" t="str">
        <f t="shared" si="30"/>
        <v>4C</v>
      </c>
      <c r="W98" s="32" t="s">
        <v>171</v>
      </c>
      <c r="X98" s="2" t="str">
        <f t="shared" si="31"/>
        <v>R</v>
      </c>
      <c r="Y98" s="32" t="s">
        <v>172</v>
      </c>
      <c r="Z98" s="2" t="str">
        <f t="shared" si="32"/>
        <v>R</v>
      </c>
      <c r="AA98" s="32" t="s">
        <v>173</v>
      </c>
      <c r="AD98" s="2" t="str">
        <f t="shared" si="33"/>
        <v>2B</v>
      </c>
      <c r="AK98" s="114" t="s">
        <v>1849</v>
      </c>
      <c r="AL98" s="7" t="s">
        <v>1798</v>
      </c>
      <c r="AM98" s="7" t="s">
        <v>1819</v>
      </c>
      <c r="AN98" s="105" t="s">
        <v>1800</v>
      </c>
      <c r="AO98" s="105" t="s">
        <v>1799</v>
      </c>
      <c r="AP98" s="105" t="s">
        <v>1801</v>
      </c>
      <c r="AQ98" s="114" t="s">
        <v>1797</v>
      </c>
      <c r="AR98" s="105" t="s">
        <v>1802</v>
      </c>
      <c r="AS98" s="105" t="s">
        <v>1804</v>
      </c>
      <c r="AT98" s="7" t="s">
        <v>1809</v>
      </c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</row>
    <row r="99" spans="4:229" x14ac:dyDescent="0.25">
      <c r="E99" s="144" t="s">
        <v>105</v>
      </c>
      <c r="F99" s="144" t="s">
        <v>105</v>
      </c>
      <c r="G99" s="144">
        <v>3</v>
      </c>
      <c r="H99" s="145" t="s">
        <v>1084</v>
      </c>
      <c r="I99" s="144">
        <v>11</v>
      </c>
      <c r="J99" s="144">
        <v>6</v>
      </c>
      <c r="R99" s="2">
        <v>8</v>
      </c>
      <c r="S99" s="7" t="s">
        <v>182</v>
      </c>
      <c r="T99" s="3" t="str">
        <f t="shared" si="29"/>
        <v>Haney</v>
      </c>
      <c r="U99" s="32" t="s">
        <v>161</v>
      </c>
      <c r="V99" s="2" t="str">
        <f t="shared" si="30"/>
        <v>4C</v>
      </c>
      <c r="W99" s="32" t="s">
        <v>171</v>
      </c>
      <c r="X99" s="2" t="str">
        <f t="shared" si="31"/>
        <v>R</v>
      </c>
      <c r="Y99" s="32" t="s">
        <v>172</v>
      </c>
      <c r="Z99" s="2" t="str">
        <f t="shared" si="32"/>
        <v>R</v>
      </c>
      <c r="AA99" s="32" t="s">
        <v>173</v>
      </c>
      <c r="AD99" s="2" t="str">
        <f t="shared" si="33"/>
        <v>C</v>
      </c>
      <c r="AK99" s="114" t="s">
        <v>1850</v>
      </c>
      <c r="AL99" s="7" t="s">
        <v>1798</v>
      </c>
      <c r="AM99" s="7" t="s">
        <v>1819</v>
      </c>
      <c r="AN99" s="105" t="s">
        <v>1800</v>
      </c>
      <c r="AO99" s="105" t="s">
        <v>1799</v>
      </c>
      <c r="AP99" s="105" t="s">
        <v>1801</v>
      </c>
      <c r="AQ99" s="114" t="s">
        <v>1797</v>
      </c>
      <c r="AR99" s="105" t="s">
        <v>1802</v>
      </c>
      <c r="AS99" s="105" t="s">
        <v>1804</v>
      </c>
      <c r="AT99" s="7" t="s">
        <v>1846</v>
      </c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</row>
    <row r="100" spans="4:229" x14ac:dyDescent="0.25">
      <c r="E100" s="144" t="s">
        <v>105</v>
      </c>
      <c r="F100" s="144" t="s">
        <v>105</v>
      </c>
      <c r="G100" s="144">
        <v>32</v>
      </c>
      <c r="H100" s="145" t="s">
        <v>1016</v>
      </c>
      <c r="I100" s="144">
        <v>15</v>
      </c>
      <c r="J100" s="144">
        <v>5</v>
      </c>
      <c r="R100" s="2">
        <v>9</v>
      </c>
      <c r="S100" s="7" t="s">
        <v>183</v>
      </c>
      <c r="T100" s="3" t="str">
        <f t="shared" si="29"/>
        <v>RobinsonF</v>
      </c>
      <c r="U100" s="32" t="s">
        <v>161</v>
      </c>
      <c r="V100" s="2" t="str">
        <f t="shared" si="30"/>
        <v>2A</v>
      </c>
      <c r="W100" s="32" t="s">
        <v>171</v>
      </c>
      <c r="X100" s="2" t="str">
        <f t="shared" si="31"/>
        <v>R</v>
      </c>
      <c r="Y100" s="32" t="s">
        <v>172</v>
      </c>
      <c r="Z100" s="2" t="str">
        <f t="shared" si="32"/>
        <v>R</v>
      </c>
      <c r="AA100" s="32" t="s">
        <v>173</v>
      </c>
      <c r="AD100" s="2" t="str">
        <f t="shared" si="33"/>
        <v>RF</v>
      </c>
      <c r="AK100" s="114" t="s">
        <v>1851</v>
      </c>
      <c r="AL100" s="7" t="s">
        <v>1798</v>
      </c>
      <c r="AM100" s="7" t="s">
        <v>1797</v>
      </c>
      <c r="AN100" s="105" t="s">
        <v>1803</v>
      </c>
      <c r="AO100" s="105" t="s">
        <v>1799</v>
      </c>
      <c r="AP100" s="105" t="s">
        <v>1800</v>
      </c>
      <c r="AQ100" s="114" t="s">
        <v>1801</v>
      </c>
      <c r="AR100" s="105" t="s">
        <v>1802</v>
      </c>
      <c r="AS100" s="105" t="s">
        <v>1804</v>
      </c>
      <c r="AT100" s="7" t="s">
        <v>1815</v>
      </c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</row>
    <row r="101" spans="4:229" x14ac:dyDescent="0.25">
      <c r="E101" s="144" t="s">
        <v>105</v>
      </c>
      <c r="F101" s="144" t="s">
        <v>105</v>
      </c>
      <c r="G101" s="144">
        <v>42</v>
      </c>
      <c r="H101" s="145" t="s">
        <v>1217</v>
      </c>
      <c r="I101" s="144">
        <v>13</v>
      </c>
      <c r="J101" s="144">
        <v>4</v>
      </c>
      <c r="R101" s="2" t="s">
        <v>184</v>
      </c>
      <c r="S101" s="107" t="s">
        <v>185</v>
      </c>
      <c r="T101" s="3" t="str">
        <f>IF(R101&gt;0,_xlfn.XLOOKUP(R101,$N$71:$N$111,$H$71:$H$111),"-")</f>
        <v>Richert</v>
      </c>
      <c r="U101" s="32" t="s">
        <v>163</v>
      </c>
      <c r="V101" s="2">
        <f>IF(R101&gt;0,_xlfn.XLOOKUP(R101,$N$71:$N$111,$I$71:$I$111),"-")</f>
        <v>20</v>
      </c>
      <c r="W101" s="32" t="s">
        <v>1402</v>
      </c>
      <c r="X101" s="2">
        <f>IF(R101&gt;0,_xlfn.XLOOKUP(R101,$N$71:$N$111,$J$71:$J$111),"-")</f>
        <v>6</v>
      </c>
      <c r="Y101" s="32" t="s">
        <v>164</v>
      </c>
      <c r="Z101" s="2"/>
      <c r="AA101" s="32"/>
      <c r="AD101" s="2" t="str">
        <f>_xlfn.XLOOKUP(R101,$N$71:$N$127,$F$71:$F$127)</f>
        <v>P</v>
      </c>
      <c r="AK101" s="114" t="s">
        <v>1852</v>
      </c>
      <c r="AL101" s="7" t="s">
        <v>1798</v>
      </c>
      <c r="AM101" s="7" t="s">
        <v>1802</v>
      </c>
      <c r="AN101" s="105" t="s">
        <v>1803</v>
      </c>
      <c r="AO101" s="105" t="s">
        <v>1799</v>
      </c>
      <c r="AP101" s="105" t="s">
        <v>1800</v>
      </c>
      <c r="AQ101" s="114" t="s">
        <v>1801</v>
      </c>
      <c r="AR101" s="105" t="s">
        <v>1831</v>
      </c>
      <c r="AS101" s="105" t="s">
        <v>1814</v>
      </c>
      <c r="AT101" s="7" t="s">
        <v>1805</v>
      </c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</row>
    <row r="102" spans="4:229" x14ac:dyDescent="0.25">
      <c r="E102" s="144" t="s">
        <v>105</v>
      </c>
      <c r="F102" s="144" t="s">
        <v>105</v>
      </c>
      <c r="G102" s="144">
        <v>29</v>
      </c>
      <c r="H102" s="145" t="s">
        <v>1361</v>
      </c>
      <c r="I102" s="144">
        <v>19</v>
      </c>
      <c r="J102" s="144">
        <v>4</v>
      </c>
      <c r="S102" s="108" t="s">
        <v>187</v>
      </c>
      <c r="T102" s="3"/>
      <c r="U102"/>
      <c r="Z102" s="2"/>
      <c r="AA102" s="2"/>
      <c r="AK102" s="114" t="s">
        <v>1853</v>
      </c>
      <c r="AL102" s="7" t="s">
        <v>1798</v>
      </c>
      <c r="AM102" s="7" t="s">
        <v>1819</v>
      </c>
      <c r="AN102" s="105" t="s">
        <v>1800</v>
      </c>
      <c r="AO102" s="105" t="s">
        <v>1799</v>
      </c>
      <c r="AP102" s="105" t="s">
        <v>1801</v>
      </c>
      <c r="AQ102" s="114" t="s">
        <v>1797</v>
      </c>
      <c r="AR102" s="105" t="s">
        <v>1802</v>
      </c>
      <c r="AS102" s="105" t="s">
        <v>1814</v>
      </c>
      <c r="AT102" s="7" t="s">
        <v>1809</v>
      </c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</row>
    <row r="103" spans="4:229" x14ac:dyDescent="0.25">
      <c r="E103" s="144" t="s">
        <v>105</v>
      </c>
      <c r="F103" s="144" t="s">
        <v>105</v>
      </c>
      <c r="G103" s="144">
        <v>7</v>
      </c>
      <c r="H103" s="145" t="s">
        <v>1214</v>
      </c>
      <c r="I103" s="144">
        <v>19</v>
      </c>
      <c r="J103" s="144">
        <v>4</v>
      </c>
      <c r="R103" s="91">
        <v>4</v>
      </c>
      <c r="S103" s="105"/>
      <c r="AK103" s="114" t="s">
        <v>1854</v>
      </c>
      <c r="AL103" s="7" t="s">
        <v>1798</v>
      </c>
      <c r="AM103" s="7" t="s">
        <v>1819</v>
      </c>
      <c r="AN103" s="105" t="s">
        <v>1800</v>
      </c>
      <c r="AO103" s="105" t="s">
        <v>1799</v>
      </c>
      <c r="AP103" s="105" t="s">
        <v>1801</v>
      </c>
      <c r="AQ103" s="114" t="s">
        <v>1797</v>
      </c>
      <c r="AR103" s="105" t="s">
        <v>1802</v>
      </c>
      <c r="AS103" s="105" t="s">
        <v>1814</v>
      </c>
      <c r="AT103" s="7" t="s">
        <v>1815</v>
      </c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</row>
    <row r="104" spans="4:229" x14ac:dyDescent="0.25">
      <c r="E104" s="144" t="s">
        <v>105</v>
      </c>
      <c r="F104" s="144" t="s">
        <v>105</v>
      </c>
      <c r="G104" s="144">
        <v>4</v>
      </c>
      <c r="H104" s="145" t="s">
        <v>1250</v>
      </c>
      <c r="I104" s="144">
        <v>12</v>
      </c>
      <c r="J104" s="144">
        <v>4</v>
      </c>
      <c r="S104" s="7" t="s">
        <v>2009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  <c r="AK104" s="114" t="s">
        <v>1855</v>
      </c>
      <c r="AL104" s="7" t="s">
        <v>1798</v>
      </c>
      <c r="AM104" s="7" t="s">
        <v>1819</v>
      </c>
      <c r="AN104" s="105" t="s">
        <v>1800</v>
      </c>
      <c r="AO104" s="105" t="s">
        <v>1799</v>
      </c>
      <c r="AP104" s="105" t="s">
        <v>1801</v>
      </c>
      <c r="AQ104" s="114" t="s">
        <v>1797</v>
      </c>
      <c r="AR104" s="105" t="s">
        <v>1802</v>
      </c>
      <c r="AS104" s="105" t="s">
        <v>1814</v>
      </c>
      <c r="AT104" s="7" t="s">
        <v>1805</v>
      </c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</row>
    <row r="105" spans="4:229" x14ac:dyDescent="0.25">
      <c r="E105" s="144" t="s">
        <v>105</v>
      </c>
      <c r="F105" s="144" t="s">
        <v>105</v>
      </c>
      <c r="G105" s="144">
        <v>3</v>
      </c>
      <c r="H105" s="145" t="s">
        <v>1262</v>
      </c>
      <c r="I105" s="144">
        <v>13</v>
      </c>
      <c r="J105" s="144">
        <v>4</v>
      </c>
      <c r="R105" s="2">
        <v>1</v>
      </c>
      <c r="S105" s="7" t="s">
        <v>170</v>
      </c>
      <c r="T105" s="3" t="str">
        <f>IF(R105&gt;0,_xlfn.XLOOKUP(R105,$O$71:$O$111,$H$71:$H$111),"-")</f>
        <v>Blefary</v>
      </c>
      <c r="U105" s="32" t="s">
        <v>161</v>
      </c>
      <c r="V105" s="2" t="str">
        <f>IF(R105&gt;0,_xlfn.XLOOKUP(R105,$O$71:$O$111,$I$71:$I$111),"-")</f>
        <v>4C</v>
      </c>
      <c r="W105" s="32" t="s">
        <v>171</v>
      </c>
      <c r="X105" s="2" t="str">
        <f>IF(R105&gt;0,_xlfn.XLOOKUP(R105,$O$72:$O$112,$J$71:$J$111),"-")</f>
        <v>R</v>
      </c>
      <c r="Y105" s="32" t="s">
        <v>172</v>
      </c>
      <c r="Z105" s="2" t="str">
        <f>_xlfn.XLOOKUP(BK122,$O$71:$O$111,$J$71:$J$111)</f>
        <v>R</v>
      </c>
      <c r="AA105" s="32" t="s">
        <v>173</v>
      </c>
      <c r="AD105" s="2" t="str">
        <f>_xlfn.XLOOKUP(R105,$O$71:$O$127,$F$71:$F$127)</f>
        <v>LF</v>
      </c>
      <c r="AK105" s="114" t="s">
        <v>1856</v>
      </c>
      <c r="AL105" s="7" t="s">
        <v>1798</v>
      </c>
      <c r="AM105" s="7" t="s">
        <v>1801</v>
      </c>
      <c r="AN105" s="105" t="s">
        <v>1803</v>
      </c>
      <c r="AO105" s="105" t="s">
        <v>1799</v>
      </c>
      <c r="AP105" s="105" t="s">
        <v>1800</v>
      </c>
      <c r="AQ105" s="114" t="s">
        <v>1831</v>
      </c>
      <c r="AR105" s="105" t="s">
        <v>1802</v>
      </c>
      <c r="AS105" s="105" t="s">
        <v>1814</v>
      </c>
      <c r="AT105" s="7" t="s">
        <v>1811</v>
      </c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</row>
    <row r="106" spans="4:229" x14ac:dyDescent="0.25">
      <c r="E106" s="144" t="s">
        <v>105</v>
      </c>
      <c r="F106" s="144" t="s">
        <v>105</v>
      </c>
      <c r="G106" s="144">
        <v>2</v>
      </c>
      <c r="H106" s="145" t="s">
        <v>1217</v>
      </c>
      <c r="I106" s="144">
        <v>13</v>
      </c>
      <c r="J106" s="144">
        <v>4</v>
      </c>
      <c r="R106" s="2">
        <v>2</v>
      </c>
      <c r="S106" s="7" t="s">
        <v>175</v>
      </c>
      <c r="T106" s="3" t="str">
        <f t="shared" ref="T106:T113" si="34">IF(R106&gt;0,_xlfn.XLOOKUP(R106,$O$71:$O$111,$H$71:$H$111),"-")</f>
        <v>Aparicio</v>
      </c>
      <c r="U106" s="32" t="s">
        <v>161</v>
      </c>
      <c r="V106" s="2" t="str">
        <f t="shared" ref="V106:V113" si="35">IF(R106&gt;0,_xlfn.XLOOKUP(R106,$O$71:$O$111,$I$71:$I$111),"-")</f>
        <v>5C</v>
      </c>
      <c r="W106" s="32" t="s">
        <v>171</v>
      </c>
      <c r="X106" s="2" t="str">
        <f t="shared" ref="X106:X113" si="36">IF(R106&gt;0,_xlfn.XLOOKUP(R106,$O$72:$O$112,$J$71:$J$111),"-")</f>
        <v>R</v>
      </c>
      <c r="Y106" s="32" t="s">
        <v>172</v>
      </c>
      <c r="Z106" s="2" t="str">
        <f t="shared" ref="Z106:Z113" si="37">_xlfn.XLOOKUP(BK123,$O$71:$O$111,$J$71:$J$111)</f>
        <v>R</v>
      </c>
      <c r="AA106" s="32" t="s">
        <v>173</v>
      </c>
      <c r="AD106" s="2" t="str">
        <f t="shared" ref="AD106:AD113" si="38">_xlfn.XLOOKUP(R106,$O$71:$O$127,$F$71:$F$127)</f>
        <v>SS</v>
      </c>
      <c r="AK106" s="114" t="s">
        <v>1857</v>
      </c>
      <c r="AL106" s="7" t="s">
        <v>1798</v>
      </c>
      <c r="AM106" s="7" t="s">
        <v>1801</v>
      </c>
      <c r="AN106" s="105" t="s">
        <v>1803</v>
      </c>
      <c r="AO106" s="105" t="s">
        <v>1799</v>
      </c>
      <c r="AP106" s="105" t="s">
        <v>1800</v>
      </c>
      <c r="AQ106" s="114" t="s">
        <v>1831</v>
      </c>
      <c r="AR106" s="105" t="s">
        <v>1802</v>
      </c>
      <c r="AS106" s="105" t="s">
        <v>1814</v>
      </c>
      <c r="AT106" s="7" t="s">
        <v>1858</v>
      </c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</row>
    <row r="107" spans="4:229" x14ac:dyDescent="0.25">
      <c r="E107" s="144" t="s">
        <v>105</v>
      </c>
      <c r="F107" s="144" t="s">
        <v>105</v>
      </c>
      <c r="G107" s="144">
        <v>49</v>
      </c>
      <c r="H107" s="145" t="s">
        <v>1125</v>
      </c>
      <c r="I107" s="144">
        <v>29</v>
      </c>
      <c r="J107" s="144">
        <v>3</v>
      </c>
      <c r="R107" s="2">
        <v>3</v>
      </c>
      <c r="S107" s="7" t="s">
        <v>176</v>
      </c>
      <c r="T107" s="3" t="str">
        <f>IF(R107&gt;0,_xlfn.XLOOKUP(R107,$O$71:$O$111,$H$71:$H$111),"-")</f>
        <v>Blair</v>
      </c>
      <c r="U107" s="32" t="s">
        <v>161</v>
      </c>
      <c r="V107" s="2" t="str">
        <f t="shared" si="35"/>
        <v>3B</v>
      </c>
      <c r="W107" s="32" t="s">
        <v>171</v>
      </c>
      <c r="X107" s="2" t="str">
        <f t="shared" si="36"/>
        <v>R</v>
      </c>
      <c r="Y107" s="32" t="s">
        <v>172</v>
      </c>
      <c r="Z107" s="2" t="str">
        <f t="shared" si="37"/>
        <v>R</v>
      </c>
      <c r="AA107" s="32" t="s">
        <v>173</v>
      </c>
      <c r="AD107" s="2" t="str">
        <f t="shared" si="38"/>
        <v>CF</v>
      </c>
      <c r="AK107" s="114" t="s">
        <v>1859</v>
      </c>
      <c r="AL107" s="7" t="s">
        <v>1798</v>
      </c>
      <c r="AM107" s="7" t="s">
        <v>1801</v>
      </c>
      <c r="AN107" s="105" t="s">
        <v>1803</v>
      </c>
      <c r="AO107" s="105" t="s">
        <v>1799</v>
      </c>
      <c r="AP107" s="105" t="s">
        <v>1800</v>
      </c>
      <c r="AQ107" s="114" t="s">
        <v>1831</v>
      </c>
      <c r="AR107" s="105" t="s">
        <v>1802</v>
      </c>
      <c r="AS107" s="105" t="s">
        <v>1804</v>
      </c>
      <c r="AT107" s="7" t="s">
        <v>1809</v>
      </c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</row>
    <row r="108" spans="4:229" x14ac:dyDescent="0.25">
      <c r="E108" s="144" t="s">
        <v>105</v>
      </c>
      <c r="F108" s="144" t="s">
        <v>105</v>
      </c>
      <c r="G108" s="144">
        <v>46</v>
      </c>
      <c r="H108" s="145" t="s">
        <v>1124</v>
      </c>
      <c r="I108" s="144">
        <v>19</v>
      </c>
      <c r="J108" s="144">
        <v>3</v>
      </c>
      <c r="O108" s="2" t="s">
        <v>385</v>
      </c>
      <c r="P108" s="2" t="s">
        <v>385</v>
      </c>
      <c r="Q108" s="2" t="s">
        <v>385</v>
      </c>
      <c r="R108" s="2">
        <v>4</v>
      </c>
      <c r="S108" s="7" t="s">
        <v>178</v>
      </c>
      <c r="T108" s="3" t="str">
        <f t="shared" si="34"/>
        <v>RobinsonF</v>
      </c>
      <c r="U108" s="32" t="s">
        <v>161</v>
      </c>
      <c r="V108" s="2" t="str">
        <f t="shared" si="35"/>
        <v>2A</v>
      </c>
      <c r="W108" s="32" t="s">
        <v>171</v>
      </c>
      <c r="X108" s="2" t="str">
        <f t="shared" si="36"/>
        <v>R</v>
      </c>
      <c r="Y108" s="32" t="s">
        <v>172</v>
      </c>
      <c r="Z108" s="2" t="str">
        <f t="shared" si="37"/>
        <v>R</v>
      </c>
      <c r="AA108" s="32" t="s">
        <v>173</v>
      </c>
      <c r="AD108" s="2" t="str">
        <f t="shared" si="38"/>
        <v>RF</v>
      </c>
      <c r="AK108" s="114" t="s">
        <v>1860</v>
      </c>
      <c r="AL108" s="7" t="s">
        <v>1798</v>
      </c>
      <c r="AM108" s="7" t="s">
        <v>1801</v>
      </c>
      <c r="AN108" s="105" t="s">
        <v>1803</v>
      </c>
      <c r="AO108" s="105" t="s">
        <v>1799</v>
      </c>
      <c r="AP108" s="105" t="s">
        <v>1800</v>
      </c>
      <c r="AQ108" s="114" t="s">
        <v>1831</v>
      </c>
      <c r="AR108" s="105" t="s">
        <v>1802</v>
      </c>
      <c r="AS108" s="105" t="s">
        <v>1804</v>
      </c>
      <c r="AT108" s="7" t="s">
        <v>1861</v>
      </c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</row>
    <row r="109" spans="4:229" x14ac:dyDescent="0.25">
      <c r="E109" s="144" t="s">
        <v>105</v>
      </c>
      <c r="F109" s="144" t="s">
        <v>105</v>
      </c>
      <c r="G109" s="144">
        <v>43</v>
      </c>
      <c r="H109" s="145" t="s">
        <v>1270</v>
      </c>
      <c r="I109" s="144">
        <v>29</v>
      </c>
      <c r="J109" s="144">
        <v>3</v>
      </c>
      <c r="R109" s="2">
        <v>5</v>
      </c>
      <c r="S109" s="7" t="s">
        <v>179</v>
      </c>
      <c r="T109" s="3" t="str">
        <f t="shared" si="34"/>
        <v>RobinsonBr</v>
      </c>
      <c r="U109" s="32" t="s">
        <v>161</v>
      </c>
      <c r="V109" s="2" t="str">
        <f t="shared" si="35"/>
        <v>4B</v>
      </c>
      <c r="W109" s="32" t="s">
        <v>171</v>
      </c>
      <c r="X109" s="2" t="str">
        <f>IF(R109&gt;0,_xlfn.XLOOKUP(R109,$O$71:$O$111,$J$71:$J$111),"-")</f>
        <v>R</v>
      </c>
      <c r="Y109" s="32" t="s">
        <v>172</v>
      </c>
      <c r="Z109" s="2" t="str">
        <f t="shared" si="37"/>
        <v>R</v>
      </c>
      <c r="AA109" s="32" t="s">
        <v>173</v>
      </c>
      <c r="AD109" s="2" t="str">
        <f t="shared" si="38"/>
        <v>3B</v>
      </c>
      <c r="AK109" s="114" t="s">
        <v>1862</v>
      </c>
      <c r="AL109" s="7" t="s">
        <v>1798</v>
      </c>
      <c r="AM109" s="7" t="s">
        <v>1819</v>
      </c>
      <c r="AN109" s="105" t="s">
        <v>1797</v>
      </c>
      <c r="AO109" s="105" t="s">
        <v>1799</v>
      </c>
      <c r="AP109" s="105" t="s">
        <v>1801</v>
      </c>
      <c r="AQ109" s="114" t="s">
        <v>1800</v>
      </c>
      <c r="AR109" s="105" t="s">
        <v>1863</v>
      </c>
      <c r="AS109" s="105" t="s">
        <v>1802</v>
      </c>
      <c r="AT109" s="7" t="s">
        <v>1815</v>
      </c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</row>
    <row r="110" spans="4:229" x14ac:dyDescent="0.25">
      <c r="E110" s="144" t="s">
        <v>105</v>
      </c>
      <c r="F110" s="144" t="s">
        <v>105</v>
      </c>
      <c r="G110" s="144">
        <v>2</v>
      </c>
      <c r="H110" s="145" t="s">
        <v>1124</v>
      </c>
      <c r="I110" s="144">
        <v>19</v>
      </c>
      <c r="J110" s="144">
        <v>3</v>
      </c>
      <c r="R110" s="2">
        <v>6</v>
      </c>
      <c r="S110" s="7" t="s">
        <v>180</v>
      </c>
      <c r="T110" s="3" t="str">
        <f t="shared" si="34"/>
        <v>Johnson</v>
      </c>
      <c r="U110" s="32" t="s">
        <v>161</v>
      </c>
      <c r="V110" s="2" t="str">
        <f t="shared" si="35"/>
        <v>4C</v>
      </c>
      <c r="W110" s="32" t="s">
        <v>171</v>
      </c>
      <c r="X110" s="2" t="str">
        <f t="shared" si="36"/>
        <v>R</v>
      </c>
      <c r="Y110" s="32" t="s">
        <v>172</v>
      </c>
      <c r="Z110" s="2" t="str">
        <f t="shared" si="37"/>
        <v>R</v>
      </c>
      <c r="AA110" s="32" t="s">
        <v>173</v>
      </c>
      <c r="AD110" s="2" t="str">
        <f>_xlfn.XLOOKUP(R110,$O$71:$O$127,$F$71:$F$127)</f>
        <v>2B</v>
      </c>
      <c r="AK110" s="114" t="s">
        <v>1864</v>
      </c>
      <c r="AL110" s="7" t="s">
        <v>1803</v>
      </c>
      <c r="AM110" s="7" t="s">
        <v>1830</v>
      </c>
      <c r="AN110" s="105" t="s">
        <v>1802</v>
      </c>
      <c r="AO110" s="105" t="s">
        <v>1799</v>
      </c>
      <c r="AP110" s="105" t="s">
        <v>1800</v>
      </c>
      <c r="AQ110" s="114" t="s">
        <v>1831</v>
      </c>
      <c r="AR110" s="105" t="s">
        <v>1804</v>
      </c>
      <c r="AS110" s="105" t="s">
        <v>1842</v>
      </c>
      <c r="AT110" s="7" t="s">
        <v>1805</v>
      </c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</row>
    <row r="111" spans="4:229" x14ac:dyDescent="0.25">
      <c r="E111" s="144" t="s">
        <v>105</v>
      </c>
      <c r="F111" s="144" t="s">
        <v>105</v>
      </c>
      <c r="G111" s="144">
        <v>2</v>
      </c>
      <c r="H111" s="145" t="s">
        <v>1283</v>
      </c>
      <c r="I111" s="144">
        <v>12</v>
      </c>
      <c r="J111" s="144">
        <v>3</v>
      </c>
      <c r="R111" s="2">
        <v>7</v>
      </c>
      <c r="S111" s="7" t="s">
        <v>181</v>
      </c>
      <c r="T111" s="3" t="str">
        <f>IF(R111&gt;0,_xlfn.XLOOKUP(R111,$O$71:$O$111,$H$71:$H$111),"-")</f>
        <v>Bowens</v>
      </c>
      <c r="U111" s="32" t="s">
        <v>161</v>
      </c>
      <c r="V111" s="2" t="str">
        <f t="shared" si="35"/>
        <v>6C</v>
      </c>
      <c r="W111" s="32" t="s">
        <v>171</v>
      </c>
      <c r="X111" s="2" t="str">
        <f t="shared" si="36"/>
        <v>R</v>
      </c>
      <c r="Y111" s="32" t="s">
        <v>172</v>
      </c>
      <c r="Z111" s="2" t="str">
        <f t="shared" si="37"/>
        <v>R</v>
      </c>
      <c r="AA111" s="32" t="s">
        <v>173</v>
      </c>
      <c r="AD111" s="2" t="str">
        <f t="shared" si="38"/>
        <v>LF</v>
      </c>
      <c r="AK111" s="114" t="s">
        <v>1865</v>
      </c>
      <c r="AL111" s="7" t="s">
        <v>1803</v>
      </c>
      <c r="AM111" s="7" t="s">
        <v>1866</v>
      </c>
      <c r="AN111" s="105" t="s">
        <v>1830</v>
      </c>
      <c r="AO111" s="105" t="s">
        <v>1799</v>
      </c>
      <c r="AP111" s="105" t="s">
        <v>1800</v>
      </c>
      <c r="AQ111" s="114" t="s">
        <v>1802</v>
      </c>
      <c r="AR111" s="105" t="s">
        <v>1863</v>
      </c>
      <c r="AS111" s="105" t="s">
        <v>1842</v>
      </c>
      <c r="AT111" s="7" t="s">
        <v>1858</v>
      </c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</row>
    <row r="112" spans="4:229" ht="23.25" x14ac:dyDescent="0.25">
      <c r="D112" s="150" t="s">
        <v>1793</v>
      </c>
      <c r="E112" s="105"/>
      <c r="F112" s="105"/>
      <c r="G112" s="105"/>
      <c r="H112" s="105"/>
      <c r="I112" s="105"/>
      <c r="J112" s="105"/>
      <c r="R112" s="2">
        <v>8</v>
      </c>
      <c r="S112" s="7" t="s">
        <v>182</v>
      </c>
      <c r="T112" s="3" t="str">
        <f t="shared" si="34"/>
        <v>Etchebarren</v>
      </c>
      <c r="U112" s="32" t="s">
        <v>161</v>
      </c>
      <c r="V112" s="2" t="str">
        <f t="shared" si="35"/>
        <v>5C</v>
      </c>
      <c r="W112" s="32" t="s">
        <v>171</v>
      </c>
      <c r="X112" s="2" t="str">
        <f t="shared" si="36"/>
        <v>L</v>
      </c>
      <c r="Y112" s="32" t="s">
        <v>172</v>
      </c>
      <c r="Z112" s="2" t="str">
        <f t="shared" si="37"/>
        <v>R</v>
      </c>
      <c r="AA112" s="32" t="s">
        <v>173</v>
      </c>
      <c r="AD112" s="2" t="str">
        <f t="shared" si="38"/>
        <v>C</v>
      </c>
      <c r="AK112" s="114" t="s">
        <v>1867</v>
      </c>
      <c r="AL112" s="7" t="s">
        <v>1803</v>
      </c>
      <c r="AM112" s="7" t="s">
        <v>1866</v>
      </c>
      <c r="AN112" s="105" t="s">
        <v>1830</v>
      </c>
      <c r="AO112" s="105" t="s">
        <v>1799</v>
      </c>
      <c r="AP112" s="105" t="s">
        <v>1800</v>
      </c>
      <c r="AQ112" s="114" t="s">
        <v>1802</v>
      </c>
      <c r="AR112" s="105" t="s">
        <v>1804</v>
      </c>
      <c r="AS112" s="105" t="s">
        <v>1842</v>
      </c>
      <c r="AT112" s="7" t="s">
        <v>1809</v>
      </c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</row>
    <row r="113" spans="3:229" x14ac:dyDescent="0.25">
      <c r="D113" s="105" t="s">
        <v>1772</v>
      </c>
      <c r="E113" s="105" t="s">
        <v>1773</v>
      </c>
      <c r="F113" s="105" t="s">
        <v>1772</v>
      </c>
      <c r="G113" s="105" t="s">
        <v>1773</v>
      </c>
      <c r="H113" s="105" t="s">
        <v>1772</v>
      </c>
      <c r="I113" s="105"/>
      <c r="J113" s="105"/>
      <c r="R113" s="2">
        <v>9</v>
      </c>
      <c r="S113" s="7" t="s">
        <v>183</v>
      </c>
      <c r="T113" s="3" t="str">
        <f t="shared" si="34"/>
        <v>Powell</v>
      </c>
      <c r="U113" s="32" t="s">
        <v>161</v>
      </c>
      <c r="V113" s="2" t="str">
        <f t="shared" si="35"/>
        <v>5C</v>
      </c>
      <c r="W113" s="32" t="s">
        <v>171</v>
      </c>
      <c r="X113" s="2" t="str">
        <f t="shared" si="36"/>
        <v>R</v>
      </c>
      <c r="Y113" s="32" t="s">
        <v>172</v>
      </c>
      <c r="Z113" s="2" t="str">
        <f t="shared" si="37"/>
        <v>R</v>
      </c>
      <c r="AA113" s="32" t="s">
        <v>173</v>
      </c>
      <c r="AD113" s="2" t="str">
        <f t="shared" si="38"/>
        <v>1B</v>
      </c>
      <c r="AK113" s="114" t="s">
        <v>1868</v>
      </c>
      <c r="AL113" s="7" t="s">
        <v>1803</v>
      </c>
      <c r="AM113" s="7" t="s">
        <v>1802</v>
      </c>
      <c r="AN113" s="105" t="s">
        <v>1797</v>
      </c>
      <c r="AO113" s="105" t="s">
        <v>1799</v>
      </c>
      <c r="AP113" s="105" t="s">
        <v>1801</v>
      </c>
      <c r="AQ113" s="114" t="s">
        <v>1800</v>
      </c>
      <c r="AR113" s="105" t="s">
        <v>1863</v>
      </c>
      <c r="AS113" s="105" t="s">
        <v>1842</v>
      </c>
      <c r="AT113" s="7" t="s">
        <v>1861</v>
      </c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</row>
    <row r="114" spans="3:229" x14ac:dyDescent="0.25">
      <c r="D114" s="105">
        <v>1</v>
      </c>
      <c r="E114" s="105">
        <v>2</v>
      </c>
      <c r="F114" s="105">
        <v>3</v>
      </c>
      <c r="G114" s="105">
        <v>4</v>
      </c>
      <c r="H114" s="105">
        <v>5</v>
      </c>
      <c r="I114" s="105"/>
      <c r="J114" s="105"/>
      <c r="R114" s="2" t="s">
        <v>184</v>
      </c>
      <c r="S114" s="107" t="s">
        <v>185</v>
      </c>
      <c r="T114" s="3" t="str">
        <f>IF(R114&gt;0,_xlfn.XLOOKUP(R114,$O$71:$O$111,$H$71:$H$111),"-")</f>
        <v>Phoebus</v>
      </c>
      <c r="U114" s="32" t="s">
        <v>163</v>
      </c>
      <c r="V114" s="2">
        <f>IF(R114&gt;0,_xlfn.XLOOKUP(R114,$O$71:$O$111,$I$71:$I$111),"-")</f>
        <v>21</v>
      </c>
      <c r="W114" s="32" t="s">
        <v>1402</v>
      </c>
      <c r="X114" s="2">
        <f>IF(R114&gt;0,_xlfn.XLOOKUP(R114,$O$71:$O$111,$J$71:$J$111),"-")</f>
        <v>7</v>
      </c>
      <c r="Y114" s="32" t="s">
        <v>164</v>
      </c>
      <c r="Z114" s="2"/>
      <c r="AA114" s="32"/>
      <c r="AD114" s="2" t="str">
        <f>_xlfn.XLOOKUP(R114,$O$71:$O$127,$F$71:$F$127)</f>
        <v>P</v>
      </c>
      <c r="AK114" s="114" t="s">
        <v>1869</v>
      </c>
      <c r="AL114" s="7" t="s">
        <v>1803</v>
      </c>
      <c r="AM114" s="7" t="s">
        <v>1802</v>
      </c>
      <c r="AN114" s="105" t="s">
        <v>1797</v>
      </c>
      <c r="AO114" s="105" t="s">
        <v>1799</v>
      </c>
      <c r="AP114" s="105" t="s">
        <v>1801</v>
      </c>
      <c r="AQ114" s="114" t="s">
        <v>1800</v>
      </c>
      <c r="AR114" s="105" t="s">
        <v>1804</v>
      </c>
      <c r="AS114" s="105" t="s">
        <v>1842</v>
      </c>
      <c r="AT114" s="7" t="s">
        <v>1807</v>
      </c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</row>
    <row r="115" spans="3:229" x14ac:dyDescent="0.25">
      <c r="D115" s="7" t="s">
        <v>2000</v>
      </c>
      <c r="E115" s="7" t="s">
        <v>2001</v>
      </c>
      <c r="F115" s="105" t="s">
        <v>2002</v>
      </c>
      <c r="G115" s="105" t="s">
        <v>2003</v>
      </c>
      <c r="H115" s="105" t="s">
        <v>2004</v>
      </c>
      <c r="I115" s="105"/>
      <c r="J115" s="105"/>
      <c r="S115" s="108" t="s">
        <v>187</v>
      </c>
      <c r="T115" s="3"/>
      <c r="U115"/>
      <c r="Z115" s="2"/>
      <c r="AA115" s="2"/>
      <c r="AK115" s="114" t="s">
        <v>1870</v>
      </c>
      <c r="AL115" s="7" t="s">
        <v>1819</v>
      </c>
      <c r="AM115" s="7" t="s">
        <v>1802</v>
      </c>
      <c r="AN115" s="105" t="s">
        <v>1797</v>
      </c>
      <c r="AO115" s="105" t="s">
        <v>1799</v>
      </c>
      <c r="AP115" s="105" t="s">
        <v>1801</v>
      </c>
      <c r="AQ115" s="114" t="s">
        <v>1800</v>
      </c>
      <c r="AR115" s="105" t="s">
        <v>1863</v>
      </c>
      <c r="AS115" s="105" t="s">
        <v>1842</v>
      </c>
      <c r="AT115" s="7" t="s">
        <v>1805</v>
      </c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</row>
    <row r="116" spans="3:229" x14ac:dyDescent="0.25">
      <c r="D116" s="7" t="s">
        <v>1798</v>
      </c>
      <c r="E116" s="7" t="s">
        <v>1797</v>
      </c>
      <c r="F116" s="105" t="s">
        <v>1798</v>
      </c>
      <c r="G116" s="105" t="s">
        <v>1830</v>
      </c>
      <c r="H116" s="105" t="s">
        <v>1842</v>
      </c>
      <c r="I116" s="105"/>
      <c r="J116" s="114" t="str">
        <f t="shared" ref="J116:J125" si="39">LEFT(D116,FIND("-",D116)-1)</f>
        <v>Aparicio</v>
      </c>
      <c r="K116" s="2">
        <v>1</v>
      </c>
      <c r="R116" s="91">
        <v>5</v>
      </c>
      <c r="S116" s="105"/>
      <c r="AK116" s="114" t="s">
        <v>1871</v>
      </c>
      <c r="AL116" s="7" t="s">
        <v>1803</v>
      </c>
      <c r="AM116" s="7" t="s">
        <v>1797</v>
      </c>
      <c r="AN116" s="105" t="s">
        <v>1802</v>
      </c>
      <c r="AO116" s="105" t="s">
        <v>1799</v>
      </c>
      <c r="AP116" s="105" t="s">
        <v>1800</v>
      </c>
      <c r="AQ116" s="114" t="s">
        <v>1801</v>
      </c>
      <c r="AR116" s="105" t="s">
        <v>1804</v>
      </c>
      <c r="AS116" s="105" t="s">
        <v>1842</v>
      </c>
      <c r="AT116" s="7" t="s">
        <v>1809</v>
      </c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</row>
    <row r="117" spans="3:229" x14ac:dyDescent="0.25">
      <c r="D117" s="7" t="s">
        <v>1819</v>
      </c>
      <c r="E117" s="7" t="s">
        <v>1798</v>
      </c>
      <c r="F117" s="105" t="s">
        <v>1803</v>
      </c>
      <c r="G117" s="105" t="s">
        <v>1798</v>
      </c>
      <c r="H117" s="105" t="s">
        <v>1926</v>
      </c>
      <c r="I117" s="105"/>
      <c r="J117" s="114" t="str">
        <f t="shared" si="39"/>
        <v>Snyder</v>
      </c>
      <c r="K117" s="2">
        <v>2</v>
      </c>
      <c r="S117" s="7" t="s">
        <v>2010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  <c r="AK117" s="114" t="s">
        <v>1613</v>
      </c>
      <c r="AL117" s="7" t="s">
        <v>124</v>
      </c>
      <c r="AM117" s="7" t="s">
        <v>1551</v>
      </c>
      <c r="AN117" s="105" t="s">
        <v>1552</v>
      </c>
      <c r="AO117" s="105" t="s">
        <v>1553</v>
      </c>
      <c r="AP117" s="105" t="s">
        <v>1554</v>
      </c>
      <c r="AQ117" s="114" t="s">
        <v>1555</v>
      </c>
      <c r="AR117" s="105" t="s">
        <v>1556</v>
      </c>
      <c r="AS117" s="105" t="s">
        <v>1557</v>
      </c>
      <c r="AT117" s="7" t="s">
        <v>1558</v>
      </c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</row>
    <row r="118" spans="3:229" x14ac:dyDescent="0.25">
      <c r="D118" s="105" t="s">
        <v>2011</v>
      </c>
      <c r="E118" s="7" t="s">
        <v>1803</v>
      </c>
      <c r="F118" s="105" t="s">
        <v>1907</v>
      </c>
      <c r="G118" s="105" t="s">
        <v>1803</v>
      </c>
      <c r="H118" s="105" t="s">
        <v>1803</v>
      </c>
      <c r="I118" s="105"/>
      <c r="J118" s="114" t="str">
        <f t="shared" si="39"/>
        <v>RobinsonBr</v>
      </c>
      <c r="K118" s="2">
        <v>3</v>
      </c>
      <c r="R118" s="2">
        <v>1</v>
      </c>
      <c r="S118" s="7" t="s">
        <v>170</v>
      </c>
      <c r="T118" s="3" t="str">
        <f>IF(R118&gt;0,_xlfn.XLOOKUP(R118,$P$71:$P$111,$H$71:$H$111),"-")</f>
        <v>Belanger</v>
      </c>
      <c r="U118" s="32" t="s">
        <v>161</v>
      </c>
      <c r="V118" s="2" t="str">
        <f>IF(R118&gt;0,_xlfn.XLOOKUP(R118,$P$71:$P$111,$I$71:$I$111),"-")</f>
        <v>6C</v>
      </c>
      <c r="W118" s="32" t="s">
        <v>171</v>
      </c>
      <c r="X118" s="2" t="str">
        <f>IF(R118&gt;0,_xlfn.XLOOKUP(R118,$P$71:$P$111,$J$71:$J$111),"-")</f>
        <v>R</v>
      </c>
      <c r="Y118" s="32" t="s">
        <v>172</v>
      </c>
      <c r="Z118" s="2" t="str">
        <f>_xlfn.XLOOKUP(BK135,$P$71:$P$111,$J$71:$J$111)</f>
        <v>R</v>
      </c>
      <c r="AA118" s="32" t="s">
        <v>173</v>
      </c>
      <c r="AD118" s="2" t="str">
        <f>_xlfn.XLOOKUP(R118,$P$71:$P$127,$F$71:$F$127)</f>
        <v>SS</v>
      </c>
      <c r="AK118" s="114" t="s">
        <v>1872</v>
      </c>
      <c r="AL118" s="7" t="s">
        <v>1803</v>
      </c>
      <c r="AM118" s="7" t="s">
        <v>1802</v>
      </c>
      <c r="AN118" s="105" t="s">
        <v>1797</v>
      </c>
      <c r="AO118" s="105" t="s">
        <v>1799</v>
      </c>
      <c r="AP118" s="105" t="s">
        <v>1801</v>
      </c>
      <c r="AQ118" s="114" t="s">
        <v>1800</v>
      </c>
      <c r="AR118" s="105" t="s">
        <v>1804</v>
      </c>
      <c r="AS118" s="105" t="s">
        <v>1842</v>
      </c>
      <c r="AT118" s="7" t="s">
        <v>1858</v>
      </c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</row>
    <row r="119" spans="3:229" x14ac:dyDescent="0.25">
      <c r="D119" s="7" t="s">
        <v>2013</v>
      </c>
      <c r="E119" s="7" t="s">
        <v>2013</v>
      </c>
      <c r="F119" s="105" t="s">
        <v>2011</v>
      </c>
      <c r="G119" s="7" t="s">
        <v>2013</v>
      </c>
      <c r="H119" s="105" t="s">
        <v>2012</v>
      </c>
      <c r="I119" s="105"/>
      <c r="J119" s="114" t="str">
        <f t="shared" si="39"/>
        <v>RobinsonF</v>
      </c>
      <c r="K119" s="2">
        <v>4</v>
      </c>
      <c r="R119" s="2">
        <v>2</v>
      </c>
      <c r="S119" s="7" t="s">
        <v>175</v>
      </c>
      <c r="T119" s="3" t="str">
        <f>IF(R119&gt;0,_xlfn.XLOOKUP(R119,$P$71:$P$111,$H$71:$H$111),"-")</f>
        <v>Aparicio</v>
      </c>
      <c r="U119" s="32" t="s">
        <v>161</v>
      </c>
      <c r="V119" s="2" t="str">
        <f t="shared" ref="V119:V126" si="40">IF(R119&gt;0,_xlfn.XLOOKUP(R119,$P$71:$P$111,$I$71:$I$111),"-")</f>
        <v>5C</v>
      </c>
      <c r="W119" s="32" t="s">
        <v>171</v>
      </c>
      <c r="X119" s="2" t="str">
        <f t="shared" ref="X119:X126" si="41">IF(R119&gt;0,_xlfn.XLOOKUP(R119,$P$71:$P$111,$J$71:$J$111),"-")</f>
        <v>R</v>
      </c>
      <c r="Y119" s="32" t="s">
        <v>172</v>
      </c>
      <c r="Z119" s="2" t="str">
        <f t="shared" ref="Z119:Z126" si="42">_xlfn.XLOOKUP(BK136,$P$71:$P$111,$J$71:$J$111)</f>
        <v>R</v>
      </c>
      <c r="AA119" s="32" t="s">
        <v>173</v>
      </c>
      <c r="AD119" s="2" t="str">
        <f t="shared" ref="AD119:AD126" si="43">_xlfn.XLOOKUP(R119,$P$71:$P$127,$F$71:$F$127)</f>
        <v>SS</v>
      </c>
      <c r="AK119" s="114" t="s">
        <v>1873</v>
      </c>
      <c r="AL119" s="7" t="s">
        <v>1803</v>
      </c>
      <c r="AM119" s="7" t="s">
        <v>1866</v>
      </c>
      <c r="AN119" s="105" t="s">
        <v>1830</v>
      </c>
      <c r="AO119" s="105" t="s">
        <v>1799</v>
      </c>
      <c r="AP119" s="105" t="s">
        <v>1800</v>
      </c>
      <c r="AQ119" s="114" t="s">
        <v>1802</v>
      </c>
      <c r="AR119" s="105" t="s">
        <v>1863</v>
      </c>
      <c r="AS119" s="105" t="s">
        <v>1842</v>
      </c>
      <c r="AT119" s="7" t="s">
        <v>1811</v>
      </c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</row>
    <row r="120" spans="3:229" x14ac:dyDescent="0.25">
      <c r="D120" s="7" t="s">
        <v>1801</v>
      </c>
      <c r="E120" s="7" t="s">
        <v>2011</v>
      </c>
      <c r="F120" s="105" t="s">
        <v>1801</v>
      </c>
      <c r="G120" s="105" t="s">
        <v>2011</v>
      </c>
      <c r="H120" s="105" t="s">
        <v>2011</v>
      </c>
      <c r="I120" s="105"/>
      <c r="J120" s="114" t="str">
        <f t="shared" si="39"/>
        <v>Powell</v>
      </c>
      <c r="K120" s="2">
        <v>5</v>
      </c>
      <c r="R120" s="2">
        <v>3</v>
      </c>
      <c r="S120" s="7" t="s">
        <v>176</v>
      </c>
      <c r="T120" s="3" t="str">
        <f t="shared" ref="T120:T126" si="44">IF(R120&gt;0,_xlfn.XLOOKUP(R120,$P$71:$P$111,$H$71:$H$111),"-")</f>
        <v>Blair</v>
      </c>
      <c r="U120" s="32" t="s">
        <v>161</v>
      </c>
      <c r="V120" s="2" t="str">
        <f t="shared" si="40"/>
        <v>3B</v>
      </c>
      <c r="W120" s="32" t="s">
        <v>171</v>
      </c>
      <c r="X120" s="2" t="str">
        <f t="shared" si="41"/>
        <v>R</v>
      </c>
      <c r="Y120" s="32" t="s">
        <v>172</v>
      </c>
      <c r="Z120" s="2" t="str">
        <f t="shared" si="42"/>
        <v>R</v>
      </c>
      <c r="AA120" s="32" t="s">
        <v>173</v>
      </c>
      <c r="AD120" s="2" t="str">
        <f t="shared" si="43"/>
        <v>CF</v>
      </c>
      <c r="AK120" s="114" t="s">
        <v>1874</v>
      </c>
      <c r="AL120" s="7" t="s">
        <v>1798</v>
      </c>
      <c r="AM120" s="7" t="s">
        <v>1866</v>
      </c>
      <c r="AN120" s="105" t="s">
        <v>1830</v>
      </c>
      <c r="AO120" s="105" t="s">
        <v>1799</v>
      </c>
      <c r="AP120" s="105" t="s">
        <v>1800</v>
      </c>
      <c r="AQ120" s="114" t="s">
        <v>1802</v>
      </c>
      <c r="AR120" s="105" t="s">
        <v>1803</v>
      </c>
      <c r="AS120" s="105" t="s">
        <v>1804</v>
      </c>
      <c r="AT120" s="7" t="s">
        <v>1861</v>
      </c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</row>
    <row r="121" spans="3:229" x14ac:dyDescent="0.25">
      <c r="D121" s="7" t="s">
        <v>1797</v>
      </c>
      <c r="E121" s="7" t="s">
        <v>1801</v>
      </c>
      <c r="F121" s="105" t="s">
        <v>1904</v>
      </c>
      <c r="G121" s="105" t="s">
        <v>1802</v>
      </c>
      <c r="H121" s="105" t="s">
        <v>1830</v>
      </c>
      <c r="I121" s="105"/>
      <c r="J121" s="114" t="str">
        <f t="shared" si="39"/>
        <v>Blefary</v>
      </c>
      <c r="K121" s="2">
        <v>6</v>
      </c>
      <c r="R121" s="2">
        <v>4</v>
      </c>
      <c r="S121" s="7" t="s">
        <v>178</v>
      </c>
      <c r="T121" s="3" t="str">
        <f t="shared" si="44"/>
        <v>RobinsonF</v>
      </c>
      <c r="U121" s="32" t="s">
        <v>161</v>
      </c>
      <c r="V121" s="2" t="str">
        <f t="shared" si="40"/>
        <v>2A</v>
      </c>
      <c r="W121" s="32" t="s">
        <v>171</v>
      </c>
      <c r="X121" s="2" t="str">
        <f t="shared" si="41"/>
        <v>R</v>
      </c>
      <c r="Y121" s="32" t="s">
        <v>172</v>
      </c>
      <c r="Z121" s="2" t="str">
        <f t="shared" si="42"/>
        <v>R</v>
      </c>
      <c r="AA121" s="32" t="s">
        <v>173</v>
      </c>
      <c r="AD121" s="2" t="str">
        <f t="shared" si="43"/>
        <v>RF</v>
      </c>
      <c r="AK121" s="114" t="s">
        <v>1875</v>
      </c>
      <c r="AL121" s="7" t="s">
        <v>1798</v>
      </c>
      <c r="AM121" s="7" t="s">
        <v>1866</v>
      </c>
      <c r="AN121" s="105" t="s">
        <v>1830</v>
      </c>
      <c r="AO121" s="105" t="s">
        <v>1799</v>
      </c>
      <c r="AP121" s="105" t="s">
        <v>1800</v>
      </c>
      <c r="AQ121" s="114" t="s">
        <v>1802</v>
      </c>
      <c r="AR121" s="105" t="s">
        <v>1803</v>
      </c>
      <c r="AS121" s="105" t="s">
        <v>1804</v>
      </c>
      <c r="AT121" s="7" t="s">
        <v>1815</v>
      </c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</row>
    <row r="122" spans="3:229" x14ac:dyDescent="0.25">
      <c r="D122" s="7" t="s">
        <v>1802</v>
      </c>
      <c r="E122" s="7" t="s">
        <v>1802</v>
      </c>
      <c r="F122" s="105" t="s">
        <v>1802</v>
      </c>
      <c r="G122" s="105" t="s">
        <v>1831</v>
      </c>
      <c r="H122" s="105" t="s">
        <v>1802</v>
      </c>
      <c r="I122" s="105"/>
      <c r="J122" s="114" t="str">
        <f t="shared" si="39"/>
        <v>Johnson</v>
      </c>
      <c r="K122" s="2">
        <v>7</v>
      </c>
      <c r="R122" s="2">
        <v>5</v>
      </c>
      <c r="S122" s="7" t="s">
        <v>179</v>
      </c>
      <c r="T122" s="3" t="str">
        <f t="shared" si="44"/>
        <v>RobinsonBr</v>
      </c>
      <c r="U122" s="32" t="s">
        <v>161</v>
      </c>
      <c r="V122" s="2" t="str">
        <f t="shared" si="40"/>
        <v>4B</v>
      </c>
      <c r="W122" s="32" t="s">
        <v>171</v>
      </c>
      <c r="X122" s="2" t="str">
        <f t="shared" si="41"/>
        <v>R</v>
      </c>
      <c r="Y122" s="32" t="s">
        <v>172</v>
      </c>
      <c r="Z122" s="2" t="str">
        <f t="shared" si="42"/>
        <v>R</v>
      </c>
      <c r="AA122" s="32" t="s">
        <v>173</v>
      </c>
      <c r="AD122" s="2" t="str">
        <f t="shared" si="43"/>
        <v>3B</v>
      </c>
      <c r="AK122" s="114" t="s">
        <v>1876</v>
      </c>
      <c r="AL122" s="7" t="s">
        <v>1798</v>
      </c>
      <c r="AM122" s="7" t="s">
        <v>1803</v>
      </c>
      <c r="AN122" s="105" t="s">
        <v>1797</v>
      </c>
      <c r="AO122" s="105" t="s">
        <v>1799</v>
      </c>
      <c r="AP122" s="105" t="s">
        <v>1801</v>
      </c>
      <c r="AQ122" s="114" t="s">
        <v>1800</v>
      </c>
      <c r="AR122" s="105" t="s">
        <v>1802</v>
      </c>
      <c r="AS122" s="105" t="s">
        <v>1804</v>
      </c>
      <c r="AT122" s="7" t="s">
        <v>1805</v>
      </c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</row>
    <row r="123" spans="3:229" x14ac:dyDescent="0.25">
      <c r="D123" s="7" t="s">
        <v>1814</v>
      </c>
      <c r="E123" s="7" t="s">
        <v>1804</v>
      </c>
      <c r="F123" s="105" t="s">
        <v>1814</v>
      </c>
      <c r="G123" s="105" t="s">
        <v>1804</v>
      </c>
      <c r="H123" s="105" t="s">
        <v>1804</v>
      </c>
      <c r="I123" s="105"/>
      <c r="J123" s="114" t="str">
        <f t="shared" si="39"/>
        <v>Haney</v>
      </c>
      <c r="K123" s="2">
        <v>8</v>
      </c>
      <c r="R123" s="2">
        <v>6</v>
      </c>
      <c r="S123" s="7" t="s">
        <v>180</v>
      </c>
      <c r="T123" s="3" t="str">
        <f t="shared" si="44"/>
        <v>Blefary</v>
      </c>
      <c r="U123" s="32" t="s">
        <v>161</v>
      </c>
      <c r="V123" s="2" t="str">
        <f t="shared" si="40"/>
        <v>4C</v>
      </c>
      <c r="W123" s="32" t="s">
        <v>171</v>
      </c>
      <c r="X123" s="2" t="str">
        <f t="shared" si="41"/>
        <v>L</v>
      </c>
      <c r="Y123" s="32" t="s">
        <v>172</v>
      </c>
      <c r="Z123" s="2" t="str">
        <f t="shared" si="42"/>
        <v>R</v>
      </c>
      <c r="AA123" s="32" t="s">
        <v>173</v>
      </c>
      <c r="AD123" s="2" t="str">
        <f t="shared" si="43"/>
        <v>LF</v>
      </c>
      <c r="AK123" s="114" t="s">
        <v>1877</v>
      </c>
      <c r="AL123" s="7" t="s">
        <v>1798</v>
      </c>
      <c r="AM123" s="7" t="s">
        <v>1803</v>
      </c>
      <c r="AN123" s="105" t="s">
        <v>1797</v>
      </c>
      <c r="AO123" s="105" t="s">
        <v>1799</v>
      </c>
      <c r="AP123" s="105" t="s">
        <v>1801</v>
      </c>
      <c r="AQ123" s="114" t="s">
        <v>1800</v>
      </c>
      <c r="AR123" s="105" t="s">
        <v>1802</v>
      </c>
      <c r="AS123" s="105" t="s">
        <v>1804</v>
      </c>
      <c r="AT123" s="7" t="s">
        <v>1809</v>
      </c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</row>
    <row r="124" spans="3:229" x14ac:dyDescent="0.25">
      <c r="D124" s="7" t="s">
        <v>1815</v>
      </c>
      <c r="E124" s="7" t="s">
        <v>1815</v>
      </c>
      <c r="F124" s="105" t="s">
        <v>1861</v>
      </c>
      <c r="G124" s="105" t="s">
        <v>1809</v>
      </c>
      <c r="H124" s="105" t="s">
        <v>1809</v>
      </c>
      <c r="I124" s="105"/>
      <c r="J124" s="114" t="str">
        <f t="shared" si="39"/>
        <v>Barber</v>
      </c>
      <c r="K124" s="2">
        <v>9</v>
      </c>
      <c r="R124" s="2">
        <v>7</v>
      </c>
      <c r="S124" s="7" t="s">
        <v>181</v>
      </c>
      <c r="T124" s="3" t="str">
        <f t="shared" si="44"/>
        <v>Johnson</v>
      </c>
      <c r="U124" s="32" t="s">
        <v>161</v>
      </c>
      <c r="V124" s="2" t="str">
        <f t="shared" si="40"/>
        <v>4C</v>
      </c>
      <c r="W124" s="32" t="s">
        <v>171</v>
      </c>
      <c r="X124" s="2" t="str">
        <f t="shared" si="41"/>
        <v>R</v>
      </c>
      <c r="Y124" s="32" t="s">
        <v>172</v>
      </c>
      <c r="Z124" s="2" t="str">
        <f t="shared" si="42"/>
        <v>R</v>
      </c>
      <c r="AA124" s="32" t="s">
        <v>173</v>
      </c>
      <c r="AD124" s="2" t="str">
        <f t="shared" si="43"/>
        <v>2B</v>
      </c>
      <c r="AK124" s="114" t="s">
        <v>1878</v>
      </c>
      <c r="AL124" s="7" t="s">
        <v>1798</v>
      </c>
      <c r="AM124" s="7" t="s">
        <v>1803</v>
      </c>
      <c r="AN124" s="105" t="s">
        <v>1797</v>
      </c>
      <c r="AO124" s="105" t="s">
        <v>1799</v>
      </c>
      <c r="AP124" s="105" t="s">
        <v>1801</v>
      </c>
      <c r="AQ124" s="114" t="s">
        <v>1800</v>
      </c>
      <c r="AR124" s="105" t="s">
        <v>1802</v>
      </c>
      <c r="AS124" s="105" t="s">
        <v>1804</v>
      </c>
      <c r="AT124" s="7" t="s">
        <v>1861</v>
      </c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</row>
    <row r="125" spans="3:229" x14ac:dyDescent="0.25">
      <c r="D125" s="2" t="s">
        <v>2326</v>
      </c>
      <c r="E125" s="2" t="s">
        <v>2326</v>
      </c>
      <c r="F125" s="2" t="s">
        <v>2326</v>
      </c>
      <c r="G125" s="2" t="s">
        <v>2326</v>
      </c>
      <c r="H125" s="2" t="s">
        <v>2326</v>
      </c>
      <c r="I125" s="105"/>
      <c r="J125" s="114" t="str">
        <f t="shared" si="39"/>
        <v>dh</v>
      </c>
      <c r="K125" s="2" t="s">
        <v>184</v>
      </c>
      <c r="R125" s="2">
        <v>8</v>
      </c>
      <c r="S125" s="7" t="s">
        <v>182</v>
      </c>
      <c r="T125" s="3" t="str">
        <f t="shared" si="44"/>
        <v>Etchebarren</v>
      </c>
      <c r="U125" s="32" t="s">
        <v>161</v>
      </c>
      <c r="V125" s="2" t="str">
        <f t="shared" si="40"/>
        <v>5C</v>
      </c>
      <c r="W125" s="32" t="s">
        <v>171</v>
      </c>
      <c r="X125" s="2" t="str">
        <f t="shared" si="41"/>
        <v>R</v>
      </c>
      <c r="Y125" s="32" t="s">
        <v>172</v>
      </c>
      <c r="Z125" s="2" t="str">
        <f t="shared" si="42"/>
        <v>R</v>
      </c>
      <c r="AA125" s="32" t="s">
        <v>173</v>
      </c>
      <c r="AD125" s="2" t="str">
        <f t="shared" si="43"/>
        <v>C</v>
      </c>
      <c r="AK125" s="114" t="s">
        <v>1879</v>
      </c>
      <c r="AL125" s="7" t="s">
        <v>1842</v>
      </c>
      <c r="AM125" s="7" t="s">
        <v>1803</v>
      </c>
      <c r="AN125" s="105" t="s">
        <v>1797</v>
      </c>
      <c r="AO125" s="105" t="s">
        <v>1799</v>
      </c>
      <c r="AP125" s="105" t="s">
        <v>1801</v>
      </c>
      <c r="AQ125" s="114" t="s">
        <v>1800</v>
      </c>
      <c r="AR125" s="105" t="s">
        <v>1802</v>
      </c>
      <c r="AS125" s="105" t="s">
        <v>1863</v>
      </c>
      <c r="AT125" s="7" t="s">
        <v>1858</v>
      </c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</row>
    <row r="126" spans="3:229" x14ac:dyDescent="0.25">
      <c r="C126" s="2" t="s">
        <v>2005</v>
      </c>
      <c r="D126" s="4">
        <v>670101</v>
      </c>
      <c r="E126" s="4">
        <v>670102</v>
      </c>
      <c r="F126" s="4">
        <v>670103</v>
      </c>
      <c r="G126" s="4">
        <v>670104</v>
      </c>
      <c r="H126" s="4">
        <v>670105</v>
      </c>
      <c r="I126" s="105"/>
      <c r="J126" s="105"/>
      <c r="R126" s="2">
        <v>9</v>
      </c>
      <c r="S126" s="7" t="s">
        <v>183</v>
      </c>
      <c r="T126" s="3" t="str">
        <f t="shared" si="44"/>
        <v>Powell</v>
      </c>
      <c r="U126" s="32" t="s">
        <v>161</v>
      </c>
      <c r="V126" s="2" t="str">
        <f t="shared" si="40"/>
        <v>5C</v>
      </c>
      <c r="W126" s="32" t="s">
        <v>171</v>
      </c>
      <c r="X126" s="2" t="str">
        <f t="shared" si="41"/>
        <v>L</v>
      </c>
      <c r="Y126" s="32" t="s">
        <v>172</v>
      </c>
      <c r="Z126" s="2" t="str">
        <f t="shared" si="42"/>
        <v>R</v>
      </c>
      <c r="AA126" s="32" t="s">
        <v>173</v>
      </c>
      <c r="AD126" s="2" t="str">
        <f t="shared" si="43"/>
        <v>1B</v>
      </c>
      <c r="AK126" s="114" t="s">
        <v>1880</v>
      </c>
      <c r="AL126" s="7" t="s">
        <v>1797</v>
      </c>
      <c r="AM126" s="7" t="s">
        <v>1798</v>
      </c>
      <c r="AN126" s="105" t="s">
        <v>1803</v>
      </c>
      <c r="AO126" s="105" t="s">
        <v>1799</v>
      </c>
      <c r="AP126" s="105" t="s">
        <v>1800</v>
      </c>
      <c r="AQ126" s="114" t="s">
        <v>1801</v>
      </c>
      <c r="AR126" s="105" t="s">
        <v>1802</v>
      </c>
      <c r="AS126" s="105" t="s">
        <v>1804</v>
      </c>
      <c r="AT126" s="7" t="s">
        <v>1815</v>
      </c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</row>
    <row r="127" spans="3:229" x14ac:dyDescent="0.25">
      <c r="E127" s="105"/>
      <c r="F127" s="105"/>
      <c r="G127" s="105"/>
      <c r="H127" s="105"/>
      <c r="I127" s="105"/>
      <c r="J127" s="105"/>
      <c r="R127" s="2" t="s">
        <v>184</v>
      </c>
      <c r="S127" s="107" t="s">
        <v>185</v>
      </c>
      <c r="T127" s="3" t="str">
        <f>IF(R127&gt;0,_xlfn.XLOOKUP(R127,$P$71:$P$111,$H$71:$H$111),"-")</f>
        <v>Brabender</v>
      </c>
      <c r="U127" s="32" t="s">
        <v>163</v>
      </c>
      <c r="V127" s="2">
        <f>IF(R127&gt;0,_xlfn.XLOOKUP(R127,$P$71:$P$111,$I$71:$I$111),"-")</f>
        <v>21</v>
      </c>
      <c r="W127" s="32" t="s">
        <v>1402</v>
      </c>
      <c r="X127" s="2">
        <f>IF(R127&gt;0,_xlfn.XLOOKUP(R127,$P$71:$P$111,$J$71:$J$111),"-")</f>
        <v>8</v>
      </c>
      <c r="Y127" s="32" t="s">
        <v>164</v>
      </c>
      <c r="Z127" s="2"/>
      <c r="AA127" s="32"/>
      <c r="AD127" s="2" t="str">
        <f t="shared" ref="AD127" si="45">_xlfn.XLOOKUP(R127,$M$71:$M$127,$F$71:$F$127)</f>
        <v>P</v>
      </c>
      <c r="AK127" s="114" t="s">
        <v>1881</v>
      </c>
      <c r="AL127" s="7" t="s">
        <v>1798</v>
      </c>
      <c r="AM127" s="7" t="s">
        <v>1803</v>
      </c>
      <c r="AN127" s="105" t="s">
        <v>1797</v>
      </c>
      <c r="AO127" s="105" t="s">
        <v>1799</v>
      </c>
      <c r="AP127" s="105" t="s">
        <v>1801</v>
      </c>
      <c r="AQ127" s="114" t="s">
        <v>1800</v>
      </c>
      <c r="AR127" s="105" t="s">
        <v>1802</v>
      </c>
      <c r="AS127" s="105" t="s">
        <v>1804</v>
      </c>
      <c r="AT127" s="7" t="s">
        <v>1805</v>
      </c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</row>
    <row r="128" spans="3:229" x14ac:dyDescent="0.25">
      <c r="E128" s="105"/>
      <c r="F128" s="105"/>
      <c r="G128" s="105"/>
      <c r="H128" s="105"/>
      <c r="I128" s="2" t="s">
        <v>385</v>
      </c>
      <c r="J128" s="2" t="s">
        <v>385</v>
      </c>
      <c r="S128" s="108" t="s">
        <v>187</v>
      </c>
      <c r="T128" s="3"/>
      <c r="U128"/>
      <c r="Z128" s="2"/>
      <c r="AA128" s="2"/>
      <c r="AK128" s="114" t="s">
        <v>1882</v>
      </c>
      <c r="AL128" s="7" t="s">
        <v>1798</v>
      </c>
      <c r="AM128" s="7" t="s">
        <v>1803</v>
      </c>
      <c r="AN128" s="105" t="s">
        <v>1797</v>
      </c>
      <c r="AO128" s="105" t="s">
        <v>1799</v>
      </c>
      <c r="AP128" s="105" t="s">
        <v>1801</v>
      </c>
      <c r="AQ128" s="114" t="s">
        <v>1800</v>
      </c>
      <c r="AR128" s="105" t="s">
        <v>1802</v>
      </c>
      <c r="AS128" s="105" t="s">
        <v>1804</v>
      </c>
      <c r="AT128" s="7" t="s">
        <v>1809</v>
      </c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</row>
    <row r="129" spans="19:229" x14ac:dyDescent="0.25">
      <c r="S129" s="105"/>
      <c r="AK129" s="114" t="s">
        <v>1883</v>
      </c>
      <c r="AL129" s="7" t="s">
        <v>1798</v>
      </c>
      <c r="AM129" s="7" t="s">
        <v>1803</v>
      </c>
      <c r="AN129" s="105" t="s">
        <v>1797</v>
      </c>
      <c r="AO129" s="105" t="s">
        <v>1799</v>
      </c>
      <c r="AP129" s="105" t="s">
        <v>1801</v>
      </c>
      <c r="AQ129" s="114" t="s">
        <v>1800</v>
      </c>
      <c r="AR129" s="105" t="s">
        <v>1863</v>
      </c>
      <c r="AS129" s="105" t="s">
        <v>1802</v>
      </c>
      <c r="AT129" s="7" t="s">
        <v>1811</v>
      </c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</row>
    <row r="130" spans="19:229" x14ac:dyDescent="0.25">
      <c r="AK130" s="114" t="s">
        <v>1884</v>
      </c>
      <c r="AL130" s="7" t="s">
        <v>1797</v>
      </c>
      <c r="AM130" s="7" t="s">
        <v>1798</v>
      </c>
      <c r="AN130" s="105" t="s">
        <v>1803</v>
      </c>
      <c r="AO130" s="105" t="s">
        <v>1799</v>
      </c>
      <c r="AP130" s="105" t="s">
        <v>1800</v>
      </c>
      <c r="AQ130" s="114" t="s">
        <v>1801</v>
      </c>
      <c r="AR130" s="105" t="s">
        <v>1802</v>
      </c>
      <c r="AS130" s="105" t="s">
        <v>1804</v>
      </c>
      <c r="AT130" s="7" t="s">
        <v>1861</v>
      </c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</row>
    <row r="131" spans="19:229" x14ac:dyDescent="0.25">
      <c r="AK131" s="114" t="s">
        <v>1885</v>
      </c>
      <c r="AL131" s="7" t="s">
        <v>1798</v>
      </c>
      <c r="AM131" s="7" t="s">
        <v>1803</v>
      </c>
      <c r="AN131" s="105" t="s">
        <v>1797</v>
      </c>
      <c r="AO131" s="105" t="s">
        <v>1799</v>
      </c>
      <c r="AP131" s="105" t="s">
        <v>1801</v>
      </c>
      <c r="AQ131" s="114" t="s">
        <v>1800</v>
      </c>
      <c r="AR131" s="105" t="s">
        <v>1802</v>
      </c>
      <c r="AS131" s="105" t="s">
        <v>1804</v>
      </c>
      <c r="AT131" s="7" t="s">
        <v>1815</v>
      </c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</row>
    <row r="132" spans="19:229" x14ac:dyDescent="0.25">
      <c r="AK132" s="114" t="s">
        <v>1886</v>
      </c>
      <c r="AL132" s="7" t="s">
        <v>1798</v>
      </c>
      <c r="AM132" s="7" t="s">
        <v>1803</v>
      </c>
      <c r="AN132" s="105" t="s">
        <v>1797</v>
      </c>
      <c r="AO132" s="105" t="s">
        <v>1799</v>
      </c>
      <c r="AP132" s="105" t="s">
        <v>1801</v>
      </c>
      <c r="AQ132" s="114" t="s">
        <v>1800</v>
      </c>
      <c r="AR132" s="105" t="s">
        <v>1802</v>
      </c>
      <c r="AS132" s="105" t="s">
        <v>1804</v>
      </c>
      <c r="AT132" s="7" t="s">
        <v>1858</v>
      </c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</row>
    <row r="133" spans="19:229" x14ac:dyDescent="0.25">
      <c r="AK133" s="114" t="s">
        <v>1887</v>
      </c>
      <c r="AL133" s="7" t="s">
        <v>1803</v>
      </c>
      <c r="AM133" s="7" t="s">
        <v>1842</v>
      </c>
      <c r="AN133" s="105" t="s">
        <v>1799</v>
      </c>
      <c r="AO133" s="105" t="s">
        <v>1800</v>
      </c>
      <c r="AP133" s="105" t="s">
        <v>1801</v>
      </c>
      <c r="AQ133" s="114" t="s">
        <v>1797</v>
      </c>
      <c r="AR133" s="105" t="s">
        <v>1802</v>
      </c>
      <c r="AS133" s="105" t="s">
        <v>1863</v>
      </c>
      <c r="AT133" s="7" t="s">
        <v>1809</v>
      </c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</row>
    <row r="134" spans="19:229" x14ac:dyDescent="0.25">
      <c r="AK134" s="114" t="s">
        <v>1888</v>
      </c>
      <c r="AL134" s="7" t="s">
        <v>1803</v>
      </c>
      <c r="AM134" s="7" t="s">
        <v>1889</v>
      </c>
      <c r="AN134" s="105" t="s">
        <v>1799</v>
      </c>
      <c r="AO134" s="105" t="s">
        <v>1800</v>
      </c>
      <c r="AP134" s="105" t="s">
        <v>1801</v>
      </c>
      <c r="AQ134" s="114" t="s">
        <v>1797</v>
      </c>
      <c r="AR134" s="105" t="s">
        <v>1798</v>
      </c>
      <c r="AS134" s="105" t="s">
        <v>1804</v>
      </c>
      <c r="AT134" s="7" t="s">
        <v>1861</v>
      </c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</row>
    <row r="135" spans="19:229" x14ac:dyDescent="0.25">
      <c r="AK135" s="114" t="s">
        <v>1890</v>
      </c>
      <c r="AL135" s="7" t="s">
        <v>1803</v>
      </c>
      <c r="AM135" s="7" t="s">
        <v>1889</v>
      </c>
      <c r="AN135" s="105" t="s">
        <v>1799</v>
      </c>
      <c r="AO135" s="105" t="s">
        <v>1800</v>
      </c>
      <c r="AP135" s="105" t="s">
        <v>1801</v>
      </c>
      <c r="AQ135" s="114" t="s">
        <v>1797</v>
      </c>
      <c r="AR135" s="105" t="s">
        <v>1798</v>
      </c>
      <c r="AS135" s="105" t="s">
        <v>1863</v>
      </c>
      <c r="AT135" s="7" t="s">
        <v>1815</v>
      </c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</row>
    <row r="136" spans="19:229" x14ac:dyDescent="0.25">
      <c r="AK136" s="114" t="s">
        <v>1891</v>
      </c>
      <c r="AL136" s="7" t="s">
        <v>1798</v>
      </c>
      <c r="AM136" s="7" t="s">
        <v>1866</v>
      </c>
      <c r="AN136" s="105" t="s">
        <v>1803</v>
      </c>
      <c r="AO136" s="105" t="s">
        <v>1800</v>
      </c>
      <c r="AP136" s="105" t="s">
        <v>1802</v>
      </c>
      <c r="AQ136" s="114" t="s">
        <v>1892</v>
      </c>
      <c r="AR136" s="105" t="s">
        <v>1830</v>
      </c>
      <c r="AS136" s="105" t="s">
        <v>1804</v>
      </c>
      <c r="AT136" s="7" t="s">
        <v>1858</v>
      </c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</row>
    <row r="137" spans="19:229" x14ac:dyDescent="0.25">
      <c r="AK137" s="114" t="s">
        <v>1893</v>
      </c>
      <c r="AL137" s="7" t="s">
        <v>1798</v>
      </c>
      <c r="AM137" s="7" t="s">
        <v>1866</v>
      </c>
      <c r="AN137" s="105" t="s">
        <v>1803</v>
      </c>
      <c r="AO137" s="105" t="s">
        <v>1800</v>
      </c>
      <c r="AP137" s="105" t="s">
        <v>1802</v>
      </c>
      <c r="AQ137" s="114" t="s">
        <v>1892</v>
      </c>
      <c r="AR137" s="105" t="s">
        <v>1830</v>
      </c>
      <c r="AS137" s="105" t="s">
        <v>1804</v>
      </c>
      <c r="AT137" s="7" t="s">
        <v>1809</v>
      </c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</row>
    <row r="138" spans="19:229" x14ac:dyDescent="0.25">
      <c r="AK138" s="114" t="s">
        <v>1894</v>
      </c>
      <c r="AL138" s="7" t="s">
        <v>1798</v>
      </c>
      <c r="AM138" s="7" t="s">
        <v>1895</v>
      </c>
      <c r="AN138" s="105" t="s">
        <v>1803</v>
      </c>
      <c r="AO138" s="105" t="s">
        <v>1800</v>
      </c>
      <c r="AP138" s="105" t="s">
        <v>1797</v>
      </c>
      <c r="AQ138" s="114" t="s">
        <v>1801</v>
      </c>
      <c r="AR138" s="105" t="s">
        <v>1802</v>
      </c>
      <c r="AS138" s="105" t="s">
        <v>1804</v>
      </c>
      <c r="AT138" s="7" t="s">
        <v>1861</v>
      </c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</row>
    <row r="139" spans="19:229" x14ac:dyDescent="0.25">
      <c r="AK139" s="114" t="s">
        <v>1896</v>
      </c>
      <c r="AL139" s="7" t="s">
        <v>1798</v>
      </c>
      <c r="AM139" s="7" t="s">
        <v>1895</v>
      </c>
      <c r="AN139" s="105" t="s">
        <v>1803</v>
      </c>
      <c r="AO139" s="105" t="s">
        <v>1800</v>
      </c>
      <c r="AP139" s="105" t="s">
        <v>1797</v>
      </c>
      <c r="AQ139" s="114" t="s">
        <v>1801</v>
      </c>
      <c r="AR139" s="105" t="s">
        <v>1863</v>
      </c>
      <c r="AS139" s="105" t="s">
        <v>1802</v>
      </c>
      <c r="AT139" s="7" t="s">
        <v>1805</v>
      </c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</row>
    <row r="140" spans="19:229" x14ac:dyDescent="0.25">
      <c r="AK140" s="114" t="s">
        <v>1897</v>
      </c>
      <c r="AL140" s="7" t="s">
        <v>1798</v>
      </c>
      <c r="AM140" s="7" t="s">
        <v>1895</v>
      </c>
      <c r="AN140" s="105" t="s">
        <v>1803</v>
      </c>
      <c r="AO140" s="105" t="s">
        <v>1800</v>
      </c>
      <c r="AP140" s="105" t="s">
        <v>1797</v>
      </c>
      <c r="AQ140" s="114" t="s">
        <v>1801</v>
      </c>
      <c r="AR140" s="105" t="s">
        <v>1802</v>
      </c>
      <c r="AS140" s="105" t="s">
        <v>1804</v>
      </c>
      <c r="AT140" s="7" t="s">
        <v>1815</v>
      </c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</row>
    <row r="141" spans="19:229" x14ac:dyDescent="0.25">
      <c r="AK141" s="114" t="s">
        <v>1898</v>
      </c>
      <c r="AL141" s="7" t="s">
        <v>1798</v>
      </c>
      <c r="AM141" s="7" t="s">
        <v>1866</v>
      </c>
      <c r="AN141" s="105" t="s">
        <v>1803</v>
      </c>
      <c r="AO141" s="105" t="s">
        <v>1800</v>
      </c>
      <c r="AP141" s="105" t="s">
        <v>1802</v>
      </c>
      <c r="AQ141" s="114" t="s">
        <v>1892</v>
      </c>
      <c r="AR141" s="105" t="s">
        <v>1830</v>
      </c>
      <c r="AS141" s="105" t="s">
        <v>1804</v>
      </c>
      <c r="AT141" s="7" t="s">
        <v>1858</v>
      </c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</row>
    <row r="142" spans="19:229" x14ac:dyDescent="0.25">
      <c r="AK142" s="114" t="s">
        <v>1899</v>
      </c>
      <c r="AL142" s="7" t="s">
        <v>1798</v>
      </c>
      <c r="AM142" s="7" t="s">
        <v>1895</v>
      </c>
      <c r="AN142" s="105" t="s">
        <v>1803</v>
      </c>
      <c r="AO142" s="105" t="s">
        <v>1800</v>
      </c>
      <c r="AP142" s="105" t="s">
        <v>1797</v>
      </c>
      <c r="AQ142" s="114" t="s">
        <v>1801</v>
      </c>
      <c r="AR142" s="105" t="s">
        <v>1802</v>
      </c>
      <c r="AS142" s="105" t="s">
        <v>1804</v>
      </c>
      <c r="AT142" s="7" t="s">
        <v>1809</v>
      </c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</row>
    <row r="143" spans="19:229" x14ac:dyDescent="0.25">
      <c r="AK143" s="114" t="s">
        <v>1613</v>
      </c>
      <c r="AL143" s="7" t="s">
        <v>124</v>
      </c>
      <c r="AM143" s="7" t="s">
        <v>1551</v>
      </c>
      <c r="AN143" s="105" t="s">
        <v>1552</v>
      </c>
      <c r="AO143" s="105" t="s">
        <v>1553</v>
      </c>
      <c r="AP143" s="105" t="s">
        <v>1554</v>
      </c>
      <c r="AQ143" s="114" t="s">
        <v>1555</v>
      </c>
      <c r="AR143" s="105" t="s">
        <v>1556</v>
      </c>
      <c r="AS143" s="105" t="s">
        <v>1557</v>
      </c>
      <c r="AT143" s="7" t="s">
        <v>1558</v>
      </c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</row>
    <row r="144" spans="19:229" x14ac:dyDescent="0.25">
      <c r="AK144" s="114" t="s">
        <v>1900</v>
      </c>
      <c r="AL144" s="7" t="s">
        <v>1798</v>
      </c>
      <c r="AM144" s="7" t="s">
        <v>1866</v>
      </c>
      <c r="AN144" s="105" t="s">
        <v>1803</v>
      </c>
      <c r="AO144" s="105" t="s">
        <v>1800</v>
      </c>
      <c r="AP144" s="105" t="s">
        <v>1802</v>
      </c>
      <c r="AQ144" s="114" t="s">
        <v>1892</v>
      </c>
      <c r="AR144" s="105" t="s">
        <v>1830</v>
      </c>
      <c r="AS144" s="105" t="s">
        <v>1804</v>
      </c>
      <c r="AT144" s="7" t="s">
        <v>1861</v>
      </c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</row>
    <row r="145" spans="37:229" x14ac:dyDescent="0.25">
      <c r="AK145" s="114" t="s">
        <v>1901</v>
      </c>
      <c r="AL145" s="7" t="s">
        <v>1798</v>
      </c>
      <c r="AM145" s="7" t="s">
        <v>1797</v>
      </c>
      <c r="AN145" s="105" t="s">
        <v>1803</v>
      </c>
      <c r="AO145" s="105" t="s">
        <v>1800</v>
      </c>
      <c r="AP145" s="105" t="s">
        <v>1801</v>
      </c>
      <c r="AQ145" s="114" t="s">
        <v>1802</v>
      </c>
      <c r="AR145" s="105" t="s">
        <v>1895</v>
      </c>
      <c r="AS145" s="105" t="s">
        <v>1804</v>
      </c>
      <c r="AT145" s="7" t="s">
        <v>1902</v>
      </c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</row>
    <row r="146" spans="37:229" x14ac:dyDescent="0.25">
      <c r="AK146" s="114" t="s">
        <v>1903</v>
      </c>
      <c r="AL146" s="7" t="s">
        <v>1798</v>
      </c>
      <c r="AM146" s="7" t="s">
        <v>1830</v>
      </c>
      <c r="AN146" s="105" t="s">
        <v>1803</v>
      </c>
      <c r="AO146" s="105" t="s">
        <v>1800</v>
      </c>
      <c r="AP146" s="105" t="s">
        <v>1904</v>
      </c>
      <c r="AQ146" s="114" t="s">
        <v>1802</v>
      </c>
      <c r="AR146" s="105" t="s">
        <v>1892</v>
      </c>
      <c r="AS146" s="105" t="s">
        <v>1814</v>
      </c>
      <c r="AT146" s="7" t="s">
        <v>1805</v>
      </c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</row>
    <row r="147" spans="37:229" x14ac:dyDescent="0.25">
      <c r="AK147" s="114" t="s">
        <v>1905</v>
      </c>
      <c r="AL147" s="7" t="s">
        <v>1798</v>
      </c>
      <c r="AM147" s="7" t="s">
        <v>1830</v>
      </c>
      <c r="AN147" s="105" t="s">
        <v>1803</v>
      </c>
      <c r="AO147" s="105" t="s">
        <v>1800</v>
      </c>
      <c r="AP147" s="105" t="s">
        <v>1904</v>
      </c>
      <c r="AQ147" s="114" t="s">
        <v>1802</v>
      </c>
      <c r="AR147" s="105" t="s">
        <v>1892</v>
      </c>
      <c r="AS147" s="105" t="s">
        <v>1804</v>
      </c>
      <c r="AT147" s="7" t="s">
        <v>1858</v>
      </c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</row>
    <row r="148" spans="37:229" x14ac:dyDescent="0.25">
      <c r="AK148" s="114" t="s">
        <v>1906</v>
      </c>
      <c r="AL148" s="7" t="s">
        <v>1798</v>
      </c>
      <c r="AM148" s="7" t="s">
        <v>1801</v>
      </c>
      <c r="AN148" s="105" t="s">
        <v>1803</v>
      </c>
      <c r="AO148" s="105" t="s">
        <v>1800</v>
      </c>
      <c r="AP148" s="105" t="s">
        <v>1904</v>
      </c>
      <c r="AQ148" s="114" t="s">
        <v>1802</v>
      </c>
      <c r="AR148" s="105" t="s">
        <v>1907</v>
      </c>
      <c r="AS148" s="105" t="s">
        <v>1814</v>
      </c>
      <c r="AT148" s="7" t="s">
        <v>1809</v>
      </c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</row>
    <row r="149" spans="37:229" x14ac:dyDescent="0.25">
      <c r="AK149" s="114" t="s">
        <v>1908</v>
      </c>
      <c r="AL149" s="7" t="s">
        <v>1798</v>
      </c>
      <c r="AM149" s="7" t="s">
        <v>1801</v>
      </c>
      <c r="AN149" s="105" t="s">
        <v>1803</v>
      </c>
      <c r="AO149" s="105" t="s">
        <v>1800</v>
      </c>
      <c r="AP149" s="105" t="s">
        <v>1907</v>
      </c>
      <c r="AQ149" s="114" t="s">
        <v>1904</v>
      </c>
      <c r="AR149" s="105" t="s">
        <v>1802</v>
      </c>
      <c r="AS149" s="105" t="s">
        <v>1804</v>
      </c>
      <c r="AT149" s="7" t="s">
        <v>1811</v>
      </c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</row>
    <row r="150" spans="37:229" x14ac:dyDescent="0.25">
      <c r="AK150" s="114" t="s">
        <v>1909</v>
      </c>
      <c r="AL150" s="7" t="s">
        <v>1798</v>
      </c>
      <c r="AM150" s="7" t="s">
        <v>1801</v>
      </c>
      <c r="AN150" s="105" t="s">
        <v>1803</v>
      </c>
      <c r="AO150" s="105" t="s">
        <v>1800</v>
      </c>
      <c r="AP150" s="105" t="s">
        <v>1907</v>
      </c>
      <c r="AQ150" s="114" t="s">
        <v>1904</v>
      </c>
      <c r="AR150" s="105" t="s">
        <v>1802</v>
      </c>
      <c r="AS150" s="105" t="s">
        <v>1804</v>
      </c>
      <c r="AT150" s="7" t="s">
        <v>1861</v>
      </c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</row>
    <row r="151" spans="37:229" x14ac:dyDescent="0.25">
      <c r="AK151" s="114" t="s">
        <v>1910</v>
      </c>
      <c r="AL151" s="7" t="s">
        <v>1798</v>
      </c>
      <c r="AM151" s="7" t="s">
        <v>1803</v>
      </c>
      <c r="AN151" s="105" t="s">
        <v>1907</v>
      </c>
      <c r="AO151" s="105" t="s">
        <v>1800</v>
      </c>
      <c r="AP151" s="105" t="s">
        <v>1801</v>
      </c>
      <c r="AQ151" s="114" t="s">
        <v>1904</v>
      </c>
      <c r="AR151" s="105" t="s">
        <v>1802</v>
      </c>
      <c r="AS151" s="105" t="s">
        <v>1804</v>
      </c>
      <c r="AT151" s="7" t="s">
        <v>1809</v>
      </c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</row>
    <row r="152" spans="37:229" x14ac:dyDescent="0.25">
      <c r="AK152" s="114" t="s">
        <v>1911</v>
      </c>
      <c r="AL152" s="7" t="s">
        <v>1798</v>
      </c>
      <c r="AM152" s="7" t="s">
        <v>1803</v>
      </c>
      <c r="AN152" s="105" t="s">
        <v>1907</v>
      </c>
      <c r="AO152" s="105" t="s">
        <v>1800</v>
      </c>
      <c r="AP152" s="105" t="s">
        <v>1801</v>
      </c>
      <c r="AQ152" s="114" t="s">
        <v>1904</v>
      </c>
      <c r="AR152" s="105" t="s">
        <v>1802</v>
      </c>
      <c r="AS152" s="105" t="s">
        <v>1814</v>
      </c>
      <c r="AT152" s="7" t="s">
        <v>1805</v>
      </c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</row>
    <row r="153" spans="37:229" x14ac:dyDescent="0.25">
      <c r="AK153" s="114" t="s">
        <v>1912</v>
      </c>
      <c r="AL153" s="7" t="s">
        <v>1798</v>
      </c>
      <c r="AM153" s="7" t="s">
        <v>1803</v>
      </c>
      <c r="AN153" s="105" t="s">
        <v>1907</v>
      </c>
      <c r="AO153" s="105" t="s">
        <v>1800</v>
      </c>
      <c r="AP153" s="105" t="s">
        <v>1801</v>
      </c>
      <c r="AQ153" s="114" t="s">
        <v>1904</v>
      </c>
      <c r="AR153" s="105" t="s">
        <v>1802</v>
      </c>
      <c r="AS153" s="105" t="s">
        <v>1814</v>
      </c>
      <c r="AT153" s="7" t="s">
        <v>1902</v>
      </c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</row>
    <row r="154" spans="37:229" x14ac:dyDescent="0.25">
      <c r="AK154" s="114" t="s">
        <v>1913</v>
      </c>
      <c r="AL154" s="7" t="s">
        <v>1798</v>
      </c>
      <c r="AM154" s="7" t="s">
        <v>1866</v>
      </c>
      <c r="AN154" s="105" t="s">
        <v>1803</v>
      </c>
      <c r="AO154" s="105" t="s">
        <v>1800</v>
      </c>
      <c r="AP154" s="105" t="s">
        <v>1801</v>
      </c>
      <c r="AQ154" s="114" t="s">
        <v>1907</v>
      </c>
      <c r="AR154" s="105" t="s">
        <v>1802</v>
      </c>
      <c r="AS154" s="105" t="s">
        <v>1804</v>
      </c>
      <c r="AT154" s="7" t="s">
        <v>1861</v>
      </c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</row>
    <row r="155" spans="37:229" x14ac:dyDescent="0.25">
      <c r="AK155" s="114" t="s">
        <v>1914</v>
      </c>
      <c r="AL155" s="7" t="s">
        <v>1798</v>
      </c>
      <c r="AM155" s="7" t="s">
        <v>1895</v>
      </c>
      <c r="AN155" s="105" t="s">
        <v>1803</v>
      </c>
      <c r="AO155" s="105" t="s">
        <v>1800</v>
      </c>
      <c r="AP155" s="105" t="s">
        <v>1801</v>
      </c>
      <c r="AQ155" s="114" t="s">
        <v>1797</v>
      </c>
      <c r="AR155" s="105" t="s">
        <v>1802</v>
      </c>
      <c r="AS155" s="105" t="s">
        <v>1804</v>
      </c>
      <c r="AT155" s="7" t="s">
        <v>1858</v>
      </c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</row>
    <row r="156" spans="37:229" x14ac:dyDescent="0.25">
      <c r="AK156" s="114" t="s">
        <v>1915</v>
      </c>
      <c r="AL156" s="7" t="s">
        <v>1798</v>
      </c>
      <c r="AM156" s="7" t="s">
        <v>1895</v>
      </c>
      <c r="AN156" s="105" t="s">
        <v>1803</v>
      </c>
      <c r="AO156" s="105" t="s">
        <v>1800</v>
      </c>
      <c r="AP156" s="105" t="s">
        <v>1801</v>
      </c>
      <c r="AQ156" s="114" t="s">
        <v>1797</v>
      </c>
      <c r="AR156" s="105" t="s">
        <v>1802</v>
      </c>
      <c r="AS156" s="105" t="s">
        <v>1804</v>
      </c>
      <c r="AT156" s="7" t="s">
        <v>1809</v>
      </c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</row>
    <row r="157" spans="37:229" x14ac:dyDescent="0.25">
      <c r="AK157" s="114" t="s">
        <v>1916</v>
      </c>
      <c r="AL157" s="7" t="s">
        <v>1798</v>
      </c>
      <c r="AM157" s="7" t="s">
        <v>1895</v>
      </c>
      <c r="AN157" s="105" t="s">
        <v>1803</v>
      </c>
      <c r="AO157" s="105" t="s">
        <v>1800</v>
      </c>
      <c r="AP157" s="105" t="s">
        <v>1801</v>
      </c>
      <c r="AQ157" s="114" t="s">
        <v>1797</v>
      </c>
      <c r="AR157" s="105" t="s">
        <v>1802</v>
      </c>
      <c r="AS157" s="105" t="s">
        <v>1804</v>
      </c>
      <c r="AT157" s="7" t="s">
        <v>1805</v>
      </c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</row>
    <row r="158" spans="37:229" x14ac:dyDescent="0.25">
      <c r="AK158" s="114" t="s">
        <v>1917</v>
      </c>
      <c r="AL158" s="7" t="s">
        <v>1798</v>
      </c>
      <c r="AM158" s="7" t="s">
        <v>1803</v>
      </c>
      <c r="AN158" s="105" t="s">
        <v>1907</v>
      </c>
      <c r="AO158" s="105" t="s">
        <v>1800</v>
      </c>
      <c r="AP158" s="105" t="s">
        <v>1801</v>
      </c>
      <c r="AQ158" s="114" t="s">
        <v>1904</v>
      </c>
      <c r="AR158" s="105" t="s">
        <v>1802</v>
      </c>
      <c r="AS158" s="105" t="s">
        <v>1814</v>
      </c>
      <c r="AT158" s="7" t="s">
        <v>1861</v>
      </c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</row>
    <row r="159" spans="37:229" x14ac:dyDescent="0.25">
      <c r="AK159" s="114" t="s">
        <v>1918</v>
      </c>
      <c r="AL159" s="7" t="s">
        <v>1798</v>
      </c>
      <c r="AM159" s="7" t="s">
        <v>1907</v>
      </c>
      <c r="AN159" s="105" t="s">
        <v>1803</v>
      </c>
      <c r="AO159" s="105" t="s">
        <v>1800</v>
      </c>
      <c r="AP159" s="105" t="s">
        <v>1904</v>
      </c>
      <c r="AQ159" s="114" t="s">
        <v>1801</v>
      </c>
      <c r="AR159" s="105" t="s">
        <v>1802</v>
      </c>
      <c r="AS159" s="105" t="s">
        <v>1804</v>
      </c>
      <c r="AT159" s="7" t="s">
        <v>1809</v>
      </c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</row>
    <row r="160" spans="37:229" x14ac:dyDescent="0.25">
      <c r="AK160" s="114" t="s">
        <v>1919</v>
      </c>
      <c r="AL160" s="7" t="s">
        <v>1798</v>
      </c>
      <c r="AM160" s="7" t="s">
        <v>1866</v>
      </c>
      <c r="AN160" s="105" t="s">
        <v>1803</v>
      </c>
      <c r="AO160" s="105" t="s">
        <v>1800</v>
      </c>
      <c r="AP160" s="105" t="s">
        <v>1907</v>
      </c>
      <c r="AQ160" s="114" t="s">
        <v>1801</v>
      </c>
      <c r="AR160" s="105" t="s">
        <v>1802</v>
      </c>
      <c r="AS160" s="105" t="s">
        <v>1814</v>
      </c>
      <c r="AT160" s="7" t="s">
        <v>1805</v>
      </c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</row>
    <row r="161" spans="37:229" x14ac:dyDescent="0.25">
      <c r="AK161" s="114" t="s">
        <v>1920</v>
      </c>
      <c r="AL161" s="7" t="s">
        <v>1866</v>
      </c>
      <c r="AM161" s="7" t="s">
        <v>1842</v>
      </c>
      <c r="AN161" s="105" t="s">
        <v>1803</v>
      </c>
      <c r="AO161" s="105" t="s">
        <v>1800</v>
      </c>
      <c r="AP161" s="105" t="s">
        <v>1801</v>
      </c>
      <c r="AQ161" s="114" t="s">
        <v>1907</v>
      </c>
      <c r="AR161" s="105" t="s">
        <v>1802</v>
      </c>
      <c r="AS161" s="105" t="s">
        <v>1804</v>
      </c>
      <c r="AT161" s="7" t="s">
        <v>1921</v>
      </c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</row>
    <row r="162" spans="37:229" x14ac:dyDescent="0.25">
      <c r="AK162" s="114" t="s">
        <v>1922</v>
      </c>
      <c r="AL162" s="7" t="s">
        <v>1798</v>
      </c>
      <c r="AM162" s="7" t="s">
        <v>1866</v>
      </c>
      <c r="AN162" s="105" t="s">
        <v>1803</v>
      </c>
      <c r="AO162" s="105" t="s">
        <v>1800</v>
      </c>
      <c r="AP162" s="105" t="s">
        <v>1801</v>
      </c>
      <c r="AQ162" s="114" t="s">
        <v>1907</v>
      </c>
      <c r="AR162" s="105" t="s">
        <v>1889</v>
      </c>
      <c r="AS162" s="105" t="s">
        <v>1863</v>
      </c>
      <c r="AT162" s="7" t="s">
        <v>1923</v>
      </c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</row>
    <row r="163" spans="37:229" x14ac:dyDescent="0.25">
      <c r="AK163" s="114" t="s">
        <v>1924</v>
      </c>
      <c r="AL163" s="7" t="s">
        <v>1798</v>
      </c>
      <c r="AM163" s="7" t="s">
        <v>1895</v>
      </c>
      <c r="AN163" s="105" t="s">
        <v>1803</v>
      </c>
      <c r="AO163" s="105" t="s">
        <v>1800</v>
      </c>
      <c r="AP163" s="105" t="s">
        <v>1801</v>
      </c>
      <c r="AQ163" s="114" t="s">
        <v>1797</v>
      </c>
      <c r="AR163" s="105" t="s">
        <v>1802</v>
      </c>
      <c r="AS163" s="105" t="s">
        <v>1804</v>
      </c>
      <c r="AT163" s="7" t="s">
        <v>1809</v>
      </c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</row>
    <row r="164" spans="37:229" x14ac:dyDescent="0.25">
      <c r="AK164" s="114" t="s">
        <v>1925</v>
      </c>
      <c r="AL164" s="7" t="s">
        <v>1866</v>
      </c>
      <c r="AM164" s="7" t="s">
        <v>1798</v>
      </c>
      <c r="AN164" s="105" t="s">
        <v>1926</v>
      </c>
      <c r="AO164" s="105" t="s">
        <v>1800</v>
      </c>
      <c r="AP164" s="105" t="s">
        <v>1830</v>
      </c>
      <c r="AQ164" s="114" t="s">
        <v>1803</v>
      </c>
      <c r="AR164" s="105" t="s">
        <v>1804</v>
      </c>
      <c r="AS164" s="105" t="s">
        <v>1889</v>
      </c>
      <c r="AT164" s="7" t="s">
        <v>1921</v>
      </c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</row>
    <row r="165" spans="37:229" x14ac:dyDescent="0.25">
      <c r="AK165" s="114" t="s">
        <v>1927</v>
      </c>
      <c r="AL165" s="7" t="s">
        <v>1798</v>
      </c>
      <c r="AM165" s="7" t="s">
        <v>1926</v>
      </c>
      <c r="AN165" s="105" t="s">
        <v>1928</v>
      </c>
      <c r="AO165" s="105" t="s">
        <v>1800</v>
      </c>
      <c r="AP165" s="105" t="s">
        <v>1803</v>
      </c>
      <c r="AQ165" s="114" t="s">
        <v>1801</v>
      </c>
      <c r="AR165" s="105" t="s">
        <v>1804</v>
      </c>
      <c r="AS165" s="105" t="s">
        <v>1889</v>
      </c>
      <c r="AT165" s="7" t="s">
        <v>1923</v>
      </c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</row>
    <row r="166" spans="37:229" x14ac:dyDescent="0.25">
      <c r="AK166" s="114" t="s">
        <v>1929</v>
      </c>
      <c r="AL166" s="7" t="s">
        <v>1798</v>
      </c>
      <c r="AM166" s="7" t="s">
        <v>1889</v>
      </c>
      <c r="AN166" s="105" t="s">
        <v>1928</v>
      </c>
      <c r="AO166" s="105" t="s">
        <v>1800</v>
      </c>
      <c r="AP166" s="105" t="s">
        <v>1803</v>
      </c>
      <c r="AQ166" s="114" t="s">
        <v>1892</v>
      </c>
      <c r="AR166" s="105" t="s">
        <v>1801</v>
      </c>
      <c r="AS166" s="105" t="s">
        <v>1804</v>
      </c>
      <c r="AT166" s="7" t="s">
        <v>1858</v>
      </c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</row>
    <row r="167" spans="37:229" x14ac:dyDescent="0.25">
      <c r="AK167" s="114" t="s">
        <v>1930</v>
      </c>
      <c r="AL167" s="7" t="s">
        <v>1842</v>
      </c>
      <c r="AM167" s="7" t="s">
        <v>1926</v>
      </c>
      <c r="AN167" s="105" t="s">
        <v>1797</v>
      </c>
      <c r="AO167" s="105" t="s">
        <v>1800</v>
      </c>
      <c r="AP167" s="105" t="s">
        <v>1801</v>
      </c>
      <c r="AQ167" s="114" t="s">
        <v>1803</v>
      </c>
      <c r="AR167" s="105" t="s">
        <v>1802</v>
      </c>
      <c r="AS167" s="105" t="s">
        <v>1814</v>
      </c>
      <c r="AT167" s="7" t="s">
        <v>1931</v>
      </c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</row>
    <row r="168" spans="37:229" x14ac:dyDescent="0.25">
      <c r="AK168" s="114" t="s">
        <v>1932</v>
      </c>
      <c r="AL168" s="7" t="s">
        <v>1798</v>
      </c>
      <c r="AM168" s="7" t="s">
        <v>1926</v>
      </c>
      <c r="AN168" s="105" t="s">
        <v>1928</v>
      </c>
      <c r="AO168" s="105" t="s">
        <v>1800</v>
      </c>
      <c r="AP168" s="105" t="s">
        <v>1830</v>
      </c>
      <c r="AQ168" s="114" t="s">
        <v>1803</v>
      </c>
      <c r="AR168" s="105" t="s">
        <v>1802</v>
      </c>
      <c r="AS168" s="105" t="s">
        <v>1804</v>
      </c>
      <c r="AT168" s="7" t="s">
        <v>1809</v>
      </c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</row>
    <row r="169" spans="37:229" x14ac:dyDescent="0.25">
      <c r="AK169" s="114" t="s">
        <v>1613</v>
      </c>
      <c r="AL169" s="7" t="s">
        <v>124</v>
      </c>
      <c r="AM169" s="7" t="s">
        <v>1551</v>
      </c>
      <c r="AN169" s="105" t="s">
        <v>1552</v>
      </c>
      <c r="AO169" s="105" t="s">
        <v>1553</v>
      </c>
      <c r="AP169" s="105" t="s">
        <v>1554</v>
      </c>
      <c r="AQ169" s="114" t="s">
        <v>1555</v>
      </c>
      <c r="AR169" s="105" t="s">
        <v>1556</v>
      </c>
      <c r="AS169" s="105" t="s">
        <v>1557</v>
      </c>
      <c r="AT169" s="7" t="s">
        <v>1558</v>
      </c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</row>
    <row r="170" spans="37:229" x14ac:dyDescent="0.25">
      <c r="AK170" s="114" t="s">
        <v>1933</v>
      </c>
      <c r="AL170" s="7" t="s">
        <v>1798</v>
      </c>
      <c r="AM170" s="7" t="s">
        <v>1926</v>
      </c>
      <c r="AN170" s="105" t="s">
        <v>1928</v>
      </c>
      <c r="AO170" s="105" t="s">
        <v>1800</v>
      </c>
      <c r="AP170" s="105" t="s">
        <v>1830</v>
      </c>
      <c r="AQ170" s="114" t="s">
        <v>1803</v>
      </c>
      <c r="AR170" s="105" t="s">
        <v>1802</v>
      </c>
      <c r="AS170" s="105" t="s">
        <v>1804</v>
      </c>
      <c r="AT170" s="7" t="s">
        <v>1921</v>
      </c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</row>
    <row r="171" spans="37:229" x14ac:dyDescent="0.25">
      <c r="AK171" s="114" t="s">
        <v>1934</v>
      </c>
      <c r="AL171" s="7" t="s">
        <v>1842</v>
      </c>
      <c r="AM171" s="7" t="s">
        <v>1926</v>
      </c>
      <c r="AN171" s="105" t="s">
        <v>1928</v>
      </c>
      <c r="AO171" s="105" t="s">
        <v>1800</v>
      </c>
      <c r="AP171" s="105" t="s">
        <v>1801</v>
      </c>
      <c r="AQ171" s="114" t="s">
        <v>1803</v>
      </c>
      <c r="AR171" s="105" t="s">
        <v>1802</v>
      </c>
      <c r="AS171" s="105" t="s">
        <v>1814</v>
      </c>
      <c r="AT171" s="7" t="s">
        <v>1923</v>
      </c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</row>
    <row r="172" spans="37:229" x14ac:dyDescent="0.25">
      <c r="AK172" s="114" t="s">
        <v>1935</v>
      </c>
      <c r="AL172" s="7" t="s">
        <v>1798</v>
      </c>
      <c r="AM172" s="7" t="s">
        <v>1803</v>
      </c>
      <c r="AN172" s="105" t="s">
        <v>1928</v>
      </c>
      <c r="AO172" s="105" t="s">
        <v>1800</v>
      </c>
      <c r="AP172" s="105" t="s">
        <v>1801</v>
      </c>
      <c r="AQ172" s="114" t="s">
        <v>1907</v>
      </c>
      <c r="AR172" s="105" t="s">
        <v>1802</v>
      </c>
      <c r="AS172" s="105" t="s">
        <v>1804</v>
      </c>
      <c r="AT172" s="7" t="s">
        <v>1858</v>
      </c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</row>
    <row r="173" spans="37:229" x14ac:dyDescent="0.25">
      <c r="AK173" s="114" t="s">
        <v>1936</v>
      </c>
      <c r="AL173" s="7" t="s">
        <v>1798</v>
      </c>
      <c r="AM173" s="7" t="s">
        <v>1803</v>
      </c>
      <c r="AN173" s="105" t="s">
        <v>1928</v>
      </c>
      <c r="AO173" s="105" t="s">
        <v>1800</v>
      </c>
      <c r="AP173" s="105" t="s">
        <v>1801</v>
      </c>
      <c r="AQ173" s="114" t="s">
        <v>1907</v>
      </c>
      <c r="AR173" s="105" t="s">
        <v>1802</v>
      </c>
      <c r="AS173" s="105" t="s">
        <v>1804</v>
      </c>
      <c r="AT173" s="7" t="s">
        <v>1931</v>
      </c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</row>
    <row r="174" spans="37:229" x14ac:dyDescent="0.25">
      <c r="AK174" s="114" t="s">
        <v>1937</v>
      </c>
      <c r="AL174" s="7" t="s">
        <v>1798</v>
      </c>
      <c r="AM174" s="7" t="s">
        <v>1801</v>
      </c>
      <c r="AN174" s="105" t="s">
        <v>1928</v>
      </c>
      <c r="AO174" s="105" t="s">
        <v>1800</v>
      </c>
      <c r="AP174" s="105" t="s">
        <v>1803</v>
      </c>
      <c r="AQ174" s="114" t="s">
        <v>1892</v>
      </c>
      <c r="AR174" s="105" t="s">
        <v>1802</v>
      </c>
      <c r="AS174" s="105" t="s">
        <v>1814</v>
      </c>
      <c r="AT174" s="7" t="s">
        <v>1809</v>
      </c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</row>
    <row r="175" spans="37:229" x14ac:dyDescent="0.25">
      <c r="AK175" s="114" t="s">
        <v>1938</v>
      </c>
      <c r="AL175" s="7" t="s">
        <v>1798</v>
      </c>
      <c r="AM175" s="7" t="s">
        <v>1801</v>
      </c>
      <c r="AN175" s="105" t="s">
        <v>1928</v>
      </c>
      <c r="AO175" s="105" t="s">
        <v>1800</v>
      </c>
      <c r="AP175" s="105" t="s">
        <v>1803</v>
      </c>
      <c r="AQ175" s="114" t="s">
        <v>1802</v>
      </c>
      <c r="AR175" s="105" t="s">
        <v>1892</v>
      </c>
      <c r="AS175" s="105" t="s">
        <v>1804</v>
      </c>
      <c r="AT175" s="7" t="s">
        <v>1921</v>
      </c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</row>
    <row r="176" spans="37:229" x14ac:dyDescent="0.25">
      <c r="AK176" s="114" t="s">
        <v>1939</v>
      </c>
      <c r="AL176" s="7" t="s">
        <v>1798</v>
      </c>
      <c r="AM176" s="7" t="s">
        <v>1801</v>
      </c>
      <c r="AN176" s="105" t="s">
        <v>1928</v>
      </c>
      <c r="AO176" s="105" t="s">
        <v>1800</v>
      </c>
      <c r="AP176" s="105" t="s">
        <v>1803</v>
      </c>
      <c r="AQ176" s="114" t="s">
        <v>1802</v>
      </c>
      <c r="AR176" s="105" t="s">
        <v>1892</v>
      </c>
      <c r="AS176" s="105" t="s">
        <v>1804</v>
      </c>
      <c r="AT176" s="7" t="s">
        <v>1923</v>
      </c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</row>
    <row r="177" spans="37:229" x14ac:dyDescent="0.25">
      <c r="AK177" s="114" t="s">
        <v>1940</v>
      </c>
      <c r="AL177" s="7" t="s">
        <v>1798</v>
      </c>
      <c r="AM177" s="7" t="s">
        <v>1801</v>
      </c>
      <c r="AN177" s="105" t="s">
        <v>1928</v>
      </c>
      <c r="AO177" s="105" t="s">
        <v>1800</v>
      </c>
      <c r="AP177" s="105" t="s">
        <v>1803</v>
      </c>
      <c r="AQ177" s="114" t="s">
        <v>1802</v>
      </c>
      <c r="AR177" s="105" t="s">
        <v>1892</v>
      </c>
      <c r="AS177" s="105" t="s">
        <v>1804</v>
      </c>
      <c r="AT177" s="7" t="s">
        <v>1858</v>
      </c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</row>
    <row r="178" spans="37:229" x14ac:dyDescent="0.25">
      <c r="AK178" s="114" t="s">
        <v>1941</v>
      </c>
      <c r="AL178" s="7" t="s">
        <v>1798</v>
      </c>
      <c r="AM178" s="7" t="s">
        <v>1895</v>
      </c>
      <c r="AN178" s="105" t="s">
        <v>1928</v>
      </c>
      <c r="AO178" s="105" t="s">
        <v>1800</v>
      </c>
      <c r="AP178" s="105" t="s">
        <v>1830</v>
      </c>
      <c r="AQ178" s="114" t="s">
        <v>1803</v>
      </c>
      <c r="AR178" s="105" t="s">
        <v>1802</v>
      </c>
      <c r="AS178" s="105" t="s">
        <v>1863</v>
      </c>
      <c r="AT178" s="7" t="s">
        <v>1805</v>
      </c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</row>
    <row r="179" spans="37:229" x14ac:dyDescent="0.25">
      <c r="AK179" s="114" t="s">
        <v>1942</v>
      </c>
      <c r="AL179" s="7" t="s">
        <v>1798</v>
      </c>
      <c r="AM179" s="7" t="s">
        <v>1895</v>
      </c>
      <c r="AN179" s="105" t="s">
        <v>1928</v>
      </c>
      <c r="AO179" s="105" t="s">
        <v>1800</v>
      </c>
      <c r="AP179" s="105" t="s">
        <v>1830</v>
      </c>
      <c r="AQ179" s="114" t="s">
        <v>1803</v>
      </c>
      <c r="AR179" s="105" t="s">
        <v>1802</v>
      </c>
      <c r="AS179" s="105" t="s">
        <v>1863</v>
      </c>
      <c r="AT179" s="7" t="s">
        <v>1809</v>
      </c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</row>
    <row r="180" spans="37:229" x14ac:dyDescent="0.25">
      <c r="AK180" s="114" t="s">
        <v>1943</v>
      </c>
      <c r="AL180" s="7" t="s">
        <v>1798</v>
      </c>
      <c r="AM180" s="7" t="s">
        <v>1889</v>
      </c>
      <c r="AN180" s="105" t="s">
        <v>1944</v>
      </c>
      <c r="AO180" s="105" t="s">
        <v>1800</v>
      </c>
      <c r="AP180" s="105" t="s">
        <v>1803</v>
      </c>
      <c r="AQ180" s="114" t="s">
        <v>1831</v>
      </c>
      <c r="AR180" s="105" t="s">
        <v>1895</v>
      </c>
      <c r="AS180" s="105" t="s">
        <v>1814</v>
      </c>
      <c r="AT180" s="7" t="s">
        <v>1861</v>
      </c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</row>
    <row r="181" spans="37:229" x14ac:dyDescent="0.25">
      <c r="AK181" s="114" t="s">
        <v>1945</v>
      </c>
      <c r="AL181" s="7" t="s">
        <v>1798</v>
      </c>
      <c r="AM181" s="7" t="s">
        <v>1895</v>
      </c>
      <c r="AN181" s="105" t="s">
        <v>1928</v>
      </c>
      <c r="AO181" s="105" t="s">
        <v>1800</v>
      </c>
      <c r="AP181" s="105" t="s">
        <v>1830</v>
      </c>
      <c r="AQ181" s="114" t="s">
        <v>1803</v>
      </c>
      <c r="AR181" s="105" t="s">
        <v>1802</v>
      </c>
      <c r="AS181" s="105" t="s">
        <v>1814</v>
      </c>
      <c r="AT181" s="7" t="s">
        <v>1921</v>
      </c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</row>
    <row r="182" spans="37:229" x14ac:dyDescent="0.25">
      <c r="AK182" s="114" t="s">
        <v>1946</v>
      </c>
      <c r="AL182" s="7" t="s">
        <v>1798</v>
      </c>
      <c r="AM182" s="7" t="s">
        <v>1895</v>
      </c>
      <c r="AN182" s="105" t="s">
        <v>1928</v>
      </c>
      <c r="AO182" s="105" t="s">
        <v>1800</v>
      </c>
      <c r="AP182" s="105" t="s">
        <v>1830</v>
      </c>
      <c r="AQ182" s="114" t="s">
        <v>1803</v>
      </c>
      <c r="AR182" s="105" t="s">
        <v>1802</v>
      </c>
      <c r="AS182" s="105" t="s">
        <v>1863</v>
      </c>
      <c r="AT182" s="7" t="s">
        <v>1923</v>
      </c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</row>
    <row r="183" spans="37:229" x14ac:dyDescent="0.25">
      <c r="AK183" s="114" t="s">
        <v>1947</v>
      </c>
      <c r="AL183" s="7" t="s">
        <v>1830</v>
      </c>
      <c r="AM183" s="7" t="s">
        <v>1798</v>
      </c>
      <c r="AN183" s="105" t="s">
        <v>1928</v>
      </c>
      <c r="AO183" s="105" t="s">
        <v>1800</v>
      </c>
      <c r="AP183" s="105" t="s">
        <v>1803</v>
      </c>
      <c r="AQ183" s="114" t="s">
        <v>1802</v>
      </c>
      <c r="AR183" s="105" t="s">
        <v>1892</v>
      </c>
      <c r="AS183" s="105" t="s">
        <v>1804</v>
      </c>
      <c r="AT183" s="7" t="s">
        <v>1858</v>
      </c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</row>
    <row r="184" spans="37:229" x14ac:dyDescent="0.25">
      <c r="AK184" s="114" t="s">
        <v>1948</v>
      </c>
      <c r="AL184" s="7" t="s">
        <v>1866</v>
      </c>
      <c r="AM184" s="7" t="s">
        <v>1803</v>
      </c>
      <c r="AN184" s="105" t="s">
        <v>1799</v>
      </c>
      <c r="AO184" s="105" t="s">
        <v>1800</v>
      </c>
      <c r="AP184" s="105" t="s">
        <v>1830</v>
      </c>
      <c r="AQ184" s="114" t="s">
        <v>1802</v>
      </c>
      <c r="AR184" s="105" t="s">
        <v>1863</v>
      </c>
      <c r="AS184" s="105" t="s">
        <v>1842</v>
      </c>
      <c r="AT184" s="7" t="s">
        <v>1805</v>
      </c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</row>
    <row r="185" spans="37:229" x14ac:dyDescent="0.25">
      <c r="AK185" s="114" t="s">
        <v>1949</v>
      </c>
      <c r="AL185" s="7" t="s">
        <v>1830</v>
      </c>
      <c r="AM185" s="7" t="s">
        <v>1842</v>
      </c>
      <c r="AN185" s="105" t="s">
        <v>1799</v>
      </c>
      <c r="AO185" s="105" t="s">
        <v>1800</v>
      </c>
      <c r="AP185" s="105" t="s">
        <v>1803</v>
      </c>
      <c r="AQ185" s="114" t="s">
        <v>1802</v>
      </c>
      <c r="AR185" s="105" t="s">
        <v>1831</v>
      </c>
      <c r="AS185" s="105" t="s">
        <v>1804</v>
      </c>
      <c r="AT185" s="7" t="s">
        <v>1809</v>
      </c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</row>
    <row r="186" spans="37:229" x14ac:dyDescent="0.25">
      <c r="AK186" s="114" t="s">
        <v>1950</v>
      </c>
      <c r="AL186" s="7" t="s">
        <v>1830</v>
      </c>
      <c r="AM186" s="7" t="s">
        <v>1842</v>
      </c>
      <c r="AN186" s="105" t="s">
        <v>1799</v>
      </c>
      <c r="AO186" s="105" t="s">
        <v>1800</v>
      </c>
      <c r="AP186" s="105" t="s">
        <v>1803</v>
      </c>
      <c r="AQ186" s="114" t="s">
        <v>1802</v>
      </c>
      <c r="AR186" s="105" t="s">
        <v>1831</v>
      </c>
      <c r="AS186" s="105" t="s">
        <v>1804</v>
      </c>
      <c r="AT186" s="7" t="s">
        <v>1921</v>
      </c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</row>
    <row r="187" spans="37:229" x14ac:dyDescent="0.25">
      <c r="AK187" s="114" t="s">
        <v>1951</v>
      </c>
      <c r="AL187" s="7" t="s">
        <v>1866</v>
      </c>
      <c r="AM187" s="7" t="s">
        <v>1803</v>
      </c>
      <c r="AN187" s="105" t="s">
        <v>1799</v>
      </c>
      <c r="AO187" s="105" t="s">
        <v>1800</v>
      </c>
      <c r="AP187" s="105" t="s">
        <v>1830</v>
      </c>
      <c r="AQ187" s="114" t="s">
        <v>1802</v>
      </c>
      <c r="AR187" s="105" t="s">
        <v>1863</v>
      </c>
      <c r="AS187" s="105" t="s">
        <v>1842</v>
      </c>
      <c r="AT187" s="7" t="s">
        <v>1861</v>
      </c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</row>
    <row r="188" spans="37:229" x14ac:dyDescent="0.25">
      <c r="AK188" s="114" t="s">
        <v>1952</v>
      </c>
      <c r="AL188" s="7" t="s">
        <v>1866</v>
      </c>
      <c r="AM188" s="7" t="s">
        <v>1803</v>
      </c>
      <c r="AN188" s="105" t="s">
        <v>1799</v>
      </c>
      <c r="AO188" s="105" t="s">
        <v>1800</v>
      </c>
      <c r="AP188" s="105" t="s">
        <v>1830</v>
      </c>
      <c r="AQ188" s="114" t="s">
        <v>1802</v>
      </c>
      <c r="AR188" s="105" t="s">
        <v>1842</v>
      </c>
      <c r="AS188" s="105" t="s">
        <v>1804</v>
      </c>
      <c r="AT188" s="7" t="s">
        <v>1923</v>
      </c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</row>
    <row r="189" spans="37:229" x14ac:dyDescent="0.25">
      <c r="AK189" s="114" t="s">
        <v>1953</v>
      </c>
      <c r="AL189" s="7" t="s">
        <v>1830</v>
      </c>
      <c r="AM189" s="7" t="s">
        <v>1798</v>
      </c>
      <c r="AN189" s="105" t="s">
        <v>1803</v>
      </c>
      <c r="AO189" s="105" t="s">
        <v>1799</v>
      </c>
      <c r="AP189" s="105" t="s">
        <v>1800</v>
      </c>
      <c r="AQ189" s="114" t="s">
        <v>1802</v>
      </c>
      <c r="AR189" s="105" t="s">
        <v>1831</v>
      </c>
      <c r="AS189" s="105" t="s">
        <v>1804</v>
      </c>
      <c r="AT189" s="7" t="s">
        <v>1809</v>
      </c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</row>
    <row r="190" spans="37:229" x14ac:dyDescent="0.25">
      <c r="AK190" s="114" t="s">
        <v>1954</v>
      </c>
      <c r="AL190" s="7" t="s">
        <v>1830</v>
      </c>
      <c r="AM190" s="7" t="s">
        <v>1798</v>
      </c>
      <c r="AN190" s="105" t="s">
        <v>1803</v>
      </c>
      <c r="AO190" s="105" t="s">
        <v>1799</v>
      </c>
      <c r="AP190" s="105" t="s">
        <v>1800</v>
      </c>
      <c r="AQ190" s="114" t="s">
        <v>1802</v>
      </c>
      <c r="AR190" s="105" t="s">
        <v>1866</v>
      </c>
      <c r="AS190" s="105" t="s">
        <v>1804</v>
      </c>
      <c r="AT190" s="7" t="s">
        <v>1811</v>
      </c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</row>
    <row r="191" spans="37:229" x14ac:dyDescent="0.25">
      <c r="AK191" s="114" t="s">
        <v>1955</v>
      </c>
      <c r="AL191" s="7" t="s">
        <v>1798</v>
      </c>
      <c r="AM191" s="7" t="s">
        <v>1895</v>
      </c>
      <c r="AN191" s="105" t="s">
        <v>1803</v>
      </c>
      <c r="AO191" s="105" t="s">
        <v>1928</v>
      </c>
      <c r="AP191" s="105" t="s">
        <v>1830</v>
      </c>
      <c r="AQ191" s="114" t="s">
        <v>1800</v>
      </c>
      <c r="AR191" s="105" t="s">
        <v>1802</v>
      </c>
      <c r="AS191" s="105" t="s">
        <v>1804</v>
      </c>
      <c r="AT191" s="7" t="s">
        <v>1921</v>
      </c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</row>
    <row r="192" spans="37:229" x14ac:dyDescent="0.25">
      <c r="AK192" s="114" t="s">
        <v>1956</v>
      </c>
      <c r="AL192" s="7" t="s">
        <v>1798</v>
      </c>
      <c r="AM192" s="7" t="s">
        <v>1895</v>
      </c>
      <c r="AN192" s="105" t="s">
        <v>1803</v>
      </c>
      <c r="AO192" s="105" t="s">
        <v>1928</v>
      </c>
      <c r="AP192" s="105" t="s">
        <v>1830</v>
      </c>
      <c r="AQ192" s="114" t="s">
        <v>1800</v>
      </c>
      <c r="AR192" s="105" t="s">
        <v>1802</v>
      </c>
      <c r="AS192" s="105" t="s">
        <v>1804</v>
      </c>
      <c r="AT192" s="7" t="s">
        <v>1923</v>
      </c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</row>
    <row r="193" spans="37:229" x14ac:dyDescent="0.25">
      <c r="AK193" s="114" t="s">
        <v>1957</v>
      </c>
      <c r="AL193" s="7" t="s">
        <v>1798</v>
      </c>
      <c r="AM193" s="7" t="s">
        <v>1819</v>
      </c>
      <c r="AN193" s="105" t="s">
        <v>1926</v>
      </c>
      <c r="AO193" s="105" t="s">
        <v>1928</v>
      </c>
      <c r="AP193" s="105" t="s">
        <v>1830</v>
      </c>
      <c r="AQ193" s="114" t="s">
        <v>1800</v>
      </c>
      <c r="AR193" s="105" t="s">
        <v>1802</v>
      </c>
      <c r="AS193" s="105" t="s">
        <v>1863</v>
      </c>
      <c r="AT193" s="7" t="s">
        <v>1858</v>
      </c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</row>
    <row r="194" spans="37:229" x14ac:dyDescent="0.25">
      <c r="AK194" s="114" t="s">
        <v>1958</v>
      </c>
      <c r="AL194" s="7" t="s">
        <v>1798</v>
      </c>
      <c r="AM194" s="7" t="s">
        <v>1819</v>
      </c>
      <c r="AN194" s="105" t="s">
        <v>1907</v>
      </c>
      <c r="AO194" s="105" t="s">
        <v>1928</v>
      </c>
      <c r="AP194" s="105" t="s">
        <v>1800</v>
      </c>
      <c r="AQ194" s="114" t="s">
        <v>1802</v>
      </c>
      <c r="AR194" s="105" t="s">
        <v>1801</v>
      </c>
      <c r="AS194" s="105" t="s">
        <v>1863</v>
      </c>
      <c r="AT194" s="7" t="s">
        <v>1861</v>
      </c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</row>
    <row r="195" spans="37:229" x14ac:dyDescent="0.25">
      <c r="AK195" s="114" t="s">
        <v>1613</v>
      </c>
      <c r="AL195" s="7" t="s">
        <v>124</v>
      </c>
      <c r="AM195" s="7" t="s">
        <v>1551</v>
      </c>
      <c r="AN195" s="105" t="s">
        <v>1552</v>
      </c>
      <c r="AO195" s="105" t="s">
        <v>1553</v>
      </c>
      <c r="AP195" s="105" t="s">
        <v>1554</v>
      </c>
      <c r="AQ195" s="114" t="s">
        <v>1555</v>
      </c>
      <c r="AR195" s="105" t="s">
        <v>1556</v>
      </c>
      <c r="AS195" s="105" t="s">
        <v>1557</v>
      </c>
      <c r="AT195" s="7" t="s">
        <v>1558</v>
      </c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</row>
    <row r="196" spans="37:229" x14ac:dyDescent="0.25">
      <c r="AK196" s="114" t="s">
        <v>1959</v>
      </c>
      <c r="AL196" s="7" t="s">
        <v>1798</v>
      </c>
      <c r="AM196" s="7" t="s">
        <v>1895</v>
      </c>
      <c r="AN196" s="105" t="s">
        <v>1803</v>
      </c>
      <c r="AO196" s="105" t="s">
        <v>1928</v>
      </c>
      <c r="AP196" s="105" t="s">
        <v>1830</v>
      </c>
      <c r="AQ196" s="114" t="s">
        <v>1800</v>
      </c>
      <c r="AR196" s="105" t="s">
        <v>1802</v>
      </c>
      <c r="AS196" s="105" t="s">
        <v>1863</v>
      </c>
      <c r="AT196" s="7" t="s">
        <v>1809</v>
      </c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</row>
    <row r="197" spans="37:229" x14ac:dyDescent="0.25">
      <c r="AK197" s="3" t="s">
        <v>1960</v>
      </c>
      <c r="AL197" t="s">
        <v>1798</v>
      </c>
      <c r="AM197" t="s">
        <v>1801</v>
      </c>
      <c r="AN197" s="2" t="s">
        <v>1803</v>
      </c>
      <c r="AO197" s="2" t="s">
        <v>1799</v>
      </c>
      <c r="AP197" s="2" t="s">
        <v>1797</v>
      </c>
      <c r="AQ197" s="3" t="s">
        <v>1800</v>
      </c>
      <c r="AR197" s="2" t="s">
        <v>1863</v>
      </c>
      <c r="AS197" s="2" t="s">
        <v>1889</v>
      </c>
      <c r="AT197" t="s">
        <v>1861</v>
      </c>
    </row>
    <row r="198" spans="37:229" x14ac:dyDescent="0.25">
      <c r="AK198" s="3" t="s">
        <v>1961</v>
      </c>
      <c r="AL198" t="s">
        <v>1798</v>
      </c>
      <c r="AM198" t="s">
        <v>1801</v>
      </c>
      <c r="AN198" s="2" t="s">
        <v>1803</v>
      </c>
      <c r="AO198" s="2" t="s">
        <v>1799</v>
      </c>
      <c r="AP198" s="2" t="s">
        <v>1797</v>
      </c>
      <c r="AQ198" s="3" t="s">
        <v>1800</v>
      </c>
      <c r="AR198" s="2" t="s">
        <v>1814</v>
      </c>
      <c r="AS198" s="2" t="s">
        <v>1889</v>
      </c>
      <c r="AT198" t="s">
        <v>1923</v>
      </c>
    </row>
    <row r="199" spans="37:229" x14ac:dyDescent="0.25">
      <c r="AK199" s="3" t="s">
        <v>1962</v>
      </c>
      <c r="AL199" t="s">
        <v>1798</v>
      </c>
      <c r="AM199" t="s">
        <v>1801</v>
      </c>
      <c r="AN199" s="2" t="s">
        <v>1803</v>
      </c>
      <c r="AO199" s="2" t="s">
        <v>1799</v>
      </c>
      <c r="AP199" s="2" t="s">
        <v>1797</v>
      </c>
      <c r="AQ199" s="3" t="s">
        <v>1800</v>
      </c>
      <c r="AR199" s="2" t="s">
        <v>1804</v>
      </c>
      <c r="AS199" s="2" t="s">
        <v>1889</v>
      </c>
      <c r="AT199" t="s">
        <v>1921</v>
      </c>
    </row>
    <row r="200" spans="37:229" x14ac:dyDescent="0.25">
      <c r="AK200" s="3" t="s">
        <v>1963</v>
      </c>
      <c r="AL200" t="s">
        <v>1797</v>
      </c>
      <c r="AM200" t="s">
        <v>1798</v>
      </c>
      <c r="AN200" s="2" t="s">
        <v>1803</v>
      </c>
      <c r="AO200" s="2" t="s">
        <v>1799</v>
      </c>
      <c r="AP200" s="2" t="s">
        <v>1800</v>
      </c>
      <c r="AQ200" s="3" t="s">
        <v>1801</v>
      </c>
      <c r="AR200" s="2" t="s">
        <v>1802</v>
      </c>
      <c r="AS200" s="2" t="s">
        <v>1814</v>
      </c>
      <c r="AT200" t="s">
        <v>1809</v>
      </c>
    </row>
    <row r="201" spans="37:229" x14ac:dyDescent="0.25">
      <c r="AK201" s="3" t="s">
        <v>1964</v>
      </c>
      <c r="AL201" t="s">
        <v>1798</v>
      </c>
      <c r="AM201" t="s">
        <v>1797</v>
      </c>
      <c r="AN201" s="2" t="s">
        <v>1803</v>
      </c>
      <c r="AO201" s="2" t="s">
        <v>1799</v>
      </c>
      <c r="AP201" s="2" t="s">
        <v>1800</v>
      </c>
      <c r="AQ201" s="3" t="s">
        <v>1801</v>
      </c>
      <c r="AR201" s="2" t="s">
        <v>1802</v>
      </c>
      <c r="AS201" s="2" t="s">
        <v>1814</v>
      </c>
      <c r="AT201" t="s">
        <v>1861</v>
      </c>
    </row>
    <row r="202" spans="37:229" x14ac:dyDescent="0.25">
      <c r="AK202" s="3" t="s">
        <v>1965</v>
      </c>
      <c r="AL202" t="s">
        <v>1798</v>
      </c>
      <c r="AM202" t="s">
        <v>1797</v>
      </c>
      <c r="AN202" s="2" t="s">
        <v>1803</v>
      </c>
      <c r="AO202" s="2" t="s">
        <v>1799</v>
      </c>
      <c r="AP202" s="2" t="s">
        <v>1800</v>
      </c>
      <c r="AQ202" s="3" t="s">
        <v>1801</v>
      </c>
      <c r="AR202" s="2" t="s">
        <v>1802</v>
      </c>
      <c r="AS202" s="2" t="s">
        <v>1814</v>
      </c>
      <c r="AT202" t="s">
        <v>1811</v>
      </c>
    </row>
    <row r="203" spans="37:229" x14ac:dyDescent="0.25">
      <c r="AK203" s="3" t="s">
        <v>1966</v>
      </c>
      <c r="AL203" t="s">
        <v>1798</v>
      </c>
      <c r="AM203" t="s">
        <v>1797</v>
      </c>
      <c r="AN203" s="2" t="s">
        <v>1803</v>
      </c>
      <c r="AO203" s="2" t="s">
        <v>1799</v>
      </c>
      <c r="AP203" s="2" t="s">
        <v>1800</v>
      </c>
      <c r="AQ203" s="3" t="s">
        <v>1801</v>
      </c>
      <c r="AR203" s="2" t="s">
        <v>1802</v>
      </c>
      <c r="AS203" s="2" t="s">
        <v>1814</v>
      </c>
      <c r="AT203" t="s">
        <v>1923</v>
      </c>
    </row>
    <row r="204" spans="37:229" x14ac:dyDescent="0.25">
      <c r="AK204" s="3" t="s">
        <v>1967</v>
      </c>
      <c r="AL204" t="s">
        <v>1798</v>
      </c>
      <c r="AM204" t="s">
        <v>1797</v>
      </c>
      <c r="AN204" s="2" t="s">
        <v>1803</v>
      </c>
      <c r="AO204" s="2" t="s">
        <v>1799</v>
      </c>
      <c r="AP204" s="2" t="s">
        <v>1800</v>
      </c>
      <c r="AQ204" s="3" t="s">
        <v>1801</v>
      </c>
      <c r="AR204" s="2" t="s">
        <v>1802</v>
      </c>
      <c r="AS204" s="2" t="s">
        <v>1804</v>
      </c>
      <c r="AT204" t="s">
        <v>1921</v>
      </c>
    </row>
    <row r="205" spans="37:229" x14ac:dyDescent="0.25">
      <c r="AK205" s="3" t="s">
        <v>1968</v>
      </c>
      <c r="AL205" t="s">
        <v>1798</v>
      </c>
      <c r="AM205" t="s">
        <v>1797</v>
      </c>
      <c r="AN205" s="2" t="s">
        <v>1803</v>
      </c>
      <c r="AO205" s="2" t="s">
        <v>1799</v>
      </c>
      <c r="AP205" s="2" t="s">
        <v>1800</v>
      </c>
      <c r="AQ205" s="3" t="s">
        <v>1801</v>
      </c>
      <c r="AR205" s="2" t="s">
        <v>1802</v>
      </c>
      <c r="AS205" s="2" t="s">
        <v>1814</v>
      </c>
      <c r="AT205" t="s">
        <v>1809</v>
      </c>
    </row>
    <row r="206" spans="37:229" x14ac:dyDescent="0.25">
      <c r="AK206" s="3" t="s">
        <v>1969</v>
      </c>
      <c r="AL206" t="s">
        <v>1797</v>
      </c>
      <c r="AM206" t="s">
        <v>1798</v>
      </c>
      <c r="AN206" s="2" t="s">
        <v>1803</v>
      </c>
      <c r="AO206" s="2" t="s">
        <v>1799</v>
      </c>
      <c r="AP206" s="2" t="s">
        <v>1800</v>
      </c>
      <c r="AQ206" s="3" t="s">
        <v>1801</v>
      </c>
      <c r="AR206" s="2" t="s">
        <v>1802</v>
      </c>
      <c r="AS206" s="2" t="s">
        <v>1814</v>
      </c>
      <c r="AT206" t="s">
        <v>1861</v>
      </c>
    </row>
    <row r="207" spans="37:229" x14ac:dyDescent="0.25">
      <c r="AK207" s="3" t="s">
        <v>1970</v>
      </c>
      <c r="AL207" t="s">
        <v>1802</v>
      </c>
      <c r="AM207" t="s">
        <v>1926</v>
      </c>
      <c r="AN207" s="2" t="s">
        <v>1803</v>
      </c>
      <c r="AO207" s="2" t="s">
        <v>1928</v>
      </c>
      <c r="AP207" s="2" t="s">
        <v>1800</v>
      </c>
      <c r="AQ207" s="3" t="s">
        <v>1830</v>
      </c>
      <c r="AR207" s="2" t="s">
        <v>1804</v>
      </c>
      <c r="AS207" s="2" t="s">
        <v>1842</v>
      </c>
      <c r="AT207" t="s">
        <v>1971</v>
      </c>
    </row>
    <row r="208" spans="37:229" x14ac:dyDescent="0.25">
      <c r="AK208" s="3" t="s">
        <v>1972</v>
      </c>
      <c r="AL208" t="s">
        <v>1798</v>
      </c>
      <c r="AM208" t="s">
        <v>1926</v>
      </c>
      <c r="AN208" s="2" t="s">
        <v>1803</v>
      </c>
      <c r="AO208" s="2" t="s">
        <v>1928</v>
      </c>
      <c r="AP208" s="2" t="s">
        <v>1800</v>
      </c>
      <c r="AQ208" s="3" t="s">
        <v>1830</v>
      </c>
      <c r="AR208" s="2" t="s">
        <v>1802</v>
      </c>
      <c r="AS208" s="2" t="s">
        <v>1814</v>
      </c>
      <c r="AT208" t="s">
        <v>1923</v>
      </c>
    </row>
    <row r="209" spans="37:46" x14ac:dyDescent="0.25">
      <c r="AK209" s="3" t="s">
        <v>1973</v>
      </c>
      <c r="AL209" t="s">
        <v>1798</v>
      </c>
      <c r="AM209" t="s">
        <v>1797</v>
      </c>
      <c r="AN209" s="2" t="s">
        <v>1803</v>
      </c>
      <c r="AO209" s="2" t="s">
        <v>1799</v>
      </c>
      <c r="AP209" s="2" t="s">
        <v>1800</v>
      </c>
      <c r="AQ209" s="3" t="s">
        <v>1801</v>
      </c>
      <c r="AR209" s="2" t="s">
        <v>1802</v>
      </c>
      <c r="AS209" s="2" t="s">
        <v>1804</v>
      </c>
      <c r="AT209" t="s">
        <v>1921</v>
      </c>
    </row>
    <row r="210" spans="37:46" x14ac:dyDescent="0.25">
      <c r="AK210" s="3" t="s">
        <v>1974</v>
      </c>
      <c r="AL210" t="s">
        <v>1895</v>
      </c>
      <c r="AM210" t="s">
        <v>1842</v>
      </c>
      <c r="AN210" s="2" t="s">
        <v>1803</v>
      </c>
      <c r="AO210" s="2" t="s">
        <v>1928</v>
      </c>
      <c r="AP210" s="2" t="s">
        <v>1800</v>
      </c>
      <c r="AQ210" s="3" t="s">
        <v>1830</v>
      </c>
      <c r="AR210" s="2" t="s">
        <v>1802</v>
      </c>
      <c r="AS210" s="2" t="s">
        <v>1804</v>
      </c>
      <c r="AT210" t="s">
        <v>1809</v>
      </c>
    </row>
    <row r="211" spans="37:46" x14ac:dyDescent="0.25">
      <c r="AK211" s="3" t="s">
        <v>1975</v>
      </c>
      <c r="AL211" t="s">
        <v>1798</v>
      </c>
      <c r="AM211" t="s">
        <v>1895</v>
      </c>
      <c r="AN211" s="2" t="s">
        <v>1803</v>
      </c>
      <c r="AO211" s="2" t="s">
        <v>1928</v>
      </c>
      <c r="AP211" s="2" t="s">
        <v>1800</v>
      </c>
      <c r="AQ211" s="3" t="s">
        <v>1830</v>
      </c>
      <c r="AR211" s="2" t="s">
        <v>1802</v>
      </c>
      <c r="AS211" s="2" t="s">
        <v>1814</v>
      </c>
      <c r="AT211" t="s">
        <v>1858</v>
      </c>
    </row>
    <row r="212" spans="37:46" x14ac:dyDescent="0.25">
      <c r="AK212" s="3" t="s">
        <v>1976</v>
      </c>
      <c r="AL212" t="s">
        <v>1798</v>
      </c>
      <c r="AM212" t="s">
        <v>1895</v>
      </c>
      <c r="AN212" s="2" t="s">
        <v>1803</v>
      </c>
      <c r="AO212" s="2" t="s">
        <v>1928</v>
      </c>
      <c r="AP212" s="2" t="s">
        <v>1800</v>
      </c>
      <c r="AQ212" s="3" t="s">
        <v>1830</v>
      </c>
      <c r="AR212" s="2" t="s">
        <v>1802</v>
      </c>
      <c r="AS212" s="2" t="s">
        <v>1814</v>
      </c>
      <c r="AT212" t="s">
        <v>1807</v>
      </c>
    </row>
    <row r="213" spans="37:46" x14ac:dyDescent="0.25">
      <c r="AK213" s="3" t="s">
        <v>1977</v>
      </c>
      <c r="AL213" t="s">
        <v>1798</v>
      </c>
      <c r="AM213" t="s">
        <v>1926</v>
      </c>
      <c r="AN213" s="2" t="s">
        <v>1803</v>
      </c>
      <c r="AO213" s="2" t="s">
        <v>1928</v>
      </c>
      <c r="AP213" s="2" t="s">
        <v>1800</v>
      </c>
      <c r="AQ213" s="3" t="s">
        <v>1830</v>
      </c>
      <c r="AR213" s="2" t="s">
        <v>1802</v>
      </c>
      <c r="AS213" s="2" t="s">
        <v>1814</v>
      </c>
      <c r="AT213" t="s">
        <v>1923</v>
      </c>
    </row>
    <row r="214" spans="37:46" x14ac:dyDescent="0.25">
      <c r="AK214" s="3" t="s">
        <v>1978</v>
      </c>
      <c r="AL214" t="s">
        <v>1798</v>
      </c>
      <c r="AM214" t="s">
        <v>1926</v>
      </c>
      <c r="AN214" s="2" t="s">
        <v>1803</v>
      </c>
      <c r="AO214" s="2" t="s">
        <v>1928</v>
      </c>
      <c r="AP214" s="2" t="s">
        <v>1800</v>
      </c>
      <c r="AQ214" s="3" t="s">
        <v>1830</v>
      </c>
      <c r="AR214" s="2" t="s">
        <v>1802</v>
      </c>
      <c r="AS214" s="2" t="s">
        <v>1814</v>
      </c>
      <c r="AT214" t="s">
        <v>1921</v>
      </c>
    </row>
    <row r="215" spans="37:46" x14ac:dyDescent="0.25">
      <c r="AK215" s="3" t="s">
        <v>1979</v>
      </c>
      <c r="AL215" t="s">
        <v>1830</v>
      </c>
      <c r="AM215" t="s">
        <v>1798</v>
      </c>
      <c r="AN215" s="2" t="s">
        <v>1803</v>
      </c>
      <c r="AO215" s="2" t="s">
        <v>1928</v>
      </c>
      <c r="AP215" s="2" t="s">
        <v>1800</v>
      </c>
      <c r="AQ215" s="3" t="s">
        <v>1802</v>
      </c>
      <c r="AR215" s="2" t="s">
        <v>1892</v>
      </c>
      <c r="AS215" s="2" t="s">
        <v>1804</v>
      </c>
      <c r="AT215" t="s">
        <v>1861</v>
      </c>
    </row>
    <row r="216" spans="37:46" x14ac:dyDescent="0.25">
      <c r="AK216" s="3" t="s">
        <v>1980</v>
      </c>
      <c r="AL216" t="s">
        <v>1798</v>
      </c>
      <c r="AM216" t="s">
        <v>1797</v>
      </c>
      <c r="AN216" s="2" t="s">
        <v>1803</v>
      </c>
      <c r="AO216" s="2" t="s">
        <v>1799</v>
      </c>
      <c r="AP216" s="2" t="s">
        <v>1800</v>
      </c>
      <c r="AQ216" s="3" t="s">
        <v>1801</v>
      </c>
      <c r="AR216" s="2" t="s">
        <v>1802</v>
      </c>
      <c r="AS216" s="2" t="s">
        <v>1804</v>
      </c>
      <c r="AT216" t="s">
        <v>1809</v>
      </c>
    </row>
    <row r="217" spans="37:46" x14ac:dyDescent="0.25">
      <c r="AK217" s="3" t="s">
        <v>1981</v>
      </c>
      <c r="AL217" t="s">
        <v>1798</v>
      </c>
      <c r="AM217" t="s">
        <v>1797</v>
      </c>
      <c r="AN217" s="2" t="s">
        <v>1803</v>
      </c>
      <c r="AO217" s="2" t="s">
        <v>1799</v>
      </c>
      <c r="AP217" s="2" t="s">
        <v>1800</v>
      </c>
      <c r="AQ217" s="3" t="s">
        <v>1801</v>
      </c>
      <c r="AR217" s="2" t="s">
        <v>1802</v>
      </c>
      <c r="AS217" s="2" t="s">
        <v>1804</v>
      </c>
      <c r="AT217" t="s">
        <v>1923</v>
      </c>
    </row>
    <row r="218" spans="37:46" x14ac:dyDescent="0.25">
      <c r="AK218" s="3" t="s">
        <v>1982</v>
      </c>
      <c r="AL218" t="s">
        <v>1798</v>
      </c>
      <c r="AM218" t="s">
        <v>1797</v>
      </c>
      <c r="AN218" s="2" t="s">
        <v>1803</v>
      </c>
      <c r="AO218" s="2" t="s">
        <v>1799</v>
      </c>
      <c r="AP218" s="2" t="s">
        <v>1800</v>
      </c>
      <c r="AQ218" s="3" t="s">
        <v>1801</v>
      </c>
      <c r="AR218" s="2" t="s">
        <v>1802</v>
      </c>
      <c r="AS218" s="2" t="s">
        <v>1804</v>
      </c>
      <c r="AT218" t="s">
        <v>1921</v>
      </c>
    </row>
    <row r="219" spans="37:46" x14ac:dyDescent="0.25">
      <c r="AK219" s="3" t="s">
        <v>1983</v>
      </c>
      <c r="AL219" t="s">
        <v>1842</v>
      </c>
      <c r="AM219" t="s">
        <v>1797</v>
      </c>
      <c r="AN219" s="2" t="s">
        <v>1803</v>
      </c>
      <c r="AO219" s="2" t="s">
        <v>1799</v>
      </c>
      <c r="AP219" s="2" t="s">
        <v>1800</v>
      </c>
      <c r="AQ219" s="3" t="s">
        <v>1801</v>
      </c>
      <c r="AR219" s="2" t="s">
        <v>1802</v>
      </c>
      <c r="AS219" s="2" t="s">
        <v>1804</v>
      </c>
      <c r="AT219" t="s">
        <v>1805</v>
      </c>
    </row>
    <row r="220" spans="37:46" x14ac:dyDescent="0.25">
      <c r="AK220" s="3" t="s">
        <v>1984</v>
      </c>
      <c r="AL220" t="s">
        <v>1842</v>
      </c>
      <c r="AM220" t="s">
        <v>1802</v>
      </c>
      <c r="AN220" s="2" t="s">
        <v>1803</v>
      </c>
      <c r="AO220" s="2" t="s">
        <v>1944</v>
      </c>
      <c r="AP220" s="2" t="s">
        <v>1800</v>
      </c>
      <c r="AQ220" s="3" t="s">
        <v>1904</v>
      </c>
      <c r="AR220" s="2" t="s">
        <v>1892</v>
      </c>
      <c r="AS220" s="2" t="s">
        <v>1804</v>
      </c>
      <c r="AT220" t="s">
        <v>1807</v>
      </c>
    </row>
    <row r="221" spans="37:46" x14ac:dyDescent="0.25">
      <c r="AK221" s="3" t="s">
        <v>1613</v>
      </c>
      <c r="AL221" t="s">
        <v>124</v>
      </c>
      <c r="AM221" t="s">
        <v>1551</v>
      </c>
      <c r="AN221" s="2" t="s">
        <v>1552</v>
      </c>
      <c r="AO221" s="2" t="s">
        <v>1553</v>
      </c>
      <c r="AP221" s="2" t="s">
        <v>1554</v>
      </c>
      <c r="AQ221" s="3" t="s">
        <v>1555</v>
      </c>
      <c r="AR221" s="2" t="s">
        <v>1556</v>
      </c>
      <c r="AS221" s="2" t="s">
        <v>1557</v>
      </c>
      <c r="AT221" t="s">
        <v>1558</v>
      </c>
    </row>
    <row r="222" spans="37:46" x14ac:dyDescent="0.25">
      <c r="AK222" s="3" t="s">
        <v>1985</v>
      </c>
      <c r="AL222" t="s">
        <v>1842</v>
      </c>
      <c r="AM222" t="s">
        <v>1926</v>
      </c>
      <c r="AN222" s="2" t="s">
        <v>1803</v>
      </c>
      <c r="AO222" s="2" t="s">
        <v>1928</v>
      </c>
      <c r="AP222" s="2" t="s">
        <v>1800</v>
      </c>
      <c r="AQ222" s="3" t="s">
        <v>1830</v>
      </c>
      <c r="AR222" s="2" t="s">
        <v>1802</v>
      </c>
      <c r="AS222" s="2" t="s">
        <v>1804</v>
      </c>
      <c r="AT222" t="s">
        <v>1809</v>
      </c>
    </row>
    <row r="223" spans="37:46" x14ac:dyDescent="0.25">
      <c r="AK223" s="3" t="s">
        <v>1986</v>
      </c>
      <c r="AL223" t="s">
        <v>1842</v>
      </c>
      <c r="AM223" t="s">
        <v>1802</v>
      </c>
      <c r="AN223" s="2" t="s">
        <v>1803</v>
      </c>
      <c r="AO223" s="2" t="s">
        <v>1800</v>
      </c>
      <c r="AP223" s="2" t="s">
        <v>1830</v>
      </c>
      <c r="AQ223" s="3" t="s">
        <v>1987</v>
      </c>
      <c r="AR223" s="2" t="s">
        <v>1892</v>
      </c>
      <c r="AS223" s="2" t="s">
        <v>1814</v>
      </c>
      <c r="AT223" t="s">
        <v>1931</v>
      </c>
    </row>
    <row r="224" spans="37:46" x14ac:dyDescent="0.25">
      <c r="AK224" s="3" t="s">
        <v>1988</v>
      </c>
      <c r="AL224" t="s">
        <v>1842</v>
      </c>
      <c r="AM224" t="s">
        <v>1926</v>
      </c>
      <c r="AN224" s="2" t="s">
        <v>1803</v>
      </c>
      <c r="AO224" s="2" t="s">
        <v>1928</v>
      </c>
      <c r="AP224" s="2" t="s">
        <v>1800</v>
      </c>
      <c r="AQ224" s="3" t="s">
        <v>1830</v>
      </c>
      <c r="AR224" s="2" t="s">
        <v>1802</v>
      </c>
      <c r="AS224" s="2" t="s">
        <v>1804</v>
      </c>
      <c r="AT224" t="s">
        <v>1989</v>
      </c>
    </row>
    <row r="225" spans="37:46" x14ac:dyDescent="0.25">
      <c r="AK225" s="3" t="s">
        <v>1990</v>
      </c>
      <c r="AL225" t="s">
        <v>1798</v>
      </c>
      <c r="AM225" t="s">
        <v>1797</v>
      </c>
      <c r="AN225" s="2" t="s">
        <v>1803</v>
      </c>
      <c r="AO225" s="2" t="s">
        <v>1799</v>
      </c>
      <c r="AP225" s="2" t="s">
        <v>1800</v>
      </c>
      <c r="AQ225" s="3" t="s">
        <v>1801</v>
      </c>
      <c r="AR225" s="2" t="s">
        <v>1802</v>
      </c>
      <c r="AS225" s="2" t="s">
        <v>1814</v>
      </c>
      <c r="AT225" t="s">
        <v>1923</v>
      </c>
    </row>
    <row r="226" spans="37:46" x14ac:dyDescent="0.25">
      <c r="AK226" s="3" t="s">
        <v>1991</v>
      </c>
      <c r="AL226" t="s">
        <v>1798</v>
      </c>
      <c r="AM226" t="s">
        <v>1797</v>
      </c>
      <c r="AN226" s="2" t="s">
        <v>1803</v>
      </c>
      <c r="AO226" s="2" t="s">
        <v>1799</v>
      </c>
      <c r="AP226" s="2" t="s">
        <v>1800</v>
      </c>
      <c r="AQ226" s="3" t="s">
        <v>1801</v>
      </c>
      <c r="AR226" s="2" t="s">
        <v>1802</v>
      </c>
      <c r="AS226" s="2" t="s">
        <v>1814</v>
      </c>
      <c r="AT226" t="s">
        <v>1861</v>
      </c>
    </row>
    <row r="227" spans="37:46" x14ac:dyDescent="0.25">
      <c r="AK227" s="3" t="s">
        <v>1992</v>
      </c>
      <c r="AL227" t="s">
        <v>1798</v>
      </c>
      <c r="AM227" t="s">
        <v>1797</v>
      </c>
      <c r="AN227" s="2" t="s">
        <v>1803</v>
      </c>
      <c r="AO227" s="2" t="s">
        <v>1799</v>
      </c>
      <c r="AP227" s="2" t="s">
        <v>1800</v>
      </c>
      <c r="AQ227" s="3" t="s">
        <v>1801</v>
      </c>
      <c r="AR227" s="2" t="s">
        <v>1802</v>
      </c>
      <c r="AS227" s="2" t="s">
        <v>1814</v>
      </c>
      <c r="AT227" t="s">
        <v>1921</v>
      </c>
    </row>
    <row r="228" spans="37:46" x14ac:dyDescent="0.25">
      <c r="AK228" s="3" t="s">
        <v>1993</v>
      </c>
      <c r="AL228" t="s">
        <v>1798</v>
      </c>
      <c r="AM228" t="s">
        <v>1797</v>
      </c>
      <c r="AN228" s="2" t="s">
        <v>1803</v>
      </c>
      <c r="AO228" s="2" t="s">
        <v>1799</v>
      </c>
      <c r="AP228" s="2" t="s">
        <v>1800</v>
      </c>
      <c r="AQ228" s="3" t="s">
        <v>1801</v>
      </c>
      <c r="AR228" s="2" t="s">
        <v>1802</v>
      </c>
      <c r="AS228" s="2" t="s">
        <v>1814</v>
      </c>
      <c r="AT228" t="s">
        <v>1809</v>
      </c>
    </row>
    <row r="229" spans="37:46" x14ac:dyDescent="0.25">
      <c r="AK229" s="3" t="s">
        <v>1994</v>
      </c>
      <c r="AL229" t="s">
        <v>1842</v>
      </c>
      <c r="AM229" t="s">
        <v>1926</v>
      </c>
      <c r="AN229" s="2" t="s">
        <v>1803</v>
      </c>
      <c r="AO229" s="2" t="s">
        <v>1800</v>
      </c>
      <c r="AP229" s="2" t="s">
        <v>1830</v>
      </c>
      <c r="AQ229" s="3" t="s">
        <v>1904</v>
      </c>
      <c r="AR229" s="2" t="s">
        <v>1802</v>
      </c>
      <c r="AS229" s="2" t="s">
        <v>1863</v>
      </c>
      <c r="AT229" t="s">
        <v>1989</v>
      </c>
    </row>
    <row r="230" spans="37:46" x14ac:dyDescent="0.25">
      <c r="AK230" s="3" t="s">
        <v>1995</v>
      </c>
      <c r="AL230" t="s">
        <v>1842</v>
      </c>
      <c r="AM230" t="s">
        <v>1926</v>
      </c>
      <c r="AN230" s="2" t="s">
        <v>1803</v>
      </c>
      <c r="AO230" s="2" t="s">
        <v>1830</v>
      </c>
      <c r="AP230" s="2" t="s">
        <v>1904</v>
      </c>
      <c r="AQ230" s="3" t="s">
        <v>1996</v>
      </c>
      <c r="AR230" s="2" t="s">
        <v>1997</v>
      </c>
      <c r="AS230" s="2" t="s">
        <v>1863</v>
      </c>
      <c r="AT230" t="s">
        <v>1923</v>
      </c>
    </row>
    <row r="231" spans="37:46" x14ac:dyDescent="0.25">
      <c r="AK231" s="3" t="s">
        <v>1998</v>
      </c>
      <c r="AL231" t="s">
        <v>1842</v>
      </c>
      <c r="AM231" t="s">
        <v>1830</v>
      </c>
      <c r="AN231" s="2" t="s">
        <v>1803</v>
      </c>
      <c r="AO231" s="2" t="s">
        <v>1799</v>
      </c>
      <c r="AP231" s="2" t="s">
        <v>1904</v>
      </c>
      <c r="AQ231" s="3" t="s">
        <v>1996</v>
      </c>
      <c r="AR231" s="2" t="s">
        <v>1997</v>
      </c>
      <c r="AS231" s="2" t="s">
        <v>1814</v>
      </c>
      <c r="AT231" t="s">
        <v>1921</v>
      </c>
    </row>
    <row r="232" spans="37:46" x14ac:dyDescent="0.25">
      <c r="AK232" s="3" t="s">
        <v>1999</v>
      </c>
      <c r="AL232" t="s">
        <v>1830</v>
      </c>
      <c r="AM232" t="s">
        <v>1842</v>
      </c>
      <c r="AN232" s="2" t="s">
        <v>1803</v>
      </c>
      <c r="AO232" s="2" t="s">
        <v>1904</v>
      </c>
      <c r="AP232" s="2" t="s">
        <v>1996</v>
      </c>
      <c r="AQ232" s="3" t="s">
        <v>1926</v>
      </c>
      <c r="AR232" s="2" t="s">
        <v>1997</v>
      </c>
      <c r="AS232" s="2" t="s">
        <v>1814</v>
      </c>
      <c r="AT232" t="s">
        <v>1931</v>
      </c>
    </row>
  </sheetData>
  <sortState xmlns:xlrd2="http://schemas.microsoft.com/office/spreadsheetml/2017/richdata2" ref="E91:J111">
    <sortCondition descending="1" ref="J91:J111"/>
    <sortCondition descending="1" ref="G91:G11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D8AF-6B80-483B-87B9-0730CB610B87}">
  <sheetPr>
    <tabColor theme="4"/>
  </sheetPr>
  <dimension ref="A1:HR278"/>
  <sheetViews>
    <sheetView workbookViewId="0">
      <pane ySplit="2" topLeftCell="A3" activePane="bottomLeft" state="frozen"/>
      <selection activeCell="AD128" sqref="L65:AD128"/>
      <selection pane="bottomLeft" activeCell="T101" sqref="T101"/>
    </sheetView>
  </sheetViews>
  <sheetFormatPr defaultColWidth="10.42578125" defaultRowHeight="15" x14ac:dyDescent="0.25"/>
  <cols>
    <col min="1" max="1" width="17.85546875" bestFit="1" customWidth="1"/>
    <col min="2" max="2" width="4" style="2" bestFit="1" customWidth="1"/>
    <col min="3" max="3" width="6" style="2" bestFit="1" customWidth="1"/>
    <col min="4" max="4" width="16.28515625" style="2" bestFit="1" customWidth="1"/>
    <col min="5" max="5" width="10.5703125" style="2" bestFit="1" customWidth="1"/>
    <col min="6" max="6" width="9.42578125" style="2" bestFit="1" customWidth="1"/>
    <col min="7" max="7" width="10.5703125" style="2" bestFit="1" customWidth="1"/>
    <col min="8" max="8" width="11.5703125" style="3" bestFit="1" customWidth="1"/>
    <col min="9" max="9" width="6.140625" style="2" bestFit="1" customWidth="1"/>
    <col min="10" max="10" width="8.42578125" style="2" bestFit="1" customWidth="1"/>
    <col min="11" max="11" width="9.140625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7" width="4" style="2" bestFit="1" customWidth="1"/>
    <col min="18" max="18" width="3" style="2" bestFit="1" customWidth="1"/>
    <col min="19" max="19" width="29.7109375" style="2" bestFit="1" customWidth="1"/>
    <col min="20" max="20" width="11.5703125" style="2" bestFit="1" customWidth="1"/>
    <col min="21" max="21" width="4" style="2" bestFit="1" customWidth="1"/>
    <col min="22" max="22" width="5.5703125" style="2" bestFit="1" customWidth="1"/>
    <col min="23" max="23" width="4" style="2" bestFit="1" customWidth="1"/>
    <col min="24" max="24" width="5.5703125" style="2" bestFit="1" customWidth="1"/>
    <col min="25" max="25" width="3" style="2" bestFit="1" customWidth="1"/>
    <col min="26" max="26" width="8.42578125" bestFit="1" customWidth="1"/>
    <col min="27" max="27" width="2.7109375" bestFit="1" customWidth="1"/>
    <col min="28" max="28" width="10.7109375" bestFit="1" customWidth="1"/>
    <col min="29" max="29" width="3.85546875" bestFit="1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7109375" style="2" bestFit="1" customWidth="1"/>
    <col min="36" max="36" width="4.85546875" style="2" bestFit="1" customWidth="1"/>
    <col min="37" max="37" width="29" style="3" bestFit="1" customWidth="1"/>
    <col min="38" max="38" width="15.28515625" bestFit="1" customWidth="1"/>
    <col min="39" max="39" width="15" bestFit="1" customWidth="1"/>
    <col min="40" max="42" width="15" style="2" bestFit="1" customWidth="1"/>
    <col min="43" max="43" width="15" style="3" bestFit="1" customWidth="1"/>
    <col min="44" max="44" width="15" style="2" bestFit="1" customWidth="1"/>
    <col min="45" max="45" width="13.42578125" style="2" bestFit="1" customWidth="1"/>
    <col min="46" max="46" width="12.5703125" bestFit="1" customWidth="1"/>
    <col min="48" max="48" width="19" bestFit="1" customWidth="1"/>
    <col min="49" max="49" width="24.7109375" bestFit="1" customWidth="1"/>
    <col min="50" max="50" width="22" bestFit="1" customWidth="1"/>
    <col min="51" max="51" width="24.42578125" bestFit="1" customWidth="1"/>
    <col min="52" max="52" width="23" bestFit="1" customWidth="1"/>
    <col min="53" max="53" width="26.140625" bestFit="1" customWidth="1"/>
    <col min="54" max="54" width="23.42578125" bestFit="1" customWidth="1"/>
    <col min="55" max="55" width="22.5703125" bestFit="1" customWidth="1"/>
    <col min="56" max="56" width="22.85546875" bestFit="1" customWidth="1"/>
    <col min="57" max="57" width="23.28515625" bestFit="1" customWidth="1"/>
    <col min="58" max="58" width="24.85546875" bestFit="1" customWidth="1"/>
    <col min="59" max="59" width="26" bestFit="1" customWidth="1"/>
    <col min="60" max="60" width="23.85546875" bestFit="1" customWidth="1"/>
    <col min="61" max="61" width="23.140625" bestFit="1" customWidth="1"/>
    <col min="62" max="62" width="26.7109375" bestFit="1" customWidth="1"/>
    <col min="63" max="63" width="25.140625" bestFit="1" customWidth="1"/>
    <col min="64" max="65" width="24.85546875" bestFit="1" customWidth="1"/>
    <col min="66" max="66" width="24.7109375" bestFit="1" customWidth="1"/>
    <col min="67" max="67" width="25.140625" bestFit="1" customWidth="1"/>
    <col min="68" max="68" width="24.140625" bestFit="1" customWidth="1"/>
    <col min="69" max="69" width="24.28515625" bestFit="1" customWidth="1"/>
    <col min="70" max="70" width="23.28515625" bestFit="1" customWidth="1"/>
    <col min="71" max="71" width="27.28515625" bestFit="1" customWidth="1"/>
    <col min="72" max="72" width="24.28515625" bestFit="1" customWidth="1"/>
    <col min="73" max="73" width="25.28515625" bestFit="1" customWidth="1"/>
    <col min="74" max="74" width="19" bestFit="1" customWidth="1"/>
    <col min="75" max="75" width="24.7109375" bestFit="1" customWidth="1"/>
    <col min="76" max="76" width="26.42578125" bestFit="1" customWidth="1"/>
    <col min="77" max="77" width="25.85546875" bestFit="1" customWidth="1"/>
    <col min="78" max="78" width="25" bestFit="1" customWidth="1"/>
    <col min="79" max="79" width="24.85546875" bestFit="1" customWidth="1"/>
    <col min="80" max="80" width="25" bestFit="1" customWidth="1"/>
    <col min="81" max="81" width="26.5703125" bestFit="1" customWidth="1"/>
    <col min="82" max="82" width="27.140625" bestFit="1" customWidth="1"/>
    <col min="83" max="83" width="24.5703125" bestFit="1" customWidth="1"/>
    <col min="84" max="84" width="23.85546875" bestFit="1" customWidth="1"/>
    <col min="85" max="85" width="25.5703125" bestFit="1" customWidth="1"/>
    <col min="86" max="86" width="24.42578125" bestFit="1" customWidth="1"/>
    <col min="87" max="87" width="23.85546875" bestFit="1" customWidth="1"/>
    <col min="88" max="88" width="24.42578125" bestFit="1" customWidth="1"/>
    <col min="89" max="89" width="26.5703125" bestFit="1" customWidth="1"/>
    <col min="90" max="90" width="24.7109375" bestFit="1" customWidth="1"/>
    <col min="91" max="91" width="25.85546875" bestFit="1" customWidth="1"/>
    <col min="92" max="92" width="24.85546875" bestFit="1" customWidth="1"/>
    <col min="93" max="93" width="23.85546875" bestFit="1" customWidth="1"/>
    <col min="94" max="94" width="25.28515625" bestFit="1" customWidth="1"/>
    <col min="95" max="96" width="24.85546875" bestFit="1" customWidth="1"/>
    <col min="97" max="97" width="23.7109375" bestFit="1" customWidth="1"/>
    <col min="98" max="98" width="24" bestFit="1" customWidth="1"/>
    <col min="99" max="99" width="23" bestFit="1" customWidth="1"/>
    <col min="100" max="100" width="19" bestFit="1" customWidth="1"/>
    <col min="101" max="101" width="26" bestFit="1" customWidth="1"/>
    <col min="102" max="102" width="22.7109375" bestFit="1" customWidth="1"/>
    <col min="103" max="103" width="23.7109375" bestFit="1" customWidth="1"/>
    <col min="104" max="104" width="25.140625" bestFit="1" customWidth="1"/>
    <col min="105" max="106" width="24.7109375" bestFit="1" customWidth="1"/>
    <col min="107" max="107" width="26.85546875" bestFit="1" customWidth="1"/>
    <col min="108" max="108" width="26.140625" bestFit="1" customWidth="1"/>
    <col min="109" max="109" width="27" bestFit="1" customWidth="1"/>
    <col min="110" max="110" width="25" bestFit="1" customWidth="1"/>
    <col min="111" max="111" width="23.28515625" bestFit="1" customWidth="1"/>
    <col min="112" max="112" width="24.28515625" bestFit="1" customWidth="1"/>
    <col min="113" max="113" width="24.85546875" bestFit="1" customWidth="1"/>
    <col min="114" max="115" width="24.28515625" bestFit="1" customWidth="1"/>
    <col min="116" max="116" width="23.5703125" bestFit="1" customWidth="1"/>
    <col min="117" max="117" width="25.85546875" bestFit="1" customWidth="1"/>
    <col min="118" max="118" width="23" bestFit="1" customWidth="1"/>
    <col min="119" max="119" width="25.5703125" bestFit="1" customWidth="1"/>
    <col min="120" max="120" width="25" bestFit="1" customWidth="1"/>
    <col min="121" max="121" width="24.85546875" bestFit="1" customWidth="1"/>
    <col min="122" max="122" width="27.28515625" bestFit="1" customWidth="1"/>
    <col min="123" max="123" width="24.140625" bestFit="1" customWidth="1"/>
    <col min="124" max="124" width="27.140625" bestFit="1" customWidth="1"/>
    <col min="125" max="125" width="23.28515625" bestFit="1" customWidth="1"/>
    <col min="126" max="126" width="19" bestFit="1" customWidth="1"/>
    <col min="127" max="127" width="23.7109375" bestFit="1" customWidth="1"/>
    <col min="128" max="128" width="23.28515625" bestFit="1" customWidth="1"/>
    <col min="129" max="129" width="23.85546875" bestFit="1" customWidth="1"/>
    <col min="130" max="130" width="24.85546875" bestFit="1" customWidth="1"/>
    <col min="131" max="131" width="25.85546875" bestFit="1" customWidth="1"/>
    <col min="132" max="133" width="21.85546875" bestFit="1" customWidth="1"/>
    <col min="134" max="134" width="22.28515625" bestFit="1" customWidth="1"/>
    <col min="135" max="135" width="23.85546875" bestFit="1" customWidth="1"/>
    <col min="136" max="137" width="25.28515625" bestFit="1" customWidth="1"/>
    <col min="138" max="138" width="23.7109375" bestFit="1" customWidth="1"/>
    <col min="139" max="140" width="26" bestFit="1" customWidth="1"/>
    <col min="141" max="141" width="26.5703125" bestFit="1" customWidth="1"/>
    <col min="142" max="142" width="26.42578125" bestFit="1" customWidth="1"/>
    <col min="143" max="143" width="25" bestFit="1" customWidth="1"/>
    <col min="144" max="144" width="26.5703125" bestFit="1" customWidth="1"/>
    <col min="145" max="145" width="25" bestFit="1" customWidth="1"/>
    <col min="146" max="146" width="26.140625" bestFit="1" customWidth="1"/>
    <col min="147" max="148" width="26.85546875" bestFit="1" customWidth="1"/>
    <col min="149" max="149" width="25.7109375" bestFit="1" customWidth="1"/>
    <col min="150" max="150" width="24.7109375" bestFit="1" customWidth="1"/>
    <col min="151" max="151" width="26.5703125" bestFit="1" customWidth="1"/>
    <col min="152" max="152" width="19" bestFit="1" customWidth="1"/>
    <col min="153" max="154" width="26.140625" bestFit="1" customWidth="1"/>
    <col min="155" max="155" width="26.85546875" bestFit="1" customWidth="1"/>
    <col min="156" max="156" width="25.140625" bestFit="1" customWidth="1"/>
    <col min="157" max="157" width="24.140625" bestFit="1" customWidth="1"/>
    <col min="158" max="158" width="26.140625" bestFit="1" customWidth="1"/>
    <col min="159" max="160" width="25.140625" bestFit="1" customWidth="1"/>
    <col min="161" max="161" width="25.7109375" bestFit="1" customWidth="1"/>
    <col min="162" max="162" width="24.140625" bestFit="1" customWidth="1"/>
    <col min="163" max="163" width="25.28515625" bestFit="1" customWidth="1"/>
    <col min="164" max="164" width="24.28515625" bestFit="1" customWidth="1"/>
    <col min="165" max="165" width="25.140625" bestFit="1" customWidth="1"/>
    <col min="166" max="166" width="26" bestFit="1" customWidth="1"/>
    <col min="167" max="167" width="25.28515625" bestFit="1" customWidth="1"/>
    <col min="168" max="168" width="27" bestFit="1" customWidth="1"/>
    <col min="169" max="169" width="26" bestFit="1" customWidth="1"/>
    <col min="170" max="170" width="28" bestFit="1" customWidth="1"/>
    <col min="171" max="171" width="28.85546875" bestFit="1" customWidth="1"/>
    <col min="172" max="172" width="25.85546875" bestFit="1" customWidth="1"/>
    <col min="173" max="173" width="26.28515625" bestFit="1" customWidth="1"/>
    <col min="174" max="174" width="25.7109375" bestFit="1" customWidth="1"/>
    <col min="175" max="175" width="24.85546875" bestFit="1" customWidth="1"/>
    <col min="176" max="176" width="26" bestFit="1" customWidth="1"/>
    <col min="177" max="177" width="26.85546875" bestFit="1" customWidth="1"/>
    <col min="178" max="178" width="19" bestFit="1" customWidth="1"/>
    <col min="179" max="179" width="25" bestFit="1" customWidth="1"/>
    <col min="180" max="180" width="24.42578125" bestFit="1" customWidth="1"/>
    <col min="181" max="181" width="26.140625" bestFit="1" customWidth="1"/>
    <col min="182" max="182" width="26.5703125" bestFit="1" customWidth="1"/>
    <col min="183" max="183" width="24.7109375" bestFit="1" customWidth="1"/>
    <col min="184" max="184" width="26.7109375" bestFit="1" customWidth="1"/>
    <col min="185" max="185" width="24" bestFit="1" customWidth="1"/>
    <col min="186" max="186" width="24.42578125" bestFit="1" customWidth="1"/>
    <col min="187" max="187" width="24" bestFit="1" customWidth="1"/>
    <col min="188" max="188" width="25.7109375" bestFit="1" customWidth="1"/>
    <col min="189" max="189" width="26.7109375" bestFit="1" customWidth="1"/>
    <col min="190" max="190" width="23.85546875" bestFit="1" customWidth="1"/>
    <col min="191" max="192" width="24.7109375" bestFit="1" customWidth="1"/>
    <col min="193" max="193" width="22.5703125" bestFit="1" customWidth="1"/>
    <col min="194" max="194" width="24" bestFit="1" customWidth="1"/>
    <col min="195" max="196" width="25.7109375" bestFit="1" customWidth="1"/>
    <col min="197" max="197" width="25.140625" bestFit="1" customWidth="1"/>
    <col min="198" max="198" width="26.140625" bestFit="1" customWidth="1"/>
    <col min="199" max="199" width="24.85546875" bestFit="1" customWidth="1"/>
    <col min="200" max="200" width="24.28515625" bestFit="1" customWidth="1"/>
    <col min="201" max="201" width="26" bestFit="1" customWidth="1"/>
    <col min="202" max="202" width="27.28515625" bestFit="1" customWidth="1"/>
    <col min="203" max="203" width="25.5703125" bestFit="1" customWidth="1"/>
    <col min="204" max="204" width="19" bestFit="1" customWidth="1"/>
    <col min="205" max="205" width="26.28515625" bestFit="1" customWidth="1"/>
    <col min="206" max="206" width="26.42578125" bestFit="1" customWidth="1"/>
    <col min="207" max="207" width="25" bestFit="1" customWidth="1"/>
    <col min="208" max="208" width="25.5703125" bestFit="1" customWidth="1"/>
    <col min="209" max="209" width="26.140625" bestFit="1" customWidth="1"/>
    <col min="210" max="210" width="29" bestFit="1" customWidth="1"/>
    <col min="211" max="211" width="28" bestFit="1" customWidth="1"/>
    <col min="212" max="212" width="24" bestFit="1" customWidth="1"/>
    <col min="213" max="213" width="25" bestFit="1" customWidth="1"/>
    <col min="214" max="214" width="25.5703125" bestFit="1" customWidth="1"/>
    <col min="215" max="215" width="25" bestFit="1" customWidth="1"/>
    <col min="217" max="217" width="15.28515625" bestFit="1" customWidth="1"/>
    <col min="218" max="218" width="14.85546875" bestFit="1" customWidth="1"/>
    <col min="219" max="219" width="13.28515625" bestFit="1" customWidth="1"/>
    <col min="220" max="220" width="11.28515625" bestFit="1" customWidth="1"/>
    <col min="221" max="222" width="14.85546875" bestFit="1" customWidth="1"/>
    <col min="223" max="223" width="10.85546875" bestFit="1" customWidth="1"/>
    <col min="224" max="224" width="12.28515625" bestFit="1" customWidth="1"/>
    <col min="225" max="225" width="13.85546875" bestFit="1" customWidth="1"/>
    <col min="226" max="226" width="11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552</v>
      </c>
      <c r="B3" s="2">
        <v>26</v>
      </c>
      <c r="C3" s="2" t="s">
        <v>119</v>
      </c>
      <c r="D3" s="2" t="s">
        <v>116</v>
      </c>
      <c r="E3" s="2" t="s">
        <v>116</v>
      </c>
      <c r="F3" s="2" t="s">
        <v>126</v>
      </c>
      <c r="G3" s="2">
        <v>190</v>
      </c>
      <c r="H3" s="29">
        <v>14805</v>
      </c>
      <c r="I3" s="2">
        <v>4</v>
      </c>
      <c r="J3" s="2">
        <v>57</v>
      </c>
      <c r="K3" s="2">
        <v>0</v>
      </c>
      <c r="L3" s="2">
        <v>57</v>
      </c>
      <c r="M3" s="2">
        <v>57</v>
      </c>
      <c r="N3" s="91">
        <v>57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AA3" s="22"/>
      <c r="AB3" s="20"/>
      <c r="AC3" s="21"/>
      <c r="AD3" s="23">
        <f t="shared" ref="AD3:AD38" si="0">IF(SUM(N3:V3)=0,MAX(X3:Y3),MAX(N3:V3))</f>
        <v>57</v>
      </c>
      <c r="AE3" s="23" t="str">
        <f t="shared" ref="AE3:AE60" si="1">IF(J3&gt;0,_xlfn.XLOOKUP($AD3,$N3:$Y3,$N$2:$Y$2),"")</f>
        <v>P</v>
      </c>
      <c r="AF3" s="23">
        <f>IF(AJ3="P",_xlfn.XLOOKUP($AQ3,Pitching!$AP$2:$AP$239,Pitching!$AS$2:$AS$239),"")</f>
        <v>17</v>
      </c>
      <c r="AG3" s="23">
        <f>IF(AJ3="P",_xlfn.XLOOKUP($AQ3,Pitching!$AP$2:$AP$239,Pitching!$AT$2:$AT$239),"")</f>
        <v>3</v>
      </c>
      <c r="AH3" s="23" t="str">
        <f>IF(J3&gt;0, IF(AJ3&lt;&gt;"P",_xlfn.XLOOKUP($AQ3,Batting!$AS$2:$AS$519,Batting!$AY$2:$AY$519),""),"")</f>
        <v/>
      </c>
      <c r="AI3" s="23" t="str" cm="1">
        <f t="array" ref="AI3">IF(J3&gt;0, IF(AJ3&lt;&gt;"P",_xlfn.XLOOKUP($AQ3,Batting!$AS$2:$AS$523,Batting!AZ$2:$AZ$523),""),"")</f>
        <v/>
      </c>
      <c r="AJ3" s="23" t="str">
        <f t="shared" ref="AJ3:AJ60" si="2">IF(J3&gt;0, IF(N3&gt;0,"P","Field"),"")</f>
        <v>P</v>
      </c>
      <c r="AK3" s="28" t="str">
        <f t="shared" ref="AK3:AK60" si="3">IF(J3&gt;0, A3,"")</f>
        <v>Jack Aker</v>
      </c>
      <c r="AL3" t="s">
        <v>289</v>
      </c>
      <c r="AM3" t="s">
        <v>1170</v>
      </c>
      <c r="AN3" s="23" t="str">
        <f>AJ3</f>
        <v>P</v>
      </c>
      <c r="AO3" s="23" t="str">
        <f>AE3</f>
        <v>P</v>
      </c>
      <c r="AP3" s="23">
        <f>AD3</f>
        <v>57</v>
      </c>
      <c r="AQ3" s="28" t="str">
        <f>AM3</f>
        <v>Aker</v>
      </c>
      <c r="AR3" s="23">
        <f>IF($AJ3="P",$AF3,$AH3)</f>
        <v>17</v>
      </c>
      <c r="AS3" s="23">
        <f>IF($AJ3="P",$AG3,$AI3)</f>
        <v>3</v>
      </c>
    </row>
    <row r="4" spans="1:45" x14ac:dyDescent="0.25">
      <c r="A4" t="s">
        <v>556</v>
      </c>
      <c r="B4" s="2">
        <v>23</v>
      </c>
      <c r="C4" s="2" t="s">
        <v>119</v>
      </c>
      <c r="D4" s="2" t="s">
        <v>116</v>
      </c>
      <c r="E4" s="2" t="s">
        <v>116</v>
      </c>
      <c r="F4" s="2" t="s">
        <v>118</v>
      </c>
      <c r="G4" s="2">
        <v>195</v>
      </c>
      <c r="H4" s="29">
        <v>16115</v>
      </c>
      <c r="I4" s="2">
        <v>2</v>
      </c>
      <c r="J4" s="2">
        <v>47</v>
      </c>
      <c r="K4" s="2">
        <v>38</v>
      </c>
      <c r="L4" s="2">
        <v>47</v>
      </c>
      <c r="M4" s="2">
        <v>44</v>
      </c>
      <c r="N4" s="91">
        <v>0</v>
      </c>
      <c r="O4" s="2">
        <v>0</v>
      </c>
      <c r="P4" s="2">
        <v>0</v>
      </c>
      <c r="Q4" s="2">
        <v>0</v>
      </c>
      <c r="R4" s="2">
        <v>44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5</v>
      </c>
      <c r="Y4" s="2">
        <v>0</v>
      </c>
      <c r="AA4" s="22"/>
      <c r="AB4" s="20"/>
      <c r="AC4" s="21"/>
      <c r="AD4" s="23">
        <f t="shared" si="0"/>
        <v>44</v>
      </c>
      <c r="AE4" s="23" t="str">
        <f t="shared" si="1"/>
        <v>3B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6C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Sal Bando</v>
      </c>
      <c r="AL4" t="s">
        <v>1320</v>
      </c>
      <c r="AM4" t="s">
        <v>1321</v>
      </c>
      <c r="AN4" s="23" t="str">
        <f t="shared" ref="AN4:AN60" si="4">AJ4</f>
        <v>Field</v>
      </c>
      <c r="AO4" s="23" t="str">
        <f t="shared" ref="AO4:AO60" si="5">AE4</f>
        <v>3B</v>
      </c>
      <c r="AP4" s="23">
        <f t="shared" ref="AP4:AP60" si="6">AD4</f>
        <v>44</v>
      </c>
      <c r="AQ4" s="28" t="str">
        <f t="shared" ref="AQ4:AQ60" si="7">AM4</f>
        <v>Bando</v>
      </c>
      <c r="AR4" s="23" t="str">
        <f t="shared" ref="AR4:AR60" si="8">IF($AJ4="P",$AF4,$AH4)</f>
        <v>6C</v>
      </c>
      <c r="AS4" s="23" t="str">
        <f t="shared" ref="AS4:AS60" si="9">IF($AJ4="P",$AG4,$AI4)</f>
        <v>R</v>
      </c>
    </row>
    <row r="5" spans="1:45" x14ac:dyDescent="0.25">
      <c r="A5" t="s">
        <v>564</v>
      </c>
      <c r="B5" s="2">
        <v>26</v>
      </c>
      <c r="C5" s="2" t="s">
        <v>119</v>
      </c>
      <c r="D5" s="2" t="s">
        <v>116</v>
      </c>
      <c r="E5" s="2" t="s">
        <v>116</v>
      </c>
      <c r="F5" s="2" t="s">
        <v>117</v>
      </c>
      <c r="G5" s="2">
        <v>155</v>
      </c>
      <c r="H5" s="29">
        <v>14955</v>
      </c>
      <c r="I5" s="2" t="s">
        <v>124</v>
      </c>
      <c r="J5" s="2">
        <v>2</v>
      </c>
      <c r="K5" s="2">
        <v>2</v>
      </c>
      <c r="L5" s="2">
        <v>2</v>
      </c>
      <c r="M5" s="2">
        <v>2</v>
      </c>
      <c r="N5" s="91">
        <v>0</v>
      </c>
      <c r="O5" s="2">
        <v>0</v>
      </c>
      <c r="P5" s="2">
        <v>0</v>
      </c>
      <c r="Q5" s="2">
        <v>0</v>
      </c>
      <c r="R5" s="2">
        <v>2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AA5" s="22"/>
      <c r="AB5" s="20"/>
      <c r="AC5" s="21"/>
      <c r="AD5" s="23">
        <f t="shared" si="0"/>
        <v>2</v>
      </c>
      <c r="AE5" s="23" t="str">
        <f t="shared" si="1"/>
        <v>3B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6C</v>
      </c>
      <c r="AI5" s="23" t="str" cm="1">
        <f t="array" ref="AI5">IF(J5&gt;0, IF(AJ5&lt;&gt;"P",_xlfn.XLOOKUP($AQ5,Batting!$AS$2:$AS$523,Batting!AZ$2:$AZ$523),""),"")</f>
        <v>R</v>
      </c>
      <c r="AJ5" s="23" t="str">
        <f t="shared" si="2"/>
        <v>Field</v>
      </c>
      <c r="AK5" s="28" t="str">
        <f t="shared" si="3"/>
        <v>Weldon Bowlin</v>
      </c>
      <c r="AL5" t="s">
        <v>1364</v>
      </c>
      <c r="AM5" t="s">
        <v>1365</v>
      </c>
      <c r="AN5" s="23" t="str">
        <f t="shared" si="4"/>
        <v>Field</v>
      </c>
      <c r="AO5" s="23" t="str">
        <f t="shared" si="5"/>
        <v>3B</v>
      </c>
      <c r="AP5" s="23">
        <f t="shared" si="6"/>
        <v>2</v>
      </c>
      <c r="AQ5" s="28" t="str">
        <f t="shared" si="7"/>
        <v>Bowlin</v>
      </c>
      <c r="AR5" s="23" t="str">
        <f t="shared" si="8"/>
        <v>6C</v>
      </c>
      <c r="AS5" s="23" t="str">
        <f t="shared" si="9"/>
        <v>R</v>
      </c>
    </row>
    <row r="6" spans="1:45" x14ac:dyDescent="0.25">
      <c r="A6" t="s">
        <v>486</v>
      </c>
      <c r="B6" s="2">
        <v>25</v>
      </c>
      <c r="C6" s="2" t="s">
        <v>131</v>
      </c>
      <c r="D6" s="2" t="s">
        <v>116</v>
      </c>
      <c r="E6" s="2" t="s">
        <v>116</v>
      </c>
      <c r="F6" s="2" t="s">
        <v>128</v>
      </c>
      <c r="G6" s="2">
        <v>160</v>
      </c>
      <c r="H6" s="29">
        <v>15409</v>
      </c>
      <c r="I6" s="2">
        <v>4</v>
      </c>
      <c r="J6" s="2">
        <v>147</v>
      </c>
      <c r="K6" s="2">
        <v>145</v>
      </c>
      <c r="L6" s="2">
        <v>147</v>
      </c>
      <c r="M6" s="2">
        <v>145</v>
      </c>
      <c r="N6" s="91">
        <v>0</v>
      </c>
      <c r="O6" s="2">
        <v>0</v>
      </c>
      <c r="P6" s="2">
        <v>0</v>
      </c>
      <c r="Q6" s="2">
        <v>0</v>
      </c>
      <c r="R6" s="2">
        <v>0</v>
      </c>
      <c r="S6" s="2">
        <v>145</v>
      </c>
      <c r="T6" s="2">
        <v>0</v>
      </c>
      <c r="U6" s="2">
        <v>0</v>
      </c>
      <c r="V6" s="2">
        <v>0</v>
      </c>
      <c r="W6" s="2">
        <v>0</v>
      </c>
      <c r="X6" s="2">
        <v>1</v>
      </c>
      <c r="Y6" s="2">
        <v>1</v>
      </c>
      <c r="AA6" s="22"/>
      <c r="AB6" s="20"/>
      <c r="AC6" s="21"/>
      <c r="AD6" s="23">
        <f t="shared" si="0"/>
        <v>145</v>
      </c>
      <c r="AE6" s="23" t="str">
        <f t="shared" si="1"/>
        <v>SS</v>
      </c>
      <c r="AF6" s="23" t="str">
        <f>IF(AJ6="P",_xlfn.XLOOKUP($AQ6,Pitching!$AP$2:$AP$239,Pitching!$AS$2:$AS$239),"")</f>
        <v/>
      </c>
      <c r="AG6" s="23" t="str">
        <f>IF(AJ6="P",_xlfn.XLOOKUP($AQ6,Pitching!$AP$2:$AP$239,Pitching!$AT$2:$AT$239),"")</f>
        <v/>
      </c>
      <c r="AH6" s="23" t="str">
        <f>IF(J6&gt;0, IF(AJ6&lt;&gt;"P",_xlfn.XLOOKUP($AQ6,Batting!$AS$2:$AS$519,Batting!$AY$2:$AY$519),""),"")</f>
        <v>4C</v>
      </c>
      <c r="AI6" s="23" t="str" cm="1">
        <f t="array" ref="AI6">IF(J6&gt;0, IF(AJ6&lt;&gt;"P",_xlfn.XLOOKUP($AQ6,Batting!$AS$2:$AS$523,Batting!AZ$2:$AZ$523),""),"")</f>
        <v>R</v>
      </c>
      <c r="AJ6" s="23" t="str">
        <f t="shared" si="2"/>
        <v>Field</v>
      </c>
      <c r="AK6" s="28" t="str">
        <f t="shared" si="3"/>
        <v>Bert Campaneris</v>
      </c>
      <c r="AL6" t="s">
        <v>246</v>
      </c>
      <c r="AM6" t="s">
        <v>1015</v>
      </c>
      <c r="AN6" s="23" t="str">
        <f t="shared" si="4"/>
        <v>Field</v>
      </c>
      <c r="AO6" s="23" t="str">
        <f t="shared" si="5"/>
        <v>SS</v>
      </c>
      <c r="AP6" s="23">
        <f t="shared" si="6"/>
        <v>145</v>
      </c>
      <c r="AQ6" s="28" t="str">
        <f t="shared" si="7"/>
        <v>Campaneris</v>
      </c>
      <c r="AR6" s="23" t="str">
        <f t="shared" si="8"/>
        <v>4C</v>
      </c>
      <c r="AS6" s="23" t="str">
        <f t="shared" si="9"/>
        <v>R</v>
      </c>
    </row>
    <row r="7" spans="1:45" x14ac:dyDescent="0.25">
      <c r="A7" t="s">
        <v>475</v>
      </c>
      <c r="B7" s="2">
        <v>27</v>
      </c>
      <c r="C7" s="2" t="s">
        <v>119</v>
      </c>
      <c r="D7" s="2" t="s">
        <v>116</v>
      </c>
      <c r="E7" s="2" t="s">
        <v>116</v>
      </c>
      <c r="F7" s="2" t="s">
        <v>118</v>
      </c>
      <c r="G7" s="2">
        <v>170</v>
      </c>
      <c r="H7" s="29">
        <v>14666</v>
      </c>
      <c r="I7" s="2">
        <v>4</v>
      </c>
      <c r="J7" s="2">
        <v>142</v>
      </c>
      <c r="K7" s="2">
        <v>138</v>
      </c>
      <c r="L7" s="2">
        <v>142</v>
      </c>
      <c r="M7" s="2">
        <v>141</v>
      </c>
      <c r="N7" s="91">
        <v>0</v>
      </c>
      <c r="O7" s="2">
        <v>0</v>
      </c>
      <c r="P7" s="2">
        <v>44</v>
      </c>
      <c r="Q7" s="2">
        <v>0</v>
      </c>
      <c r="R7" s="2">
        <v>56</v>
      </c>
      <c r="S7" s="2">
        <v>0</v>
      </c>
      <c r="T7" s="2">
        <v>55</v>
      </c>
      <c r="U7" s="2">
        <v>0</v>
      </c>
      <c r="V7" s="2">
        <v>0</v>
      </c>
      <c r="W7" s="2">
        <v>55</v>
      </c>
      <c r="X7" s="2">
        <v>2</v>
      </c>
      <c r="Y7" s="2">
        <v>0</v>
      </c>
      <c r="AA7" s="22"/>
      <c r="AB7" s="20"/>
      <c r="AC7" s="21"/>
      <c r="AD7" s="23">
        <f t="shared" si="0"/>
        <v>56</v>
      </c>
      <c r="AE7" s="23" t="str">
        <f t="shared" si="1"/>
        <v>3B</v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>4C</v>
      </c>
      <c r="AI7" s="23" t="str" cm="1">
        <f t="array" ref="AI7">IF(J7&gt;0, IF(AJ7&lt;&gt;"P",_xlfn.XLOOKUP($AQ7,Batting!$AS$2:$AS$523,Batting!AZ$2:$AZ$523),""),"")</f>
        <v>R</v>
      </c>
      <c r="AJ7" s="23" t="str">
        <f t="shared" si="2"/>
        <v>Field</v>
      </c>
      <c r="AK7" s="28" t="str">
        <f t="shared" si="3"/>
        <v>Danny Cater</v>
      </c>
      <c r="AL7" t="s">
        <v>270</v>
      </c>
      <c r="AM7" t="s">
        <v>1077</v>
      </c>
      <c r="AN7" s="23" t="str">
        <f t="shared" si="4"/>
        <v>Field</v>
      </c>
      <c r="AO7" s="23" t="str">
        <f t="shared" si="5"/>
        <v>3B</v>
      </c>
      <c r="AP7" s="23">
        <f t="shared" si="6"/>
        <v>56</v>
      </c>
      <c r="AQ7" s="28" t="str">
        <f t="shared" si="7"/>
        <v>Cater</v>
      </c>
      <c r="AR7" s="23" t="str">
        <f t="shared" si="8"/>
        <v>4C</v>
      </c>
      <c r="AS7" s="23" t="str">
        <f t="shared" si="9"/>
        <v>R</v>
      </c>
    </row>
    <row r="8" spans="1:45" x14ac:dyDescent="0.25">
      <c r="A8" t="s">
        <v>576</v>
      </c>
      <c r="B8" s="2">
        <v>34</v>
      </c>
      <c r="C8" s="2" t="s">
        <v>119</v>
      </c>
      <c r="D8" s="2" t="s">
        <v>116</v>
      </c>
      <c r="E8" s="2" t="s">
        <v>116</v>
      </c>
      <c r="F8" s="2" t="s">
        <v>128</v>
      </c>
      <c r="G8" s="2">
        <v>170</v>
      </c>
      <c r="H8" s="29">
        <v>12173</v>
      </c>
      <c r="I8" s="2">
        <v>6</v>
      </c>
      <c r="J8" s="2">
        <v>19</v>
      </c>
      <c r="K8" s="2">
        <v>17</v>
      </c>
      <c r="L8" s="2">
        <v>19</v>
      </c>
      <c r="M8" s="2">
        <v>18</v>
      </c>
      <c r="N8" s="91">
        <v>0</v>
      </c>
      <c r="O8" s="2">
        <v>0</v>
      </c>
      <c r="P8" s="2">
        <v>0</v>
      </c>
      <c r="Q8" s="2">
        <v>0</v>
      </c>
      <c r="R8" s="2">
        <v>18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</v>
      </c>
      <c r="Y8" s="2">
        <v>0</v>
      </c>
      <c r="AA8" s="22"/>
      <c r="AB8" s="20"/>
      <c r="AC8" s="21"/>
      <c r="AD8" s="23">
        <f t="shared" si="0"/>
        <v>18</v>
      </c>
      <c r="AE8" s="23" t="str">
        <f t="shared" si="1"/>
        <v>3B</v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>4C</v>
      </c>
      <c r="AI8" s="23" t="str" cm="1">
        <f t="array" ref="AI8">IF(J8&gt;0, IF(AJ8&lt;&gt;"P",_xlfn.XLOOKUP($AQ8,Batting!$AS$2:$AS$523,Batting!AZ$2:$AZ$523),""),"")</f>
        <v>R</v>
      </c>
      <c r="AJ8" s="23" t="str">
        <f t="shared" si="2"/>
        <v>Field</v>
      </c>
      <c r="AK8" s="28" t="str">
        <f t="shared" si="3"/>
        <v>Ed Charles</v>
      </c>
      <c r="AL8" t="s">
        <v>146</v>
      </c>
      <c r="AM8" t="s">
        <v>151</v>
      </c>
      <c r="AN8" s="23" t="str">
        <f t="shared" si="4"/>
        <v>Field</v>
      </c>
      <c r="AO8" s="23" t="str">
        <f t="shared" si="5"/>
        <v>3B</v>
      </c>
      <c r="AP8" s="23">
        <f t="shared" si="6"/>
        <v>18</v>
      </c>
      <c r="AQ8" s="28" t="str">
        <f t="shared" si="7"/>
        <v>Charles</v>
      </c>
      <c r="AR8" s="23" t="str">
        <f t="shared" si="8"/>
        <v>4C</v>
      </c>
      <c r="AS8" s="23" t="str">
        <f t="shared" si="9"/>
        <v>R</v>
      </c>
    </row>
    <row r="9" spans="1:45" x14ac:dyDescent="0.25">
      <c r="A9" t="s">
        <v>577</v>
      </c>
      <c r="B9" s="2">
        <v>29</v>
      </c>
      <c r="C9" s="2" t="s">
        <v>381</v>
      </c>
      <c r="D9" s="2" t="s">
        <v>116</v>
      </c>
      <c r="E9" s="2" t="s">
        <v>116</v>
      </c>
      <c r="F9" s="2" t="s">
        <v>125</v>
      </c>
      <c r="G9" s="2">
        <v>155</v>
      </c>
      <c r="H9" s="29">
        <v>13732</v>
      </c>
      <c r="I9" s="2">
        <v>2</v>
      </c>
      <c r="J9" s="2">
        <v>38</v>
      </c>
      <c r="K9" s="2">
        <v>13</v>
      </c>
      <c r="L9" s="2">
        <v>38</v>
      </c>
      <c r="M9" s="2">
        <v>29</v>
      </c>
      <c r="N9" s="91">
        <v>0</v>
      </c>
      <c r="O9" s="2">
        <v>0</v>
      </c>
      <c r="P9" s="2">
        <v>0</v>
      </c>
      <c r="Q9" s="2">
        <v>17</v>
      </c>
      <c r="R9" s="2">
        <v>7</v>
      </c>
      <c r="S9" s="2">
        <v>2</v>
      </c>
      <c r="T9" s="2">
        <v>2</v>
      </c>
      <c r="U9" s="2">
        <v>0</v>
      </c>
      <c r="V9" s="2">
        <v>1</v>
      </c>
      <c r="W9" s="2">
        <v>3</v>
      </c>
      <c r="X9" s="2">
        <v>11</v>
      </c>
      <c r="Y9" s="2">
        <v>1</v>
      </c>
      <c r="AA9" s="22"/>
      <c r="AB9" s="20"/>
      <c r="AC9" s="21"/>
      <c r="AD9" s="23">
        <f t="shared" si="0"/>
        <v>17</v>
      </c>
      <c r="AE9" s="23" t="str">
        <f t="shared" si="1"/>
        <v>2B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7C</v>
      </c>
      <c r="AI9" s="23" t="str" cm="1">
        <f t="array" ref="AI9">IF(J9&gt;0, IF(AJ9&lt;&gt;"P",_xlfn.XLOOKUP($AQ9,Batting!$AS$2:$AS$523,Batting!AZ$2:$AZ$523),""),"")</f>
        <v>R</v>
      </c>
      <c r="AJ9" s="23" t="str">
        <f t="shared" si="2"/>
        <v>Field</v>
      </c>
      <c r="AK9" s="28" t="str">
        <f t="shared" si="3"/>
        <v>Ossie Chavarria</v>
      </c>
      <c r="AL9" t="s">
        <v>1279</v>
      </c>
      <c r="AM9" t="s">
        <v>1280</v>
      </c>
      <c r="AN9" s="23" t="str">
        <f t="shared" si="4"/>
        <v>Field</v>
      </c>
      <c r="AO9" s="23" t="str">
        <f t="shared" si="5"/>
        <v>2B</v>
      </c>
      <c r="AP9" s="23">
        <f t="shared" si="6"/>
        <v>17</v>
      </c>
      <c r="AQ9" s="28" t="str">
        <f t="shared" si="7"/>
        <v>Chavarria</v>
      </c>
      <c r="AR9" s="23" t="str">
        <f t="shared" si="8"/>
        <v>7C</v>
      </c>
      <c r="AS9" s="23" t="str">
        <f t="shared" si="9"/>
        <v>R</v>
      </c>
    </row>
    <row r="10" spans="1:45" x14ac:dyDescent="0.25">
      <c r="A10" t="s">
        <v>589</v>
      </c>
      <c r="B10" s="2">
        <v>23</v>
      </c>
      <c r="C10" s="2" t="s">
        <v>119</v>
      </c>
      <c r="D10" s="2" t="s">
        <v>116</v>
      </c>
      <c r="E10" s="2" t="s">
        <v>116</v>
      </c>
      <c r="F10" s="2" t="s">
        <v>123</v>
      </c>
      <c r="G10" s="2">
        <v>200</v>
      </c>
      <c r="H10" s="29">
        <v>16081</v>
      </c>
      <c r="I10" s="2">
        <v>2</v>
      </c>
      <c r="J10" s="2">
        <v>33</v>
      </c>
      <c r="K10" s="2">
        <v>29</v>
      </c>
      <c r="L10" s="2">
        <v>33</v>
      </c>
      <c r="M10" s="2">
        <v>32</v>
      </c>
      <c r="N10" s="91">
        <v>32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AA10" s="22"/>
      <c r="AB10" s="20"/>
      <c r="AC10" s="21"/>
      <c r="AD10" s="23">
        <f t="shared" si="0"/>
        <v>32</v>
      </c>
      <c r="AE10" s="23" t="str">
        <f t="shared" si="1"/>
        <v>P</v>
      </c>
      <c r="AF10" s="23">
        <f>IF(AJ10="P",_xlfn.XLOOKUP($AQ10,Pitching!$AP$2:$AP$239,Pitching!$AS$2:$AS$239),"")</f>
        <v>25</v>
      </c>
      <c r="AG10" s="23">
        <f>IF(AJ10="P",_xlfn.XLOOKUP($AQ10,Pitching!$AP$2:$AP$239,Pitching!$AT$2:$AT$239),"")</f>
        <v>3</v>
      </c>
      <c r="AH10" s="23" t="str">
        <f>IF(J10&gt;0, IF(AJ10&lt;&gt;"P",_xlfn.XLOOKUP($AQ10,Batting!$AS$2:$AS$519,Batting!$AY$2:$AY$519),""),"")</f>
        <v/>
      </c>
      <c r="AI10" s="23" t="str" cm="1">
        <f t="array" ref="AI10">IF(J10&gt;0, IF(AJ10&lt;&gt;"P",_xlfn.XLOOKUP($AQ10,Batting!$AS$2:$AS$523,Batting!AZ$2:$AZ$523),""),"")</f>
        <v/>
      </c>
      <c r="AJ10" s="23" t="str">
        <f t="shared" si="2"/>
        <v>P</v>
      </c>
      <c r="AK10" s="28" t="str">
        <f t="shared" si="3"/>
        <v>Chuck Dobson</v>
      </c>
      <c r="AL10" t="s">
        <v>265</v>
      </c>
      <c r="AM10" t="s">
        <v>1408</v>
      </c>
      <c r="AN10" s="23" t="str">
        <f t="shared" si="4"/>
        <v>P</v>
      </c>
      <c r="AO10" s="23" t="str">
        <f t="shared" si="5"/>
        <v>P</v>
      </c>
      <c r="AP10" s="23">
        <f t="shared" si="6"/>
        <v>32</v>
      </c>
      <c r="AQ10" s="28" t="str">
        <f t="shared" si="7"/>
        <v>DobsonP</v>
      </c>
      <c r="AR10" s="23">
        <f t="shared" si="8"/>
        <v>25</v>
      </c>
      <c r="AS10" s="23">
        <f t="shared" si="9"/>
        <v>3</v>
      </c>
    </row>
    <row r="11" spans="1:45" x14ac:dyDescent="0.25">
      <c r="A11" t="s">
        <v>955</v>
      </c>
      <c r="B11" s="2">
        <v>24</v>
      </c>
      <c r="C11" s="2" t="s">
        <v>119</v>
      </c>
      <c r="D11" s="2" t="s">
        <v>122</v>
      </c>
      <c r="E11" s="2" t="s">
        <v>116</v>
      </c>
      <c r="F11" s="2" t="s">
        <v>125</v>
      </c>
      <c r="G11" s="2">
        <v>160</v>
      </c>
      <c r="H11" s="29">
        <v>15831</v>
      </c>
      <c r="I11" s="2">
        <v>2</v>
      </c>
      <c r="J11" s="2">
        <v>105</v>
      </c>
      <c r="K11" s="2">
        <v>100</v>
      </c>
      <c r="L11" s="2">
        <v>105</v>
      </c>
      <c r="M11" s="2">
        <v>102</v>
      </c>
      <c r="N11" s="91">
        <v>0</v>
      </c>
      <c r="O11" s="2">
        <v>0</v>
      </c>
      <c r="P11" s="2">
        <v>0</v>
      </c>
      <c r="Q11" s="2">
        <v>101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4</v>
      </c>
      <c r="Y11" s="2">
        <v>0</v>
      </c>
      <c r="AA11" s="22"/>
      <c r="AB11" s="20"/>
      <c r="AC11" s="21"/>
      <c r="AD11" s="23">
        <f t="shared" si="0"/>
        <v>101</v>
      </c>
      <c r="AE11" s="23" t="str">
        <f t="shared" si="1"/>
        <v>2B</v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str">
        <f>IF(J11&gt;0, IF(AJ11&lt;&gt;"P",_xlfn.XLOOKUP($AQ11,Batting!$AS$2:$AS$519,Batting!$AY$2:$AY$519),""),"")</f>
        <v>4C</v>
      </c>
      <c r="AI11" s="23" t="str" cm="1">
        <f t="array" ref="AI11">IF(J11&gt;0, IF(AJ11&lt;&gt;"P",_xlfn.XLOOKUP($AQ11,Batting!$AS$2:$AS$523,Batting!AZ$2:$AZ$523),""),"")</f>
        <v>L</v>
      </c>
      <c r="AJ11" s="23" t="str">
        <f t="shared" si="2"/>
        <v>Field</v>
      </c>
      <c r="AK11" s="28" t="str">
        <f t="shared" si="3"/>
        <v>John Donaldson</v>
      </c>
      <c r="AL11" t="s">
        <v>143</v>
      </c>
      <c r="AM11" t="s">
        <v>1215</v>
      </c>
      <c r="AN11" s="23" t="str">
        <f t="shared" si="4"/>
        <v>Field</v>
      </c>
      <c r="AO11" s="23" t="str">
        <f t="shared" si="5"/>
        <v>2B</v>
      </c>
      <c r="AP11" s="23">
        <f t="shared" si="6"/>
        <v>101</v>
      </c>
      <c r="AQ11" s="28" t="str">
        <f t="shared" si="7"/>
        <v>Donaldson</v>
      </c>
      <c r="AR11" s="23" t="str">
        <f t="shared" si="8"/>
        <v>4C</v>
      </c>
      <c r="AS11" s="23" t="str">
        <f t="shared" si="9"/>
        <v>L</v>
      </c>
    </row>
    <row r="12" spans="1:45" x14ac:dyDescent="0.25">
      <c r="A12" t="s">
        <v>593</v>
      </c>
      <c r="B12" s="2">
        <v>32</v>
      </c>
      <c r="C12" s="2" t="s">
        <v>119</v>
      </c>
      <c r="D12" s="2" t="s">
        <v>116</v>
      </c>
      <c r="E12" s="2" t="s">
        <v>116</v>
      </c>
      <c r="F12" s="2" t="s">
        <v>128</v>
      </c>
      <c r="G12" s="2">
        <v>180</v>
      </c>
      <c r="H12" s="29">
        <v>12793</v>
      </c>
      <c r="I12" s="2">
        <v>7</v>
      </c>
      <c r="J12" s="2">
        <v>7</v>
      </c>
      <c r="K12" s="2">
        <v>0</v>
      </c>
      <c r="L12" s="2">
        <v>7</v>
      </c>
      <c r="M12" s="2">
        <v>7</v>
      </c>
      <c r="N12" s="91">
        <v>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2"/>
      <c r="AB12" s="20"/>
      <c r="AC12" s="21"/>
      <c r="AD12" s="23">
        <f t="shared" si="0"/>
        <v>7</v>
      </c>
      <c r="AE12" s="23" t="str">
        <f t="shared" si="1"/>
        <v>P</v>
      </c>
      <c r="AF12" s="23">
        <f>IF(AJ12="P",_xlfn.XLOOKUP($AQ12,Pitching!$AP$2:$AP$239,Pitching!$AS$2:$AS$239),"")</f>
        <v>11</v>
      </c>
      <c r="AG12" s="23">
        <f>IF(AJ12="P",_xlfn.XLOOKUP($AQ12,Pitching!$AP$2:$AP$239,Pitching!$AT$2:$AT$239),"")</f>
        <v>2</v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>P</v>
      </c>
      <c r="AK12" s="28" t="str">
        <f t="shared" si="3"/>
        <v>Bob Duliba</v>
      </c>
      <c r="AL12" t="s">
        <v>145</v>
      </c>
      <c r="AM12" t="s">
        <v>1031</v>
      </c>
      <c r="AN12" s="23" t="str">
        <f t="shared" si="4"/>
        <v>P</v>
      </c>
      <c r="AO12" s="23" t="str">
        <f t="shared" si="5"/>
        <v>P</v>
      </c>
      <c r="AP12" s="23">
        <f t="shared" si="6"/>
        <v>7</v>
      </c>
      <c r="AQ12" s="28" t="str">
        <f t="shared" si="7"/>
        <v>Duliba</v>
      </c>
      <c r="AR12" s="23">
        <f t="shared" si="8"/>
        <v>11</v>
      </c>
      <c r="AS12" s="23">
        <f t="shared" si="9"/>
        <v>2</v>
      </c>
    </row>
    <row r="13" spans="1:45" x14ac:dyDescent="0.25">
      <c r="A13" t="s">
        <v>469</v>
      </c>
      <c r="B13" s="2">
        <v>21</v>
      </c>
      <c r="C13" s="2" t="s">
        <v>119</v>
      </c>
      <c r="D13" s="2" t="s">
        <v>116</v>
      </c>
      <c r="E13" s="2" t="s">
        <v>116</v>
      </c>
      <c r="F13" s="2" t="s">
        <v>126</v>
      </c>
      <c r="G13" s="2">
        <v>190</v>
      </c>
      <c r="H13" s="29">
        <v>16706</v>
      </c>
      <c r="I13" s="2">
        <v>2</v>
      </c>
      <c r="J13" s="2">
        <v>34</v>
      </c>
      <c r="K13" s="2">
        <v>27</v>
      </c>
      <c r="L13" s="2">
        <v>34</v>
      </c>
      <c r="M13" s="2">
        <v>32</v>
      </c>
      <c r="N13" s="91">
        <v>0</v>
      </c>
      <c r="O13" s="2">
        <v>32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</v>
      </c>
      <c r="Y13" s="2">
        <v>0</v>
      </c>
      <c r="AA13" s="22"/>
      <c r="AB13" s="20"/>
      <c r="AC13" s="21"/>
      <c r="AD13" s="23">
        <f t="shared" si="0"/>
        <v>32</v>
      </c>
      <c r="AE13" s="23" t="str">
        <f t="shared" si="1"/>
        <v>C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6C</v>
      </c>
      <c r="AI13" s="23" t="str" cm="1">
        <f t="array" ref="AI13">IF(J13&gt;0, IF(AJ13&lt;&gt;"P",_xlfn.XLOOKUP($AQ13,Batting!$AS$2:$AS$523,Batting!AZ$2:$AZ$523),""),"")</f>
        <v>R</v>
      </c>
      <c r="AJ13" s="23" t="str">
        <f t="shared" si="2"/>
        <v>Field</v>
      </c>
      <c r="AK13" s="28" t="str">
        <f t="shared" si="3"/>
        <v>Dave Duncan</v>
      </c>
      <c r="AL13" t="s">
        <v>273</v>
      </c>
      <c r="AM13" t="s">
        <v>1083</v>
      </c>
      <c r="AN13" s="23" t="str">
        <f t="shared" si="4"/>
        <v>Field</v>
      </c>
      <c r="AO13" s="23" t="str">
        <f t="shared" si="5"/>
        <v>C</v>
      </c>
      <c r="AP13" s="23">
        <f t="shared" si="6"/>
        <v>32</v>
      </c>
      <c r="AQ13" s="28" t="str">
        <f t="shared" si="7"/>
        <v>Duncan</v>
      </c>
      <c r="AR13" s="23" t="str">
        <f t="shared" si="8"/>
        <v>6C</v>
      </c>
      <c r="AS13" s="23" t="str">
        <f t="shared" si="9"/>
        <v>R</v>
      </c>
    </row>
    <row r="14" spans="1:45" x14ac:dyDescent="0.25">
      <c r="A14" t="s">
        <v>956</v>
      </c>
      <c r="B14" s="2">
        <v>25</v>
      </c>
      <c r="C14" s="2" t="s">
        <v>119</v>
      </c>
      <c r="D14" s="2" t="s">
        <v>122</v>
      </c>
      <c r="E14" s="2" t="s">
        <v>122</v>
      </c>
      <c r="F14" s="2" t="s">
        <v>126</v>
      </c>
      <c r="G14" s="2">
        <v>185</v>
      </c>
      <c r="H14" s="29">
        <v>15204</v>
      </c>
      <c r="I14" s="2">
        <v>2</v>
      </c>
      <c r="J14" s="2">
        <v>7</v>
      </c>
      <c r="K14" s="2">
        <v>0</v>
      </c>
      <c r="L14" s="2">
        <v>7</v>
      </c>
      <c r="M14" s="2">
        <v>7</v>
      </c>
      <c r="N14" s="91">
        <v>7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2"/>
      <c r="AB14" s="20"/>
      <c r="AC14" s="21"/>
      <c r="AD14" s="23">
        <f t="shared" si="0"/>
        <v>7</v>
      </c>
      <c r="AE14" s="23" t="str">
        <f t="shared" si="1"/>
        <v>P</v>
      </c>
      <c r="AF14" s="23">
        <f>IF(AJ14="P",_xlfn.XLOOKUP($AQ14,Pitching!$AP$2:$AP$239,Pitching!$AS$2:$AS$239),"")</f>
        <v>12</v>
      </c>
      <c r="AG14" s="23">
        <f>IF(AJ14="P",_xlfn.XLOOKUP($AQ14,Pitching!$AP$2:$AP$239,Pitching!$AT$2:$AT$239),"")</f>
        <v>2</v>
      </c>
      <c r="AH14" s="23" t="str">
        <f>IF(J14&gt;0, IF(AJ14&lt;&gt;"P",_xlfn.XLOOKUP($AQ14,Batting!$AS$2:$AS$519,Batting!$AY$2:$AY$519),""),"")</f>
        <v/>
      </c>
      <c r="AI14" s="23" t="str" cm="1">
        <f t="array" ref="AI14">IF(J14&gt;0, IF(AJ14&lt;&gt;"P",_xlfn.XLOOKUP($AQ14,Batting!$AS$2:$AS$523,Batting!AZ$2:$AZ$523),""),"")</f>
        <v/>
      </c>
      <c r="AJ14" s="23" t="str">
        <f t="shared" si="2"/>
        <v>P</v>
      </c>
      <c r="AK14" s="28" t="str">
        <f t="shared" si="3"/>
        <v>Bill Edgerton</v>
      </c>
      <c r="AL14" t="s">
        <v>157</v>
      </c>
      <c r="AM14" t="s">
        <v>1017</v>
      </c>
      <c r="AN14" s="23" t="str">
        <f t="shared" si="4"/>
        <v>P</v>
      </c>
      <c r="AO14" s="23" t="str">
        <f t="shared" si="5"/>
        <v>P</v>
      </c>
      <c r="AP14" s="23">
        <f t="shared" si="6"/>
        <v>7</v>
      </c>
      <c r="AQ14" s="28" t="str">
        <f t="shared" si="7"/>
        <v>Edgerton</v>
      </c>
      <c r="AR14" s="23">
        <f t="shared" si="8"/>
        <v>12</v>
      </c>
      <c r="AS14" s="23">
        <f t="shared" si="9"/>
        <v>2</v>
      </c>
    </row>
    <row r="15" spans="1:45" x14ac:dyDescent="0.25">
      <c r="A15" t="s">
        <v>917</v>
      </c>
      <c r="B15" s="2">
        <v>24</v>
      </c>
      <c r="C15" s="2" t="s">
        <v>119</v>
      </c>
      <c r="D15" s="2" t="s">
        <v>122</v>
      </c>
      <c r="E15" s="2" t="s">
        <v>122</v>
      </c>
      <c r="F15" s="2" t="s">
        <v>125</v>
      </c>
      <c r="G15" s="2">
        <v>185</v>
      </c>
      <c r="H15" s="29">
        <v>15651</v>
      </c>
      <c r="I15" s="2">
        <v>4</v>
      </c>
      <c r="J15" s="2">
        <v>134</v>
      </c>
      <c r="K15" s="2">
        <v>89</v>
      </c>
      <c r="L15" s="2">
        <v>134</v>
      </c>
      <c r="M15" s="2">
        <v>113</v>
      </c>
      <c r="N15" s="91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53</v>
      </c>
      <c r="U15" s="2">
        <v>30</v>
      </c>
      <c r="V15" s="2">
        <v>40</v>
      </c>
      <c r="W15" s="2">
        <v>113</v>
      </c>
      <c r="X15" s="2">
        <v>36</v>
      </c>
      <c r="Y15" s="2">
        <v>0</v>
      </c>
      <c r="AA15" s="22"/>
      <c r="AB15" s="20"/>
      <c r="AC15" s="21"/>
      <c r="AD15" s="23">
        <f t="shared" si="0"/>
        <v>53</v>
      </c>
      <c r="AE15" s="23" t="str">
        <f t="shared" si="1"/>
        <v>LF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4C</v>
      </c>
      <c r="AI15" s="23" t="str" cm="1">
        <f t="array" ref="AI15">IF(J15&gt;0, IF(AJ15&lt;&gt;"P",_xlfn.XLOOKUP($AQ15,Batting!$AS$2:$AS$523,Batting!AZ$2:$AZ$523),""),"")</f>
        <v>L</v>
      </c>
      <c r="AJ15" s="23" t="str">
        <f t="shared" si="2"/>
        <v>Field</v>
      </c>
      <c r="AK15" s="28" t="str">
        <f t="shared" si="3"/>
        <v>Jim Gosger</v>
      </c>
      <c r="AL15" t="s">
        <v>296</v>
      </c>
      <c r="AM15" t="s">
        <v>1189</v>
      </c>
      <c r="AN15" s="23" t="str">
        <f t="shared" si="4"/>
        <v>Field</v>
      </c>
      <c r="AO15" s="23" t="str">
        <f t="shared" si="5"/>
        <v>LF</v>
      </c>
      <c r="AP15" s="23">
        <f t="shared" si="6"/>
        <v>53</v>
      </c>
      <c r="AQ15" s="28" t="str">
        <f t="shared" si="7"/>
        <v>Gosger</v>
      </c>
      <c r="AR15" s="23" t="str">
        <f t="shared" si="8"/>
        <v>4C</v>
      </c>
      <c r="AS15" s="23" t="str">
        <f t="shared" si="9"/>
        <v>L</v>
      </c>
    </row>
    <row r="16" spans="1:45" x14ac:dyDescent="0.25">
      <c r="A16" t="s">
        <v>1442</v>
      </c>
      <c r="B16" s="2">
        <v>26</v>
      </c>
      <c r="C16" s="2" t="s">
        <v>119</v>
      </c>
      <c r="D16" s="2" t="s">
        <v>116</v>
      </c>
      <c r="E16" s="2" t="s">
        <v>116</v>
      </c>
      <c r="F16" s="2" t="s">
        <v>128</v>
      </c>
      <c r="G16" s="2">
        <v>180</v>
      </c>
      <c r="H16" s="29">
        <v>15087</v>
      </c>
      <c r="I16" s="2">
        <v>5</v>
      </c>
      <c r="J16" s="2">
        <v>122</v>
      </c>
      <c r="K16" s="2">
        <v>97</v>
      </c>
      <c r="L16" s="2">
        <v>122</v>
      </c>
      <c r="M16" s="2">
        <v>108</v>
      </c>
      <c r="N16" s="91">
        <v>0</v>
      </c>
      <c r="O16" s="2">
        <v>0</v>
      </c>
      <c r="P16" s="2">
        <v>1</v>
      </c>
      <c r="Q16" s="2">
        <v>51</v>
      </c>
      <c r="R16" s="2">
        <v>60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 s="2">
        <v>16</v>
      </c>
      <c r="Y16" s="2">
        <v>0</v>
      </c>
      <c r="AA16" s="22"/>
      <c r="AB16" s="20"/>
      <c r="AC16" s="21"/>
      <c r="AD16" s="23">
        <f t="shared" si="0"/>
        <v>60</v>
      </c>
      <c r="AE16" s="23" t="str">
        <f t="shared" si="1"/>
        <v>3B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6C</v>
      </c>
      <c r="AI16" s="23" t="str" cm="1">
        <f t="array" ref="AI16">IF(J16&gt;0, IF(AJ16&lt;&gt;"P",_xlfn.XLOOKUP($AQ16,Batting!$AS$2:$AS$523,Batting!AZ$2:$AZ$523),""),"")</f>
        <v>R</v>
      </c>
      <c r="AJ16" s="23" t="str">
        <f t="shared" si="2"/>
        <v>Field</v>
      </c>
      <c r="AK16" s="28" t="str">
        <f t="shared" si="3"/>
        <v>Dick GreenD</v>
      </c>
      <c r="AL16" t="s">
        <v>160</v>
      </c>
      <c r="AM16" t="s">
        <v>1460</v>
      </c>
      <c r="AN16" s="23" t="str">
        <f t="shared" si="4"/>
        <v>Field</v>
      </c>
      <c r="AO16" s="23" t="str">
        <f t="shared" si="5"/>
        <v>3B</v>
      </c>
      <c r="AP16" s="23">
        <f t="shared" si="6"/>
        <v>60</v>
      </c>
      <c r="AQ16" s="28" t="str">
        <f t="shared" si="7"/>
        <v>GreenD</v>
      </c>
      <c r="AR16" s="23" t="str">
        <f t="shared" si="8"/>
        <v>6C</v>
      </c>
      <c r="AS16" s="23" t="str">
        <f t="shared" si="9"/>
        <v>R</v>
      </c>
    </row>
    <row r="17" spans="1:45" x14ac:dyDescent="0.25">
      <c r="A17" t="s">
        <v>427</v>
      </c>
      <c r="B17" s="2">
        <v>25</v>
      </c>
      <c r="C17" s="2" t="s">
        <v>119</v>
      </c>
      <c r="D17" s="2" t="s">
        <v>116</v>
      </c>
      <c r="E17" s="2" t="s">
        <v>116</v>
      </c>
      <c r="F17" s="2" t="s">
        <v>126</v>
      </c>
      <c r="G17" s="2">
        <v>190</v>
      </c>
      <c r="H17" s="29">
        <v>15223</v>
      </c>
      <c r="I17" s="2">
        <v>5</v>
      </c>
      <c r="J17" s="2">
        <v>61</v>
      </c>
      <c r="K17" s="2">
        <v>41</v>
      </c>
      <c r="L17" s="2">
        <v>61</v>
      </c>
      <c r="M17" s="2">
        <v>45</v>
      </c>
      <c r="N17" s="91">
        <v>0</v>
      </c>
      <c r="O17" s="2">
        <v>0</v>
      </c>
      <c r="P17" s="2">
        <v>45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19</v>
      </c>
      <c r="Y17" s="2">
        <v>0</v>
      </c>
      <c r="AA17" s="22"/>
      <c r="AB17" s="20"/>
      <c r="AC17" s="21"/>
      <c r="AD17" s="23">
        <f t="shared" si="0"/>
        <v>45</v>
      </c>
      <c r="AE17" s="23" t="str">
        <f t="shared" si="1"/>
        <v>1B</v>
      </c>
      <c r="AF17" s="23" t="str">
        <f>IF(AJ17="P",_xlfn.XLOOKUP($AQ17,Pitching!$AP$2:$AP$239,Pitching!$AS$2:$AS$239),"")</f>
        <v/>
      </c>
      <c r="AG17" s="23" t="str">
        <f>IF(AJ17="P",_xlfn.XLOOKUP($AQ17,Pitching!$AP$2:$AP$239,Pitching!$AT$2:$AT$239),"")</f>
        <v/>
      </c>
      <c r="AH17" s="23" t="str">
        <f>IF(J17&gt;0, IF(AJ17&lt;&gt;"P",_xlfn.XLOOKUP($AQ17,Batting!$AS$2:$AS$519,Batting!$AY$2:$AY$519),""),"")</f>
        <v>4C</v>
      </c>
      <c r="AI17" s="23" t="str" cm="1">
        <f t="array" ref="AI17">IF(J17&gt;0, IF(AJ17&lt;&gt;"P",_xlfn.XLOOKUP($AQ17,Batting!$AS$2:$AS$523,Batting!AZ$2:$AZ$523),""),"")</f>
        <v>R</v>
      </c>
      <c r="AJ17" s="23" t="str">
        <f t="shared" si="2"/>
        <v>Field</v>
      </c>
      <c r="AK17" s="28" t="str">
        <f t="shared" si="3"/>
        <v>Ken Harrelson</v>
      </c>
      <c r="AL17" t="s">
        <v>303</v>
      </c>
      <c r="AM17" t="s">
        <v>1232</v>
      </c>
      <c r="AN17" s="23" t="str">
        <f t="shared" si="4"/>
        <v>Field</v>
      </c>
      <c r="AO17" s="23" t="str">
        <f t="shared" si="5"/>
        <v>1B</v>
      </c>
      <c r="AP17" s="23">
        <f t="shared" si="6"/>
        <v>45</v>
      </c>
      <c r="AQ17" s="28" t="str">
        <f t="shared" si="7"/>
        <v>Harrelson</v>
      </c>
      <c r="AR17" s="23" t="str">
        <f t="shared" si="8"/>
        <v>4C</v>
      </c>
      <c r="AS17" s="23" t="str">
        <f t="shared" si="9"/>
        <v>R</v>
      </c>
    </row>
    <row r="18" spans="1:45" x14ac:dyDescent="0.25">
      <c r="A18" t="s">
        <v>522</v>
      </c>
      <c r="B18" s="2">
        <v>27</v>
      </c>
      <c r="C18" s="2" t="s">
        <v>119</v>
      </c>
      <c r="D18" s="2" t="s">
        <v>116</v>
      </c>
      <c r="E18" s="2" t="s">
        <v>116</v>
      </c>
      <c r="F18" s="2" t="s">
        <v>128</v>
      </c>
      <c r="G18" s="2">
        <v>175</v>
      </c>
      <c r="H18" s="29">
        <v>14527</v>
      </c>
      <c r="I18" s="2">
        <v>7</v>
      </c>
      <c r="J18" s="2">
        <v>142</v>
      </c>
      <c r="K18" s="2">
        <v>122</v>
      </c>
      <c r="L18" s="2">
        <v>142</v>
      </c>
      <c r="M18" s="2">
        <v>130</v>
      </c>
      <c r="N18" s="91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9</v>
      </c>
      <c r="U18" s="2">
        <v>0</v>
      </c>
      <c r="V18" s="2">
        <v>122</v>
      </c>
      <c r="W18" s="2">
        <v>130</v>
      </c>
      <c r="X18" s="2">
        <v>16</v>
      </c>
      <c r="Y18" s="2">
        <v>1</v>
      </c>
      <c r="AA18" s="22"/>
      <c r="AB18" s="20"/>
      <c r="AC18" s="21"/>
      <c r="AD18" s="23">
        <f t="shared" si="0"/>
        <v>122</v>
      </c>
      <c r="AE18" s="23" t="str">
        <f t="shared" si="1"/>
        <v>RF</v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str">
        <f>IF(J18&gt;0, IF(AJ18&lt;&gt;"P",_xlfn.XLOOKUP($AQ18,Batting!$AS$2:$AS$519,Batting!$AY$2:$AY$519),""),"")</f>
        <v>4C</v>
      </c>
      <c r="AI18" s="23" t="str" cm="1">
        <f t="array" ref="AI18">IF(J18&gt;0, IF(AJ18&lt;&gt;"P",_xlfn.XLOOKUP($AQ18,Batting!$AS$2:$AS$523,Batting!AZ$2:$AZ$523),""),"")</f>
        <v>R</v>
      </c>
      <c r="AJ18" s="23" t="str">
        <f t="shared" si="2"/>
        <v>Field</v>
      </c>
      <c r="AK18" s="28" t="str">
        <f t="shared" si="3"/>
        <v>Mike Hershberger</v>
      </c>
      <c r="AL18" t="s">
        <v>314</v>
      </c>
      <c r="AM18" t="s">
        <v>1266</v>
      </c>
      <c r="AN18" s="23" t="str">
        <f t="shared" si="4"/>
        <v>Field</v>
      </c>
      <c r="AO18" s="23" t="str">
        <f t="shared" si="5"/>
        <v>RF</v>
      </c>
      <c r="AP18" s="23">
        <f t="shared" si="6"/>
        <v>122</v>
      </c>
      <c r="AQ18" s="28" t="str">
        <f t="shared" si="7"/>
        <v>Hershberger</v>
      </c>
      <c r="AR18" s="23" t="str">
        <f t="shared" si="8"/>
        <v>4C</v>
      </c>
      <c r="AS18" s="23" t="str">
        <f t="shared" si="9"/>
        <v>R</v>
      </c>
    </row>
    <row r="19" spans="1:45" x14ac:dyDescent="0.25">
      <c r="A19" t="s">
        <v>498</v>
      </c>
      <c r="B19" s="2">
        <v>21</v>
      </c>
      <c r="C19" s="2" t="s">
        <v>119</v>
      </c>
      <c r="D19" s="2" t="s">
        <v>116</v>
      </c>
      <c r="E19" s="2" t="s">
        <v>116</v>
      </c>
      <c r="F19" s="2" t="s">
        <v>118</v>
      </c>
      <c r="G19" s="2">
        <v>190</v>
      </c>
      <c r="H19" s="29">
        <v>16900</v>
      </c>
      <c r="I19" s="2">
        <v>3</v>
      </c>
      <c r="J19" s="2">
        <v>37</v>
      </c>
      <c r="K19" s="2">
        <v>35</v>
      </c>
      <c r="L19" s="2">
        <v>37</v>
      </c>
      <c r="M19" s="2">
        <v>35</v>
      </c>
      <c r="N19" s="91">
        <v>35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1</v>
      </c>
      <c r="AA19" s="22"/>
      <c r="AB19" s="20"/>
      <c r="AC19" s="21"/>
      <c r="AD19" s="23">
        <f t="shared" si="0"/>
        <v>35</v>
      </c>
      <c r="AE19" s="23" t="str">
        <f t="shared" si="1"/>
        <v>P</v>
      </c>
      <c r="AF19" s="23">
        <f>IF(AJ19="P",_xlfn.XLOOKUP($AQ19,Pitching!$AP$2:$AP$239,Pitching!$AS$2:$AS$239),"")</f>
        <v>25</v>
      </c>
      <c r="AG19" s="23">
        <f>IF(AJ19="P",_xlfn.XLOOKUP($AQ19,Pitching!$AP$2:$AP$239,Pitching!$AT$2:$AT$239),"")</f>
        <v>8</v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>P</v>
      </c>
      <c r="AK19" s="28" t="str">
        <f t="shared" si="3"/>
        <v>Catfish Hunter</v>
      </c>
      <c r="AL19" t="s">
        <v>1056</v>
      </c>
      <c r="AM19" t="s">
        <v>1057</v>
      </c>
      <c r="AN19" s="23" t="str">
        <f t="shared" si="4"/>
        <v>P</v>
      </c>
      <c r="AO19" s="23" t="str">
        <f t="shared" si="5"/>
        <v>P</v>
      </c>
      <c r="AP19" s="23">
        <f t="shared" si="6"/>
        <v>35</v>
      </c>
      <c r="AQ19" s="28" t="str">
        <f t="shared" si="7"/>
        <v>Hunter</v>
      </c>
      <c r="AR19" s="23">
        <f t="shared" si="8"/>
        <v>25</v>
      </c>
      <c r="AS19" s="23">
        <f t="shared" si="9"/>
        <v>8</v>
      </c>
    </row>
    <row r="20" spans="1:45" x14ac:dyDescent="0.25">
      <c r="A20" t="s">
        <v>939</v>
      </c>
      <c r="B20" s="2">
        <v>21</v>
      </c>
      <c r="C20" s="2" t="s">
        <v>119</v>
      </c>
      <c r="D20" s="2" t="s">
        <v>122</v>
      </c>
      <c r="E20" s="2" t="s">
        <v>122</v>
      </c>
      <c r="F20" s="2" t="s">
        <v>118</v>
      </c>
      <c r="G20" s="2">
        <v>195</v>
      </c>
      <c r="H20" s="29">
        <v>16940</v>
      </c>
      <c r="I20" s="2" t="s">
        <v>124</v>
      </c>
      <c r="J20" s="2">
        <v>35</v>
      </c>
      <c r="K20" s="2">
        <v>32</v>
      </c>
      <c r="L20" s="2">
        <v>35</v>
      </c>
      <c r="M20" s="2">
        <v>34</v>
      </c>
      <c r="N20" s="91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19</v>
      </c>
      <c r="U20" s="2">
        <v>3</v>
      </c>
      <c r="V20" s="2">
        <v>14</v>
      </c>
      <c r="W20" s="2">
        <v>34</v>
      </c>
      <c r="X20" s="2">
        <v>2</v>
      </c>
      <c r="Y20" s="2">
        <v>0</v>
      </c>
      <c r="AA20" s="22"/>
      <c r="AB20" s="20"/>
      <c r="AC20" s="21"/>
      <c r="AD20" s="23">
        <f t="shared" si="0"/>
        <v>19</v>
      </c>
      <c r="AE20" s="23" t="str">
        <f t="shared" si="1"/>
        <v>LF</v>
      </c>
      <c r="AF20" s="23" t="str">
        <f>IF(AJ20="P",_xlfn.XLOOKUP($AQ20,Pitching!$AP$2:$AP$239,Pitching!$AS$2:$AS$239),"")</f>
        <v/>
      </c>
      <c r="AG20" s="23" t="str">
        <f>IF(AJ20="P",_xlfn.XLOOKUP($AQ20,Pitching!$AP$2:$AP$239,Pitching!$AT$2:$AT$239),"")</f>
        <v/>
      </c>
      <c r="AH20" s="23" t="str">
        <f>IF(J20&gt;0, IF(AJ20&lt;&gt;"P",_xlfn.XLOOKUP($AQ20,Batting!$AS$2:$AS$519,Batting!$AY$2:$AY$519),""),"")</f>
        <v>6C</v>
      </c>
      <c r="AI20" s="23" t="str" cm="1">
        <f t="array" ref="AI20">IF(J20&gt;0, IF(AJ20&lt;&gt;"P",_xlfn.XLOOKUP($AQ20,Batting!$AS$2:$AS$523,Batting!AZ$2:$AZ$523),""),"")</f>
        <v>L</v>
      </c>
      <c r="AJ20" s="23" t="str">
        <f t="shared" si="2"/>
        <v>Field</v>
      </c>
      <c r="AK20" s="28" t="str">
        <f t="shared" si="3"/>
        <v>Reggie Jackson</v>
      </c>
      <c r="AL20" t="s">
        <v>329</v>
      </c>
      <c r="AM20" t="s">
        <v>1295</v>
      </c>
      <c r="AN20" s="23" t="str">
        <f t="shared" si="4"/>
        <v>Field</v>
      </c>
      <c r="AO20" s="23" t="str">
        <f t="shared" si="5"/>
        <v>LF</v>
      </c>
      <c r="AP20" s="23">
        <f t="shared" si="6"/>
        <v>19</v>
      </c>
      <c r="AQ20" s="28" t="str">
        <f t="shared" si="7"/>
        <v>Jackson</v>
      </c>
      <c r="AR20" s="23" t="str">
        <f t="shared" si="8"/>
        <v>6C</v>
      </c>
      <c r="AS20" s="23" t="str">
        <f t="shared" si="9"/>
        <v>L</v>
      </c>
    </row>
    <row r="21" spans="1:45" x14ac:dyDescent="0.25">
      <c r="A21" t="s">
        <v>528</v>
      </c>
      <c r="B21" s="2">
        <v>24</v>
      </c>
      <c r="C21" s="2" t="s">
        <v>119</v>
      </c>
      <c r="D21" s="2" t="s">
        <v>116</v>
      </c>
      <c r="E21" s="2" t="s">
        <v>116</v>
      </c>
      <c r="F21" s="2" t="s">
        <v>118</v>
      </c>
      <c r="G21" s="2">
        <v>175</v>
      </c>
      <c r="H21" s="29">
        <v>15821</v>
      </c>
      <c r="I21" s="2">
        <v>5</v>
      </c>
      <c r="J21" s="2">
        <v>49</v>
      </c>
      <c r="K21" s="2">
        <v>19</v>
      </c>
      <c r="L21" s="2">
        <v>49</v>
      </c>
      <c r="M21" s="2">
        <v>48</v>
      </c>
      <c r="N21" s="91">
        <v>48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1</v>
      </c>
      <c r="AA21" s="22"/>
      <c r="AB21" s="20"/>
      <c r="AC21" s="21"/>
      <c r="AD21" s="23">
        <f t="shared" si="0"/>
        <v>48</v>
      </c>
      <c r="AE21" s="23" t="str">
        <f t="shared" si="1"/>
        <v>P</v>
      </c>
      <c r="AF21" s="23">
        <f>IF(AJ21="P",_xlfn.XLOOKUP($AQ21,Pitching!$AP$2:$AP$239,Pitching!$AS$2:$AS$239),"")</f>
        <v>19</v>
      </c>
      <c r="AG21" s="23">
        <f>IF(AJ21="P",_xlfn.XLOOKUP($AQ21,Pitching!$AP$2:$AP$239,Pitching!$AT$2:$AT$239),"")</f>
        <v>4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Lew Krausse</v>
      </c>
      <c r="AL21" t="s">
        <v>1242</v>
      </c>
      <c r="AM21" t="s">
        <v>1244</v>
      </c>
      <c r="AN21" s="23" t="str">
        <f t="shared" si="4"/>
        <v>P</v>
      </c>
      <c r="AO21" s="23" t="str">
        <f t="shared" si="5"/>
        <v>P</v>
      </c>
      <c r="AP21" s="23">
        <f t="shared" si="6"/>
        <v>48</v>
      </c>
      <c r="AQ21" s="28" t="str">
        <f t="shared" si="7"/>
        <v>Krausse</v>
      </c>
      <c r="AR21" s="23">
        <f t="shared" si="8"/>
        <v>19</v>
      </c>
      <c r="AS21" s="23">
        <f t="shared" si="9"/>
        <v>4</v>
      </c>
    </row>
    <row r="22" spans="1:45" x14ac:dyDescent="0.25">
      <c r="A22" t="s">
        <v>968</v>
      </c>
      <c r="B22" s="2">
        <v>25</v>
      </c>
      <c r="C22" s="2" t="s">
        <v>119</v>
      </c>
      <c r="D22" s="2" t="s">
        <v>49</v>
      </c>
      <c r="E22" s="2" t="s">
        <v>116</v>
      </c>
      <c r="F22" s="2" t="s">
        <v>118</v>
      </c>
      <c r="G22" s="2">
        <v>175</v>
      </c>
      <c r="H22" s="29">
        <v>15473</v>
      </c>
      <c r="I22" s="2" t="s">
        <v>124</v>
      </c>
      <c r="J22" s="2">
        <v>53</v>
      </c>
      <c r="K22" s="2">
        <v>21</v>
      </c>
      <c r="L22" s="2">
        <v>53</v>
      </c>
      <c r="M22" s="2">
        <v>35</v>
      </c>
      <c r="N22" s="91">
        <v>0</v>
      </c>
      <c r="O22" s="2">
        <v>0</v>
      </c>
      <c r="P22" s="2">
        <v>0</v>
      </c>
      <c r="Q22" s="2">
        <v>9</v>
      </c>
      <c r="R22" s="2">
        <v>6</v>
      </c>
      <c r="S22" s="2">
        <v>20</v>
      </c>
      <c r="T22" s="2">
        <v>0</v>
      </c>
      <c r="U22" s="2">
        <v>0</v>
      </c>
      <c r="V22" s="2">
        <v>0</v>
      </c>
      <c r="W22" s="2">
        <v>0</v>
      </c>
      <c r="X22" s="2">
        <v>19</v>
      </c>
      <c r="Y22" s="2">
        <v>2</v>
      </c>
      <c r="AA22" s="22"/>
      <c r="AB22" s="20"/>
      <c r="AC22" s="21"/>
      <c r="AD22" s="23">
        <f t="shared" si="0"/>
        <v>20</v>
      </c>
      <c r="AE22" s="23" t="str">
        <f t="shared" si="1"/>
        <v>SS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6C</v>
      </c>
      <c r="AI22" s="23" t="str" cm="1">
        <f t="array" ref="AI22">IF(J22&gt;0, IF(AJ22&lt;&gt;"P",_xlfn.XLOOKUP($AQ22,Batting!$AS$2:$AS$523,Batting!AZ$2:$AZ$523),""),"")</f>
        <v>B</v>
      </c>
      <c r="AJ22" s="23" t="str">
        <f t="shared" si="2"/>
        <v>Field</v>
      </c>
      <c r="AK22" s="28" t="str">
        <f t="shared" si="3"/>
        <v>Ted Kubiak</v>
      </c>
      <c r="AL22" t="s">
        <v>339</v>
      </c>
      <c r="AM22" t="s">
        <v>1339</v>
      </c>
      <c r="AN22" s="23" t="str">
        <f t="shared" si="4"/>
        <v>Field</v>
      </c>
      <c r="AO22" s="23" t="str">
        <f t="shared" si="5"/>
        <v>SS</v>
      </c>
      <c r="AP22" s="23">
        <f t="shared" si="6"/>
        <v>20</v>
      </c>
      <c r="AQ22" s="28" t="str">
        <f t="shared" si="7"/>
        <v>Kubiak</v>
      </c>
      <c r="AR22" s="23" t="str">
        <f t="shared" si="8"/>
        <v>6C</v>
      </c>
      <c r="AS22" s="23" t="str">
        <f t="shared" si="9"/>
        <v>B</v>
      </c>
    </row>
    <row r="23" spans="1:45" x14ac:dyDescent="0.25">
      <c r="A23" t="s">
        <v>638</v>
      </c>
      <c r="B23" s="2">
        <v>19</v>
      </c>
      <c r="C23" s="2" t="s">
        <v>131</v>
      </c>
      <c r="D23" s="2" t="s">
        <v>116</v>
      </c>
      <c r="E23" s="2" t="s">
        <v>116</v>
      </c>
      <c r="F23" s="2" t="s">
        <v>136</v>
      </c>
      <c r="G23" s="2">
        <v>180</v>
      </c>
      <c r="H23" s="29">
        <v>17370</v>
      </c>
      <c r="I23" s="2" t="s">
        <v>124</v>
      </c>
      <c r="J23" s="2">
        <v>3</v>
      </c>
      <c r="K23" s="2">
        <v>2</v>
      </c>
      <c r="L23" s="2">
        <v>3</v>
      </c>
      <c r="M23" s="2">
        <v>3</v>
      </c>
      <c r="N23" s="91">
        <v>3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AA23" s="22"/>
      <c r="AB23" s="20"/>
      <c r="AC23" s="21"/>
      <c r="AD23" s="23">
        <f t="shared" si="0"/>
        <v>3</v>
      </c>
      <c r="AE23" s="23" t="str">
        <f t="shared" si="1"/>
        <v>P</v>
      </c>
      <c r="AF23" s="23">
        <f>IF(AJ23="P",_xlfn.XLOOKUP($AQ23,Pitching!$AP$2:$AP$239,Pitching!$AS$2:$AS$239),"")</f>
        <v>11</v>
      </c>
      <c r="AG23" s="23">
        <f>IF(AJ23="P",_xlfn.XLOOKUP($AQ23,Pitching!$AP$2:$AP$239,Pitching!$AT$2:$AT$239),"")</f>
        <v>6</v>
      </c>
      <c r="AH23" s="23" t="str">
        <f>IF(J23&gt;0, IF(AJ23&lt;&gt;"P",_xlfn.XLOOKUP($AQ23,Batting!$AS$2:$AS$519,Batting!$AY$2:$AY$519),""),"")</f>
        <v/>
      </c>
      <c r="AI23" s="23" t="str" cm="1">
        <f t="array" ref="AI23">IF(J23&gt;0, IF(AJ23&lt;&gt;"P",_xlfn.XLOOKUP($AQ23,Batting!$AS$2:$AS$523,Batting!AZ$2:$AZ$523),""),"")</f>
        <v/>
      </c>
      <c r="AJ23" s="23" t="str">
        <f t="shared" si="2"/>
        <v>P</v>
      </c>
      <c r="AK23" s="28" t="str">
        <f t="shared" si="3"/>
        <v>George Lauzerique</v>
      </c>
      <c r="AL23" t="s">
        <v>285</v>
      </c>
      <c r="AM23" t="s">
        <v>1150</v>
      </c>
      <c r="AN23" s="23" t="str">
        <f t="shared" si="4"/>
        <v>P</v>
      </c>
      <c r="AO23" s="23" t="str">
        <f t="shared" si="5"/>
        <v>P</v>
      </c>
      <c r="AP23" s="23">
        <f t="shared" si="6"/>
        <v>3</v>
      </c>
      <c r="AQ23" s="28" t="str">
        <f t="shared" si="7"/>
        <v>Lauzerique</v>
      </c>
      <c r="AR23" s="23">
        <f t="shared" si="8"/>
        <v>11</v>
      </c>
      <c r="AS23" s="23">
        <f t="shared" si="9"/>
        <v>6</v>
      </c>
    </row>
    <row r="24" spans="1:45" x14ac:dyDescent="0.25">
      <c r="A24" t="s">
        <v>971</v>
      </c>
      <c r="B24" s="2">
        <v>25</v>
      </c>
      <c r="C24" s="2" t="s">
        <v>381</v>
      </c>
      <c r="D24" s="2" t="s">
        <v>49</v>
      </c>
      <c r="E24" s="2" t="s">
        <v>116</v>
      </c>
      <c r="F24" s="2" t="s">
        <v>118</v>
      </c>
      <c r="G24" s="2">
        <v>170</v>
      </c>
      <c r="H24" s="29">
        <v>15322</v>
      </c>
      <c r="I24" s="2" t="s">
        <v>124</v>
      </c>
      <c r="J24" s="2">
        <v>34</v>
      </c>
      <c r="K24" s="2">
        <v>0</v>
      </c>
      <c r="L24" s="2">
        <v>34</v>
      </c>
      <c r="M24" s="2">
        <v>0</v>
      </c>
      <c r="N24" s="91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6</v>
      </c>
      <c r="Y24" s="2">
        <v>28</v>
      </c>
      <c r="AA24" s="22"/>
      <c r="AB24" s="20"/>
      <c r="AC24" s="21"/>
      <c r="AD24" s="23">
        <f t="shared" si="0"/>
        <v>28</v>
      </c>
      <c r="AE24" s="23" t="str">
        <f t="shared" si="1"/>
        <v>PR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6C</v>
      </c>
      <c r="AI24" s="23" t="str" cm="1">
        <f t="array" ref="AI24">IF(J24&gt;0, IF(AJ24&lt;&gt;"P",_xlfn.XLOOKUP($AQ24,Batting!$AS$2:$AS$523,Batting!AZ$2:$AZ$523),""),"")</f>
        <v>B</v>
      </c>
      <c r="AJ24" s="23" t="str">
        <f t="shared" si="2"/>
        <v>Field</v>
      </c>
      <c r="AK24" s="28" t="str">
        <f t="shared" si="3"/>
        <v>Allan Lewis</v>
      </c>
      <c r="AL24" t="s">
        <v>1007</v>
      </c>
      <c r="AM24" t="s">
        <v>1008</v>
      </c>
      <c r="AN24" s="23" t="str">
        <f t="shared" si="4"/>
        <v>Field</v>
      </c>
      <c r="AO24" s="23" t="str">
        <f t="shared" si="5"/>
        <v>PR</v>
      </c>
      <c r="AP24" s="23">
        <f t="shared" si="6"/>
        <v>28</v>
      </c>
      <c r="AQ24" s="28" t="str">
        <f t="shared" si="7"/>
        <v>Lewis</v>
      </c>
      <c r="AR24" s="23" t="str">
        <f t="shared" si="8"/>
        <v>6C</v>
      </c>
      <c r="AS24" s="23" t="str">
        <f t="shared" si="9"/>
        <v>B</v>
      </c>
    </row>
    <row r="25" spans="1:45" x14ac:dyDescent="0.25">
      <c r="A25" t="s">
        <v>942</v>
      </c>
      <c r="B25" s="2">
        <v>25</v>
      </c>
      <c r="C25" s="2" t="s">
        <v>119</v>
      </c>
      <c r="D25" s="2" t="s">
        <v>122</v>
      </c>
      <c r="E25" s="2" t="s">
        <v>122</v>
      </c>
      <c r="F25" s="2" t="s">
        <v>136</v>
      </c>
      <c r="G25" s="2">
        <v>185</v>
      </c>
      <c r="H25" s="29">
        <v>15197</v>
      </c>
      <c r="I25" s="2">
        <v>3</v>
      </c>
      <c r="J25" s="2">
        <v>48</v>
      </c>
      <c r="K25" s="2">
        <v>10</v>
      </c>
      <c r="L25" s="2">
        <v>48</v>
      </c>
      <c r="M25" s="2">
        <v>46</v>
      </c>
      <c r="N25" s="91">
        <v>46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</v>
      </c>
      <c r="Y25" s="2">
        <v>1</v>
      </c>
      <c r="AA25" s="22"/>
      <c r="AB25" s="20"/>
      <c r="AC25" s="21"/>
      <c r="AD25" s="23">
        <f t="shared" si="0"/>
        <v>46</v>
      </c>
      <c r="AE25" s="23" t="str">
        <f t="shared" si="1"/>
        <v>P</v>
      </c>
      <c r="AF25" s="23">
        <f>IF(AJ25="P",_xlfn.XLOOKUP($AQ25,Pitching!$AP$2:$AP$239,Pitching!$AS$2:$AS$239),"")</f>
        <v>20</v>
      </c>
      <c r="AG25" s="23">
        <f>IF(AJ25="P",_xlfn.XLOOKUP($AQ25,Pitching!$AP$2:$AP$239,Pitching!$AT$2:$AT$239),"")</f>
        <v>4</v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>P</v>
      </c>
      <c r="AK25" s="28" t="str">
        <f t="shared" si="3"/>
        <v>Paul Lindblad</v>
      </c>
      <c r="AL25" t="s">
        <v>323</v>
      </c>
      <c r="AM25" t="s">
        <v>1284</v>
      </c>
      <c r="AN25" s="23" t="str">
        <f t="shared" si="4"/>
        <v>P</v>
      </c>
      <c r="AO25" s="23" t="str">
        <f t="shared" si="5"/>
        <v>P</v>
      </c>
      <c r="AP25" s="23">
        <f t="shared" si="6"/>
        <v>46</v>
      </c>
      <c r="AQ25" s="28" t="str">
        <f t="shared" si="7"/>
        <v>Lindblad</v>
      </c>
      <c r="AR25" s="23">
        <f t="shared" si="8"/>
        <v>20</v>
      </c>
      <c r="AS25" s="23">
        <f t="shared" si="9"/>
        <v>4</v>
      </c>
    </row>
    <row r="26" spans="1:45" x14ac:dyDescent="0.25">
      <c r="A26" t="s">
        <v>354</v>
      </c>
      <c r="B26" s="2">
        <v>21</v>
      </c>
      <c r="C26" s="2" t="s">
        <v>119</v>
      </c>
      <c r="D26" s="2" t="s">
        <v>122</v>
      </c>
      <c r="E26" s="2" t="s">
        <v>122</v>
      </c>
      <c r="F26" s="2" t="s">
        <v>120</v>
      </c>
      <c r="G26" s="2">
        <v>193</v>
      </c>
      <c r="H26" s="29">
        <v>16761</v>
      </c>
      <c r="I26" s="2">
        <v>2</v>
      </c>
      <c r="J26" s="2">
        <v>124</v>
      </c>
      <c r="K26" s="2">
        <v>107</v>
      </c>
      <c r="L26" s="2">
        <v>124</v>
      </c>
      <c r="M26" s="2">
        <v>113</v>
      </c>
      <c r="N26" s="91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3</v>
      </c>
      <c r="U26" s="2">
        <v>110</v>
      </c>
      <c r="V26" s="2">
        <v>0</v>
      </c>
      <c r="W26" s="2">
        <v>113</v>
      </c>
      <c r="X26" s="2">
        <v>13</v>
      </c>
      <c r="Y26" s="2">
        <v>2</v>
      </c>
      <c r="AA26" s="22"/>
      <c r="AB26" s="20"/>
      <c r="AC26" s="21"/>
      <c r="AD26" s="23">
        <f t="shared" si="0"/>
        <v>110</v>
      </c>
      <c r="AE26" s="23" t="str">
        <f t="shared" si="1"/>
        <v>CF</v>
      </c>
      <c r="AF26" s="23" t="str">
        <f>IF(AJ26="P",_xlfn.XLOOKUP($AQ26,Pitching!$AP$2:$AP$239,Pitching!$AS$2:$AS$239),"")</f>
        <v/>
      </c>
      <c r="AG26" s="23" t="str">
        <f>IF(AJ26="P",_xlfn.XLOOKUP($AQ26,Pitching!$AP$2:$AP$239,Pitching!$AT$2:$AT$239),"")</f>
        <v/>
      </c>
      <c r="AH26" s="23" t="str">
        <f>IF(J26&gt;0, IF(AJ26&lt;&gt;"P",_xlfn.XLOOKUP($AQ26,Batting!$AS$2:$AS$519,Batting!$AY$2:$AY$519),""),"")</f>
        <v>4B</v>
      </c>
      <c r="AI26" s="23" t="str" cm="1">
        <f t="array" ref="AI26">IF(J26&gt;0, IF(AJ26&lt;&gt;"P",_xlfn.XLOOKUP($AQ26,Batting!$AS$2:$AS$523,Batting!AZ$2:$AZ$523),""),"")</f>
        <v>L</v>
      </c>
      <c r="AJ26" s="23" t="str">
        <f t="shared" si="2"/>
        <v>Field</v>
      </c>
      <c r="AK26" s="28" t="str">
        <f t="shared" si="3"/>
        <v>Rick Monday</v>
      </c>
      <c r="AL26" t="s">
        <v>333</v>
      </c>
      <c r="AM26" t="s">
        <v>362</v>
      </c>
      <c r="AN26" s="23" t="str">
        <f t="shared" si="4"/>
        <v>Field</v>
      </c>
      <c r="AO26" s="23" t="str">
        <f t="shared" si="5"/>
        <v>CF</v>
      </c>
      <c r="AP26" s="23">
        <f t="shared" si="6"/>
        <v>110</v>
      </c>
      <c r="AQ26" s="28" t="str">
        <f t="shared" si="7"/>
        <v>Monday</v>
      </c>
      <c r="AR26" s="23" t="str">
        <f t="shared" si="8"/>
        <v>4B</v>
      </c>
      <c r="AS26" s="23" t="str">
        <f t="shared" si="9"/>
        <v>L</v>
      </c>
    </row>
    <row r="27" spans="1:45" x14ac:dyDescent="0.25">
      <c r="A27" t="s">
        <v>668</v>
      </c>
      <c r="B27" s="2">
        <v>22</v>
      </c>
      <c r="C27" s="2" t="s">
        <v>119</v>
      </c>
      <c r="D27" s="2" t="s">
        <v>116</v>
      </c>
      <c r="E27" s="2" t="s">
        <v>116</v>
      </c>
      <c r="F27" s="2" t="s">
        <v>121</v>
      </c>
      <c r="G27" s="2">
        <v>215</v>
      </c>
      <c r="H27" s="29">
        <v>16477</v>
      </c>
      <c r="I27" s="2">
        <v>2</v>
      </c>
      <c r="J27" s="2">
        <v>37</v>
      </c>
      <c r="K27" s="2">
        <v>34</v>
      </c>
      <c r="L27" s="2">
        <v>37</v>
      </c>
      <c r="M27" s="2">
        <v>37</v>
      </c>
      <c r="N27" s="91">
        <v>37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2"/>
      <c r="AB27" s="20"/>
      <c r="AC27" s="21"/>
      <c r="AD27" s="23">
        <f t="shared" si="0"/>
        <v>37</v>
      </c>
      <c r="AE27" s="23" t="str">
        <f t="shared" si="1"/>
        <v>P</v>
      </c>
      <c r="AF27" s="23">
        <f>IF(AJ27="P",_xlfn.XLOOKUP($AQ27,Pitching!$AP$2:$AP$239,Pitching!$AS$2:$AS$239),"")</f>
        <v>21</v>
      </c>
      <c r="AG27" s="23">
        <f>IF(AJ27="P",_xlfn.XLOOKUP($AQ27,Pitching!$AP$2:$AP$239,Pitching!$AT$2:$AT$239),"")</f>
        <v>7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Jim Nash</v>
      </c>
      <c r="AL27" t="s">
        <v>296</v>
      </c>
      <c r="AM27" t="s">
        <v>1070</v>
      </c>
      <c r="AN27" s="23" t="str">
        <f t="shared" si="4"/>
        <v>P</v>
      </c>
      <c r="AO27" s="23" t="str">
        <f t="shared" si="5"/>
        <v>P</v>
      </c>
      <c r="AP27" s="23">
        <f t="shared" si="6"/>
        <v>37</v>
      </c>
      <c r="AQ27" s="28" t="str">
        <f t="shared" si="7"/>
        <v>Nash</v>
      </c>
      <c r="AR27" s="23">
        <f t="shared" si="8"/>
        <v>21</v>
      </c>
      <c r="AS27" s="23">
        <f t="shared" si="9"/>
        <v>7</v>
      </c>
    </row>
    <row r="28" spans="1:45" x14ac:dyDescent="0.25">
      <c r="A28" t="s">
        <v>674</v>
      </c>
      <c r="B28" s="2">
        <v>26</v>
      </c>
      <c r="C28" s="2" t="s">
        <v>119</v>
      </c>
      <c r="D28" s="2" t="s">
        <v>116</v>
      </c>
      <c r="E28" s="2" t="s">
        <v>116</v>
      </c>
      <c r="F28" s="2" t="s">
        <v>118</v>
      </c>
      <c r="G28" s="2">
        <v>178</v>
      </c>
      <c r="H28" s="29">
        <v>14923</v>
      </c>
      <c r="I28" s="2">
        <v>4</v>
      </c>
      <c r="J28" s="2">
        <v>87</v>
      </c>
      <c r="K28" s="2">
        <v>41</v>
      </c>
      <c r="L28" s="2">
        <v>87</v>
      </c>
      <c r="M28" s="2">
        <v>63</v>
      </c>
      <c r="N28" s="91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35</v>
      </c>
      <c r="U28" s="2">
        <v>32</v>
      </c>
      <c r="V28" s="2">
        <v>0</v>
      </c>
      <c r="W28" s="2">
        <v>63</v>
      </c>
      <c r="X28" s="2">
        <v>28</v>
      </c>
      <c r="Y28" s="2">
        <v>4</v>
      </c>
      <c r="AA28" s="22"/>
      <c r="AB28" s="20"/>
      <c r="AC28" s="21"/>
      <c r="AD28" s="23">
        <f t="shared" si="0"/>
        <v>35</v>
      </c>
      <c r="AE28" s="23" t="str">
        <f t="shared" si="1"/>
        <v>LF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5C</v>
      </c>
      <c r="AI28" s="23" t="str" cm="1">
        <f t="array" ref="AI28">IF(J28&gt;0, IF(AJ28&lt;&gt;"P",_xlfn.XLOOKUP($AQ28,Batting!$AS$2:$AS$523,Batting!AZ$2:$AZ$523),""),"")</f>
        <v>R</v>
      </c>
      <c r="AJ28" s="23" t="str">
        <f t="shared" si="2"/>
        <v>Field</v>
      </c>
      <c r="AK28" s="28" t="str">
        <f t="shared" si="3"/>
        <v>Joe Nossek</v>
      </c>
      <c r="AL28" t="s">
        <v>152</v>
      </c>
      <c r="AM28" t="s">
        <v>1209</v>
      </c>
      <c r="AN28" s="23" t="str">
        <f t="shared" si="4"/>
        <v>Field</v>
      </c>
      <c r="AO28" s="23" t="str">
        <f t="shared" si="5"/>
        <v>LF</v>
      </c>
      <c r="AP28" s="23">
        <f t="shared" si="6"/>
        <v>35</v>
      </c>
      <c r="AQ28" s="28" t="str">
        <f t="shared" si="7"/>
        <v>Nossek</v>
      </c>
      <c r="AR28" s="23" t="str">
        <f t="shared" si="8"/>
        <v>5C</v>
      </c>
      <c r="AS28" s="23" t="str">
        <f t="shared" si="9"/>
        <v>R</v>
      </c>
    </row>
    <row r="29" spans="1:45" x14ac:dyDescent="0.25">
      <c r="A29" t="s">
        <v>1377</v>
      </c>
      <c r="B29" s="2">
        <v>22</v>
      </c>
      <c r="C29" s="2" t="s">
        <v>119</v>
      </c>
      <c r="D29" s="2" t="s">
        <v>116</v>
      </c>
      <c r="E29" s="2" t="s">
        <v>116</v>
      </c>
      <c r="F29" s="2" t="s">
        <v>118</v>
      </c>
      <c r="G29" s="2">
        <v>178</v>
      </c>
      <c r="H29" s="29">
        <v>16586</v>
      </c>
      <c r="I29" s="2">
        <v>4</v>
      </c>
      <c r="J29" s="2">
        <v>33</v>
      </c>
      <c r="K29" s="2">
        <v>17</v>
      </c>
      <c r="L29" s="2">
        <v>33</v>
      </c>
      <c r="M29" s="2">
        <v>29</v>
      </c>
      <c r="N29" s="91">
        <v>29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4</v>
      </c>
      <c r="AA29" s="22"/>
      <c r="AB29" s="20"/>
      <c r="AC29" s="21"/>
      <c r="AD29" s="23">
        <f t="shared" si="0"/>
        <v>29</v>
      </c>
      <c r="AE29" s="23" t="str">
        <f t="shared" si="1"/>
        <v>P</v>
      </c>
      <c r="AF29" s="23">
        <f>IF(AJ29="P",_xlfn.XLOOKUP($AQ29,Pitching!$AP$2:$AP$239,Pitching!$AS$2:$AS$239),"")</f>
        <v>15</v>
      </c>
      <c r="AG29" s="23">
        <f>IF(AJ29="P",_xlfn.XLOOKUP($AQ29,Pitching!$AP$2:$AP$239,Pitching!$AT$2:$AT$239),"")</f>
        <v>5</v>
      </c>
      <c r="AH29" s="23" t="str">
        <f>IF(J29&gt;0, IF(AJ29&lt;&gt;"P",_xlfn.XLOOKUP($AQ29,Batting!$AS$2:$AS$519,Batting!$AY$2:$AY$519),""),"")</f>
        <v/>
      </c>
      <c r="AI29" s="23" t="str" cm="1">
        <f t="array" ref="AI29">IF(J29&gt;0, IF(AJ29&lt;&gt;"P",_xlfn.XLOOKUP($AQ29,Batting!$AS$2:$AS$523,Batting!AZ$2:$AZ$523),""),"")</f>
        <v/>
      </c>
      <c r="AJ29" s="23" t="str">
        <f t="shared" si="2"/>
        <v>P</v>
      </c>
      <c r="AK29" s="28" t="str">
        <f t="shared" si="3"/>
        <v>Blue-Moon Odom</v>
      </c>
      <c r="AL29" t="s">
        <v>1378</v>
      </c>
      <c r="AM29" t="s">
        <v>1028</v>
      </c>
      <c r="AN29" s="23" t="str">
        <f t="shared" si="4"/>
        <v>P</v>
      </c>
      <c r="AO29" s="23" t="str">
        <f t="shared" si="5"/>
        <v>P</v>
      </c>
      <c r="AP29" s="23">
        <f t="shared" si="6"/>
        <v>29</v>
      </c>
      <c r="AQ29" s="28" t="str">
        <f t="shared" si="7"/>
        <v>Odom</v>
      </c>
      <c r="AR29" s="23">
        <f t="shared" si="8"/>
        <v>15</v>
      </c>
      <c r="AS29" s="23">
        <f t="shared" si="9"/>
        <v>5</v>
      </c>
    </row>
    <row r="30" spans="1:45" x14ac:dyDescent="0.25">
      <c r="A30" t="s">
        <v>684</v>
      </c>
      <c r="B30" s="2">
        <v>21</v>
      </c>
      <c r="C30" s="2" t="s">
        <v>119</v>
      </c>
      <c r="D30" s="2" t="s">
        <v>116</v>
      </c>
      <c r="E30" s="2" t="s">
        <v>122</v>
      </c>
      <c r="F30" s="2" t="s">
        <v>136</v>
      </c>
      <c r="G30" s="2">
        <v>190</v>
      </c>
      <c r="H30" s="29">
        <v>16831</v>
      </c>
      <c r="I30" s="2" t="s">
        <v>124</v>
      </c>
      <c r="J30" s="2">
        <v>49</v>
      </c>
      <c r="K30" s="2">
        <v>6</v>
      </c>
      <c r="L30" s="2">
        <v>49</v>
      </c>
      <c r="M30" s="2">
        <v>49</v>
      </c>
      <c r="N30" s="91">
        <v>49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AA30" s="22"/>
      <c r="AB30" s="20"/>
      <c r="AC30" s="21"/>
      <c r="AD30" s="23">
        <f t="shared" si="0"/>
        <v>49</v>
      </c>
      <c r="AE30" s="23" t="str">
        <f t="shared" si="1"/>
        <v>P</v>
      </c>
      <c r="AF30" s="23">
        <f>IF(AJ30="P",_xlfn.XLOOKUP($AQ30,Pitching!$AP$2:$AP$239,Pitching!$AS$2:$AS$239),"")</f>
        <v>22</v>
      </c>
      <c r="AG30" s="23">
        <f>IF(AJ30="P",_xlfn.XLOOKUP($AQ30,Pitching!$AP$2:$AP$239,Pitching!$AT$2:$AT$239),"")</f>
        <v>3</v>
      </c>
      <c r="AH30" s="23" t="str">
        <f>IF(J30&gt;0, IF(AJ30&lt;&gt;"P",_xlfn.XLOOKUP($AQ30,Batting!$AS$2:$AS$519,Batting!$AY$2:$AY$519),""),"")</f>
        <v/>
      </c>
      <c r="AI30" s="23" t="str" cm="1">
        <f t="array" ref="AI30">IF(J30&gt;0, IF(AJ30&lt;&gt;"P",_xlfn.XLOOKUP($AQ30,Batting!$AS$2:$AS$523,Batting!AZ$2:$AZ$523),""),"")</f>
        <v/>
      </c>
      <c r="AJ30" s="23" t="str">
        <f t="shared" si="2"/>
        <v>P</v>
      </c>
      <c r="AK30" s="28" t="str">
        <f t="shared" si="3"/>
        <v>Tony Pierce</v>
      </c>
      <c r="AL30" t="s">
        <v>147</v>
      </c>
      <c r="AM30" t="s">
        <v>1356</v>
      </c>
      <c r="AN30" s="23" t="str">
        <f t="shared" si="4"/>
        <v>P</v>
      </c>
      <c r="AO30" s="23" t="str">
        <f t="shared" si="5"/>
        <v>P</v>
      </c>
      <c r="AP30" s="23">
        <f t="shared" si="6"/>
        <v>49</v>
      </c>
      <c r="AQ30" s="28" t="str">
        <f t="shared" si="7"/>
        <v>Pierce</v>
      </c>
      <c r="AR30" s="23">
        <f t="shared" si="8"/>
        <v>22</v>
      </c>
      <c r="AS30" s="23">
        <f t="shared" si="9"/>
        <v>3</v>
      </c>
    </row>
    <row r="31" spans="1:45" x14ac:dyDescent="0.25">
      <c r="A31" t="s">
        <v>913</v>
      </c>
      <c r="B31" s="2">
        <v>26</v>
      </c>
      <c r="C31" s="2" t="s">
        <v>119</v>
      </c>
      <c r="D31" s="2" t="s">
        <v>122</v>
      </c>
      <c r="E31" s="2" t="s">
        <v>122</v>
      </c>
      <c r="F31" s="2" t="s">
        <v>120</v>
      </c>
      <c r="G31" s="2">
        <v>190</v>
      </c>
      <c r="H31" s="29">
        <v>14826</v>
      </c>
      <c r="I31" s="2">
        <v>4</v>
      </c>
      <c r="J31" s="2">
        <v>40</v>
      </c>
      <c r="K31" s="2">
        <v>20</v>
      </c>
      <c r="L31" s="2">
        <v>40</v>
      </c>
      <c r="M31" s="2">
        <v>31</v>
      </c>
      <c r="N31" s="91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16</v>
      </c>
      <c r="U31" s="2">
        <v>9</v>
      </c>
      <c r="V31" s="2">
        <v>6</v>
      </c>
      <c r="W31" s="2">
        <v>31</v>
      </c>
      <c r="X31" s="2">
        <v>14</v>
      </c>
      <c r="Y31" s="2">
        <v>1</v>
      </c>
      <c r="AA31" s="22"/>
      <c r="AB31" s="20"/>
      <c r="AC31" s="21"/>
      <c r="AD31" s="23">
        <f t="shared" si="0"/>
        <v>16</v>
      </c>
      <c r="AE31" s="23" t="str">
        <f t="shared" si="1"/>
        <v>LF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>4C</v>
      </c>
      <c r="AI31" s="23" t="str" cm="1">
        <f t="array" ref="AI31">IF(J31&gt;0, IF(AJ31&lt;&gt;"P",_xlfn.XLOOKUP($AQ31,Batting!$AS$2:$AS$523,Batting!AZ$2:$AZ$523),""),"")</f>
        <v>L</v>
      </c>
      <c r="AJ31" s="23" t="str">
        <f t="shared" si="2"/>
        <v>Field</v>
      </c>
      <c r="AK31" s="28" t="str">
        <f t="shared" si="3"/>
        <v>Roger Repoz</v>
      </c>
      <c r="AL31" t="s">
        <v>1307</v>
      </c>
      <c r="AM31" t="s">
        <v>1308</v>
      </c>
      <c r="AN31" s="23" t="str">
        <f t="shared" si="4"/>
        <v>Field</v>
      </c>
      <c r="AO31" s="23" t="str">
        <f t="shared" si="5"/>
        <v>LF</v>
      </c>
      <c r="AP31" s="23">
        <f t="shared" si="6"/>
        <v>16</v>
      </c>
      <c r="AQ31" s="28" t="str">
        <f t="shared" si="7"/>
        <v>Repoz</v>
      </c>
      <c r="AR31" s="23" t="str">
        <f t="shared" si="8"/>
        <v>4C</v>
      </c>
      <c r="AS31" s="23" t="str">
        <f t="shared" si="9"/>
        <v>L</v>
      </c>
    </row>
    <row r="32" spans="1:45" x14ac:dyDescent="0.25">
      <c r="A32" t="s">
        <v>695</v>
      </c>
      <c r="B32" s="2">
        <v>26</v>
      </c>
      <c r="C32" s="2" t="s">
        <v>127</v>
      </c>
      <c r="D32" s="2" t="s">
        <v>116</v>
      </c>
      <c r="E32" s="2" t="s">
        <v>116</v>
      </c>
      <c r="F32" s="2" t="s">
        <v>120</v>
      </c>
      <c r="G32" s="2">
        <v>185</v>
      </c>
      <c r="H32" s="29">
        <v>15012</v>
      </c>
      <c r="I32" s="2" t="s">
        <v>124</v>
      </c>
      <c r="J32" s="2">
        <v>15</v>
      </c>
      <c r="K32" s="2">
        <v>5</v>
      </c>
      <c r="L32" s="2">
        <v>15</v>
      </c>
      <c r="M32" s="2">
        <v>15</v>
      </c>
      <c r="N32" s="91">
        <v>15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2"/>
      <c r="AB32" s="20"/>
      <c r="AC32" s="21"/>
      <c r="AD32" s="23">
        <f t="shared" si="0"/>
        <v>15</v>
      </c>
      <c r="AE32" s="23" t="str">
        <f t="shared" si="1"/>
        <v>P</v>
      </c>
      <c r="AF32" s="23">
        <f>IF(AJ32="P",_xlfn.XLOOKUP($AQ32,Pitching!$AP$2:$AP$239,Pitching!$AS$2:$AS$239),"")</f>
        <v>21</v>
      </c>
      <c r="AG32" s="23">
        <f>IF(AJ32="P",_xlfn.XLOOKUP($AQ32,Pitching!$AP$2:$AP$239,Pitching!$AT$2:$AT$239),"")</f>
        <v>4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Roberto Rodríguez</v>
      </c>
      <c r="AL32" t="s">
        <v>1303</v>
      </c>
      <c r="AM32" t="s">
        <v>280</v>
      </c>
      <c r="AN32" s="23" t="str">
        <f t="shared" si="4"/>
        <v>P</v>
      </c>
      <c r="AO32" s="23" t="str">
        <f t="shared" si="5"/>
        <v>P</v>
      </c>
      <c r="AP32" s="23">
        <f t="shared" si="6"/>
        <v>15</v>
      </c>
      <c r="AQ32" s="28" t="str">
        <f t="shared" si="7"/>
        <v>Rodríguez</v>
      </c>
      <c r="AR32" s="23">
        <f t="shared" si="8"/>
        <v>21</v>
      </c>
      <c r="AS32" s="23">
        <f t="shared" si="9"/>
        <v>4</v>
      </c>
    </row>
    <row r="33" spans="1:45" x14ac:dyDescent="0.25">
      <c r="A33" t="s">
        <v>461</v>
      </c>
      <c r="B33" s="2">
        <v>26</v>
      </c>
      <c r="C33" s="2" t="s">
        <v>119</v>
      </c>
      <c r="D33" s="2" t="s">
        <v>116</v>
      </c>
      <c r="E33" s="2" t="s">
        <v>116</v>
      </c>
      <c r="F33" s="2" t="s">
        <v>126</v>
      </c>
      <c r="G33" s="2">
        <v>190</v>
      </c>
      <c r="H33" s="29">
        <v>15040</v>
      </c>
      <c r="I33" s="2">
        <v>5</v>
      </c>
      <c r="J33" s="2">
        <v>114</v>
      </c>
      <c r="K33" s="2">
        <v>107</v>
      </c>
      <c r="L33" s="2">
        <v>114</v>
      </c>
      <c r="M33" s="2">
        <v>113</v>
      </c>
      <c r="N33" s="91">
        <v>0</v>
      </c>
      <c r="O33" s="2">
        <v>113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</v>
      </c>
      <c r="Y33" s="2">
        <v>0</v>
      </c>
      <c r="AA33" s="22"/>
      <c r="AB33" s="20"/>
      <c r="AC33" s="21"/>
      <c r="AD33" s="23">
        <f t="shared" si="0"/>
        <v>113</v>
      </c>
      <c r="AE33" s="23" t="str">
        <f t="shared" si="1"/>
        <v>C</v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>5C</v>
      </c>
      <c r="AI33" s="23" t="str" cm="1">
        <f t="array" ref="AI33">IF(J33&gt;0, IF(AJ33&lt;&gt;"P",_xlfn.XLOOKUP($AQ33,Batting!$AS$2:$AS$523,Batting!AZ$2:$AZ$523),""),"")</f>
        <v>R</v>
      </c>
      <c r="AJ33" s="23" t="str">
        <f t="shared" si="2"/>
        <v>Field</v>
      </c>
      <c r="AK33" s="28" t="str">
        <f t="shared" si="3"/>
        <v>Phil Roof</v>
      </c>
      <c r="AL33" t="s">
        <v>327</v>
      </c>
      <c r="AM33" t="s">
        <v>374</v>
      </c>
      <c r="AN33" s="23" t="str">
        <f t="shared" si="4"/>
        <v>Field</v>
      </c>
      <c r="AO33" s="23" t="str">
        <f t="shared" si="5"/>
        <v>C</v>
      </c>
      <c r="AP33" s="23">
        <f t="shared" si="6"/>
        <v>113</v>
      </c>
      <c r="AQ33" s="28" t="str">
        <f t="shared" si="7"/>
        <v>Roof</v>
      </c>
      <c r="AR33" s="23" t="str">
        <f t="shared" si="8"/>
        <v>5C</v>
      </c>
      <c r="AS33" s="23" t="str">
        <f t="shared" si="9"/>
        <v>R</v>
      </c>
    </row>
    <row r="34" spans="1:45" x14ac:dyDescent="0.25">
      <c r="A34" t="s">
        <v>701</v>
      </c>
      <c r="B34" s="2">
        <v>20</v>
      </c>
      <c r="C34" s="2" t="s">
        <v>119</v>
      </c>
      <c r="D34" s="2" t="s">
        <v>116</v>
      </c>
      <c r="E34" s="2" t="s">
        <v>116</v>
      </c>
      <c r="F34" s="2" t="s">
        <v>126</v>
      </c>
      <c r="G34" s="2">
        <v>200</v>
      </c>
      <c r="H34" s="29">
        <v>17052</v>
      </c>
      <c r="I34" s="2" t="s">
        <v>124</v>
      </c>
      <c r="J34" s="2">
        <v>19</v>
      </c>
      <c r="K34" s="2">
        <v>13</v>
      </c>
      <c r="L34" s="2">
        <v>19</v>
      </c>
      <c r="M34" s="2">
        <v>15</v>
      </c>
      <c r="N34" s="91">
        <v>0</v>
      </c>
      <c r="O34" s="2">
        <v>0</v>
      </c>
      <c r="P34" s="2">
        <v>9</v>
      </c>
      <c r="Q34" s="2">
        <v>0</v>
      </c>
      <c r="R34" s="2">
        <v>0</v>
      </c>
      <c r="S34" s="2">
        <v>0</v>
      </c>
      <c r="T34" s="2">
        <v>6</v>
      </c>
      <c r="U34" s="2">
        <v>0</v>
      </c>
      <c r="V34" s="2">
        <v>0</v>
      </c>
      <c r="W34" s="2">
        <v>6</v>
      </c>
      <c r="X34" s="2">
        <v>4</v>
      </c>
      <c r="Y34" s="2">
        <v>0</v>
      </c>
      <c r="AA34" s="22"/>
      <c r="AB34" s="20"/>
      <c r="AC34" s="21"/>
      <c r="AD34" s="23">
        <f t="shared" si="0"/>
        <v>9</v>
      </c>
      <c r="AE34" s="23" t="str">
        <f t="shared" si="1"/>
        <v>1B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str">
        <f>IF(J34&gt;0, IF(AJ34&lt;&gt;"P",_xlfn.XLOOKUP($AQ34,Batting!$AS$2:$AS$519,Batting!$AY$2:$AY$519),""),"")</f>
        <v>6C</v>
      </c>
      <c r="AI34" s="23" t="str" cm="1">
        <f t="array" ref="AI34">IF(J34&gt;0, IF(AJ34&lt;&gt;"P",_xlfn.XLOOKUP($AQ34,Batting!$AS$2:$AS$523,Batting!AZ$2:$AZ$523),""),"")</f>
        <v>R</v>
      </c>
      <c r="AJ34" s="23" t="str">
        <f t="shared" si="2"/>
        <v>Field</v>
      </c>
      <c r="AK34" s="28" t="str">
        <f t="shared" si="3"/>
        <v>Joe Rudi</v>
      </c>
      <c r="AL34" t="s">
        <v>152</v>
      </c>
      <c r="AM34" t="s">
        <v>1211</v>
      </c>
      <c r="AN34" s="23" t="str">
        <f t="shared" si="4"/>
        <v>Field</v>
      </c>
      <c r="AO34" s="23" t="str">
        <f t="shared" si="5"/>
        <v>1B</v>
      </c>
      <c r="AP34" s="23">
        <f t="shared" si="6"/>
        <v>9</v>
      </c>
      <c r="AQ34" s="28" t="str">
        <f t="shared" si="7"/>
        <v>Rudi</v>
      </c>
      <c r="AR34" s="23" t="str">
        <f t="shared" si="8"/>
        <v>6C</v>
      </c>
      <c r="AS34" s="23" t="str">
        <f t="shared" si="9"/>
        <v>R</v>
      </c>
    </row>
    <row r="35" spans="1:45" x14ac:dyDescent="0.25">
      <c r="A35" t="s">
        <v>703</v>
      </c>
      <c r="B35" s="2">
        <v>38</v>
      </c>
      <c r="C35" s="2" t="s">
        <v>119</v>
      </c>
      <c r="D35" s="2" t="s">
        <v>116</v>
      </c>
      <c r="E35" s="2" t="s">
        <v>116</v>
      </c>
      <c r="F35" s="2" t="s">
        <v>118</v>
      </c>
      <c r="G35" s="2">
        <v>190</v>
      </c>
      <c r="H35" s="29">
        <v>10731</v>
      </c>
      <c r="I35" s="2">
        <v>12</v>
      </c>
      <c r="J35" s="2">
        <v>10</v>
      </c>
      <c r="K35" s="2">
        <v>1</v>
      </c>
      <c r="L35" s="2">
        <v>10</v>
      </c>
      <c r="M35" s="2">
        <v>10</v>
      </c>
      <c r="N35" s="91">
        <v>10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2"/>
      <c r="AB35" s="20"/>
      <c r="AC35" s="21"/>
      <c r="AD35" s="23">
        <f t="shared" si="0"/>
        <v>10</v>
      </c>
      <c r="AE35" s="23" t="str">
        <f t="shared" si="1"/>
        <v>P</v>
      </c>
      <c r="AF35" s="23">
        <f>IF(AJ35="P",_xlfn.XLOOKUP($AQ35,Pitching!$AP$2:$AP$239,Pitching!$AS$2:$AS$239),"")</f>
        <v>15</v>
      </c>
      <c r="AG35" s="23">
        <f>IF(AJ35="P",_xlfn.XLOOKUP($AQ35,Pitching!$AP$2:$AP$239,Pitching!$AT$2:$AT$239),"")</f>
        <v>4</v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>P</v>
      </c>
      <c r="AK35" s="28" t="str">
        <f t="shared" si="3"/>
        <v>Jack Sanford</v>
      </c>
      <c r="AL35" t="s">
        <v>289</v>
      </c>
      <c r="AM35" t="s">
        <v>1174</v>
      </c>
      <c r="AN35" s="23" t="str">
        <f t="shared" si="4"/>
        <v>P</v>
      </c>
      <c r="AO35" s="23" t="str">
        <f t="shared" si="5"/>
        <v>P</v>
      </c>
      <c r="AP35" s="23">
        <f t="shared" si="6"/>
        <v>10</v>
      </c>
      <c r="AQ35" s="28" t="str">
        <f t="shared" si="7"/>
        <v>Sanford</v>
      </c>
      <c r="AR35" s="23">
        <f t="shared" si="8"/>
        <v>15</v>
      </c>
      <c r="AS35" s="23">
        <f t="shared" si="9"/>
        <v>4</v>
      </c>
    </row>
    <row r="36" spans="1:45" x14ac:dyDescent="0.25">
      <c r="A36" t="s">
        <v>706</v>
      </c>
      <c r="B36" s="2">
        <v>29</v>
      </c>
      <c r="C36" s="2" t="s">
        <v>131</v>
      </c>
      <c r="D36" s="2" t="s">
        <v>116</v>
      </c>
      <c r="E36" s="2" t="s">
        <v>116</v>
      </c>
      <c r="F36" s="2" t="s">
        <v>118</v>
      </c>
      <c r="G36" s="2">
        <v>190</v>
      </c>
      <c r="H36" s="29">
        <v>13744</v>
      </c>
      <c r="I36" s="2">
        <v>6</v>
      </c>
      <c r="J36" s="2">
        <v>36</v>
      </c>
      <c r="K36" s="2">
        <v>3</v>
      </c>
      <c r="L36" s="2">
        <v>36</v>
      </c>
      <c r="M36" s="2">
        <v>36</v>
      </c>
      <c r="N36" s="91">
        <v>36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2"/>
      <c r="AB36" s="20"/>
      <c r="AC36" s="21"/>
      <c r="AD36" s="23">
        <f t="shared" si="0"/>
        <v>36</v>
      </c>
      <c r="AE36" s="23" t="str">
        <f t="shared" si="1"/>
        <v>P</v>
      </c>
      <c r="AF36" s="23">
        <f>IF(AJ36="P",_xlfn.XLOOKUP($AQ36,Pitching!$AP$2:$AP$239,Pitching!$AS$2:$AS$239),"")</f>
        <v>25</v>
      </c>
      <c r="AG36" s="23">
        <f>IF(AJ36="P",_xlfn.XLOOKUP($AQ36,Pitching!$AP$2:$AP$239,Pitching!$AT$2:$AT$239),"")</f>
        <v>3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Diego Seguí</v>
      </c>
      <c r="AL36" t="s">
        <v>1102</v>
      </c>
      <c r="AM36" t="s">
        <v>1103</v>
      </c>
      <c r="AN36" s="23" t="str">
        <f t="shared" si="4"/>
        <v>P</v>
      </c>
      <c r="AO36" s="23" t="str">
        <f t="shared" si="5"/>
        <v>P</v>
      </c>
      <c r="AP36" s="23">
        <f t="shared" si="6"/>
        <v>36</v>
      </c>
      <c r="AQ36" s="28" t="str">
        <f t="shared" si="7"/>
        <v>Seguí</v>
      </c>
      <c r="AR36" s="23">
        <f t="shared" si="8"/>
        <v>25</v>
      </c>
      <c r="AS36" s="23">
        <f t="shared" si="9"/>
        <v>3</v>
      </c>
    </row>
    <row r="37" spans="1:45" x14ac:dyDescent="0.25">
      <c r="A37" t="s">
        <v>713</v>
      </c>
      <c r="B37" s="2">
        <v>28</v>
      </c>
      <c r="C37" s="2" t="s">
        <v>119</v>
      </c>
      <c r="D37" s="2" t="s">
        <v>116</v>
      </c>
      <c r="E37" s="2" t="s">
        <v>116</v>
      </c>
      <c r="F37" s="2" t="s">
        <v>136</v>
      </c>
      <c r="G37" s="2">
        <v>188</v>
      </c>
      <c r="H37" s="29">
        <v>14105</v>
      </c>
      <c r="I37" s="2">
        <v>8</v>
      </c>
      <c r="J37" s="2">
        <v>14</v>
      </c>
      <c r="K37" s="2">
        <v>0</v>
      </c>
      <c r="L37" s="2">
        <v>14</v>
      </c>
      <c r="M37" s="2">
        <v>14</v>
      </c>
      <c r="N37" s="91">
        <v>14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AA37" s="22"/>
      <c r="AB37" s="20"/>
      <c r="AC37" s="21"/>
      <c r="AD37" s="23">
        <f t="shared" si="0"/>
        <v>14</v>
      </c>
      <c r="AE37" s="23" t="str">
        <f t="shared" si="1"/>
        <v>P</v>
      </c>
      <c r="AF37" s="23">
        <f>IF(AJ37="P",_xlfn.XLOOKUP($AQ37,Pitching!$AP$2:$AP$239,Pitching!$AS$2:$AS$239),"")</f>
        <v>27</v>
      </c>
      <c r="AG37" s="23">
        <f>IF(AJ37="P",_xlfn.XLOOKUP($AQ37,Pitching!$AP$2:$AP$239,Pitching!$AT$2:$AT$239),"")</f>
        <v>2</v>
      </c>
      <c r="AH37" s="23" t="str">
        <f>IF(J37&gt;0, IF(AJ37&lt;&gt;"P",_xlfn.XLOOKUP($AQ37,Batting!$AS$2:$AS$519,Batting!$AY$2:$AY$519),""),"")</f>
        <v/>
      </c>
      <c r="AI37" s="23" t="str" cm="1">
        <f t="array" ref="AI37">IF(J37&gt;0, IF(AJ37&lt;&gt;"P",_xlfn.XLOOKUP($AQ37,Batting!$AS$2:$AS$523,Batting!AZ$2:$AZ$523),""),"")</f>
        <v/>
      </c>
      <c r="AJ37" s="23" t="str">
        <f t="shared" si="2"/>
        <v>P</v>
      </c>
      <c r="AK37" s="28" t="str">
        <f t="shared" si="3"/>
        <v>Bill Stafford</v>
      </c>
      <c r="AL37" t="s">
        <v>157</v>
      </c>
      <c r="AM37" t="s">
        <v>1024</v>
      </c>
      <c r="AN37" s="23" t="str">
        <f t="shared" si="4"/>
        <v>P</v>
      </c>
      <c r="AO37" s="23" t="str">
        <f t="shared" si="5"/>
        <v>P</v>
      </c>
      <c r="AP37" s="23">
        <f t="shared" si="6"/>
        <v>14</v>
      </c>
      <c r="AQ37" s="28" t="str">
        <f t="shared" si="7"/>
        <v>Stafford</v>
      </c>
      <c r="AR37" s="23">
        <f t="shared" si="8"/>
        <v>27</v>
      </c>
      <c r="AS37" s="23">
        <f t="shared" si="9"/>
        <v>2</v>
      </c>
    </row>
    <row r="38" spans="1:45" x14ac:dyDescent="0.25">
      <c r="A38" t="s">
        <v>717</v>
      </c>
      <c r="B38" s="2">
        <v>33</v>
      </c>
      <c r="C38" s="2" t="s">
        <v>119</v>
      </c>
      <c r="D38" s="2" t="s">
        <v>116</v>
      </c>
      <c r="E38" s="2" t="s">
        <v>116</v>
      </c>
      <c r="F38" s="2" t="s">
        <v>126</v>
      </c>
      <c r="G38" s="2">
        <v>188</v>
      </c>
      <c r="H38" s="29">
        <v>12519</v>
      </c>
      <c r="I38" s="2">
        <v>9</v>
      </c>
      <c r="J38" s="2">
        <v>1</v>
      </c>
      <c r="K38" s="2">
        <v>0</v>
      </c>
      <c r="L38" s="2">
        <v>1</v>
      </c>
      <c r="M38" s="2">
        <v>1</v>
      </c>
      <c r="N38" s="91">
        <v>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AA38" s="22"/>
      <c r="AD38" s="23">
        <f t="shared" si="0"/>
        <v>1</v>
      </c>
      <c r="AE38" s="23" t="str">
        <f t="shared" si="1"/>
        <v>P</v>
      </c>
      <c r="AF38" s="23">
        <f>IF(AJ38="P",_xlfn.XLOOKUP($AQ38,Pitching!$AP$2:$AP$239,Pitching!$AS$2:$AS$239),"")</f>
        <v>11</v>
      </c>
      <c r="AG38" s="23">
        <f>IF(AJ38="P",_xlfn.XLOOKUP($AQ38,Pitching!$AP$2:$AP$239,Pitching!$AT$2:$AT$239),"")</f>
        <v>2</v>
      </c>
      <c r="AH38" s="23" t="str">
        <f>IF(J38&gt;0, IF(AJ38&lt;&gt;"P",_xlfn.XLOOKUP($AQ38,Batting!$AS$2:$AS$519,Batting!$AY$2:$AY$519),""),"")</f>
        <v/>
      </c>
      <c r="AI38" s="23" t="str" cm="1">
        <f t="array" ref="AI38">IF(J38&gt;0, IF(AJ38&lt;&gt;"P",_xlfn.XLOOKUP($AQ38,Batting!$AS$2:$AS$523,Batting!AZ$2:$AZ$523),""),"")</f>
        <v/>
      </c>
      <c r="AJ38" s="23" t="str">
        <f t="shared" si="2"/>
        <v>P</v>
      </c>
      <c r="AK38" s="28" t="str">
        <f t="shared" si="3"/>
        <v>Wes Stock</v>
      </c>
      <c r="AL38" t="s">
        <v>1366</v>
      </c>
      <c r="AM38" t="s">
        <v>1367</v>
      </c>
      <c r="AN38" s="23" t="str">
        <f t="shared" si="4"/>
        <v>P</v>
      </c>
      <c r="AO38" s="23" t="str">
        <f t="shared" si="5"/>
        <v>P</v>
      </c>
      <c r="AP38" s="23">
        <f t="shared" si="6"/>
        <v>1</v>
      </c>
      <c r="AQ38" s="28" t="str">
        <f t="shared" si="7"/>
        <v>Stock</v>
      </c>
      <c r="AR38" s="23">
        <f t="shared" si="8"/>
        <v>11</v>
      </c>
      <c r="AS38" s="23">
        <f t="shared" si="9"/>
        <v>2</v>
      </c>
    </row>
    <row r="39" spans="1:45" x14ac:dyDescent="0.25">
      <c r="A39" t="s">
        <v>504</v>
      </c>
      <c r="B39" s="2">
        <v>24</v>
      </c>
      <c r="C39" s="2" t="s">
        <v>119</v>
      </c>
      <c r="D39" s="2" t="s">
        <v>116</v>
      </c>
      <c r="E39" s="2" t="s">
        <v>116</v>
      </c>
      <c r="F39" s="2" t="s">
        <v>117</v>
      </c>
      <c r="G39" s="2">
        <v>175</v>
      </c>
      <c r="H39" s="29">
        <v>15808</v>
      </c>
      <c r="I39" s="2">
        <v>2</v>
      </c>
      <c r="J39" s="2">
        <v>39</v>
      </c>
      <c r="K39" s="2">
        <v>22</v>
      </c>
      <c r="L39" s="2">
        <v>39</v>
      </c>
      <c r="M39" s="2">
        <v>36</v>
      </c>
      <c r="N39" s="91">
        <v>0</v>
      </c>
      <c r="O39" s="2">
        <v>36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4</v>
      </c>
      <c r="Y39" s="2">
        <v>0</v>
      </c>
      <c r="AA39" s="22"/>
      <c r="AD39" s="23">
        <f t="shared" ref="AD39:AD60" si="10">IF(SUM(N39:V39)=0,MAX(X39:Y39),MAX(N39:V39))</f>
        <v>36</v>
      </c>
      <c r="AE39" s="23" t="str">
        <f t="shared" si="1"/>
        <v>C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5C</v>
      </c>
      <c r="AI39" s="23" t="str" cm="1">
        <f t="array" ref="AI39">IF(J39&gt;0, IF(AJ39&lt;&gt;"P",_xlfn.XLOOKUP($AQ39,Batting!$AS$2:$AS$523,Batting!AZ$2:$AZ$523),""),"")</f>
        <v>R</v>
      </c>
      <c r="AJ39" s="23" t="str">
        <f t="shared" si="2"/>
        <v>Field</v>
      </c>
      <c r="AK39" s="28" t="str">
        <f t="shared" si="3"/>
        <v>Ken Suarez</v>
      </c>
      <c r="AL39" t="s">
        <v>303</v>
      </c>
      <c r="AM39" t="s">
        <v>1235</v>
      </c>
      <c r="AN39" s="23" t="str">
        <f t="shared" si="4"/>
        <v>Field</v>
      </c>
      <c r="AO39" s="23" t="str">
        <f t="shared" si="5"/>
        <v>C</v>
      </c>
      <c r="AP39" s="23">
        <f t="shared" si="6"/>
        <v>36</v>
      </c>
      <c r="AQ39" s="28" t="str">
        <f t="shared" si="7"/>
        <v>Suarez</v>
      </c>
      <c r="AR39" s="23" t="str">
        <f t="shared" si="8"/>
        <v>5C</v>
      </c>
      <c r="AS39" s="23" t="str">
        <f t="shared" si="9"/>
        <v>R</v>
      </c>
    </row>
    <row r="40" spans="1:45" x14ac:dyDescent="0.25">
      <c r="A40" t="s">
        <v>994</v>
      </c>
      <c r="B40" s="2">
        <v>28</v>
      </c>
      <c r="C40" s="2" t="s">
        <v>119</v>
      </c>
      <c r="D40" s="2" t="s">
        <v>122</v>
      </c>
      <c r="E40" s="2" t="s">
        <v>116</v>
      </c>
      <c r="F40" s="2" t="s">
        <v>120</v>
      </c>
      <c r="G40" s="2">
        <v>200</v>
      </c>
      <c r="H40" s="29">
        <v>14259</v>
      </c>
      <c r="I40" s="2">
        <v>2</v>
      </c>
      <c r="J40" s="2">
        <v>46</v>
      </c>
      <c r="K40" s="2">
        <v>5</v>
      </c>
      <c r="L40" s="2">
        <v>46</v>
      </c>
      <c r="M40" s="2">
        <v>23</v>
      </c>
      <c r="N40" s="91">
        <v>0</v>
      </c>
      <c r="O40" s="2">
        <v>22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39</v>
      </c>
      <c r="Y40" s="2">
        <v>0</v>
      </c>
      <c r="AA40" s="22"/>
      <c r="AD40" s="23">
        <f t="shared" si="10"/>
        <v>22</v>
      </c>
      <c r="AE40" s="23" t="str">
        <f t="shared" si="1"/>
        <v>C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>4C</v>
      </c>
      <c r="AI40" s="23" t="str" cm="1">
        <f t="array" ref="AI40">IF(J40&gt;0, IF(AJ40&lt;&gt;"P",_xlfn.XLOOKUP($AQ40,Batting!$AS$2:$AS$523,Batting!AZ$2:$AZ$523),""),"")</f>
        <v>L</v>
      </c>
      <c r="AJ40" s="23" t="str">
        <f t="shared" si="2"/>
        <v>Field</v>
      </c>
      <c r="AK40" s="28" t="str">
        <f t="shared" si="3"/>
        <v>Tim Talton</v>
      </c>
      <c r="AL40" t="s">
        <v>142</v>
      </c>
      <c r="AM40" t="s">
        <v>1343</v>
      </c>
      <c r="AN40" s="23" t="str">
        <f t="shared" si="4"/>
        <v>Field</v>
      </c>
      <c r="AO40" s="23" t="str">
        <f t="shared" si="5"/>
        <v>C</v>
      </c>
      <c r="AP40" s="23">
        <f t="shared" si="6"/>
        <v>22</v>
      </c>
      <c r="AQ40" s="28" t="str">
        <f t="shared" si="7"/>
        <v>Talton</v>
      </c>
      <c r="AR40" s="23" t="str">
        <f t="shared" si="8"/>
        <v>4C</v>
      </c>
      <c r="AS40" s="23" t="str">
        <f t="shared" si="9"/>
        <v>L</v>
      </c>
    </row>
    <row r="41" spans="1:45" x14ac:dyDescent="0.25">
      <c r="A41" t="s">
        <v>1382</v>
      </c>
      <c r="B41" s="2">
        <v>24</v>
      </c>
      <c r="C41" s="2" t="s">
        <v>381</v>
      </c>
      <c r="D41" s="2" t="s">
        <v>122</v>
      </c>
      <c r="E41" s="2" t="s">
        <v>122</v>
      </c>
      <c r="F41" s="2" t="s">
        <v>118</v>
      </c>
      <c r="G41" s="2">
        <v>185</v>
      </c>
      <c r="H41" s="29">
        <v>15584</v>
      </c>
      <c r="I41" s="2" t="s">
        <v>124</v>
      </c>
      <c r="J41" s="2">
        <v>122</v>
      </c>
      <c r="K41" s="2">
        <v>91</v>
      </c>
      <c r="L41" s="2">
        <v>122</v>
      </c>
      <c r="M41" s="2">
        <v>97</v>
      </c>
      <c r="N41" s="91">
        <v>0</v>
      </c>
      <c r="O41" s="2">
        <v>0</v>
      </c>
      <c r="P41" s="2">
        <v>83</v>
      </c>
      <c r="Q41" s="2">
        <v>0</v>
      </c>
      <c r="R41" s="2">
        <v>0</v>
      </c>
      <c r="S41" s="2">
        <v>0</v>
      </c>
      <c r="T41" s="2">
        <v>14</v>
      </c>
      <c r="U41" s="2">
        <v>0</v>
      </c>
      <c r="V41" s="2">
        <v>1</v>
      </c>
      <c r="W41" s="2">
        <v>15</v>
      </c>
      <c r="X41" s="2">
        <v>28</v>
      </c>
      <c r="Y41" s="2">
        <v>0</v>
      </c>
      <c r="AA41" s="22"/>
      <c r="AD41" s="23">
        <f t="shared" si="10"/>
        <v>83</v>
      </c>
      <c r="AE41" s="23" t="str">
        <f t="shared" si="1"/>
        <v>1B</v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>4C</v>
      </c>
      <c r="AI41" s="23" t="str" cm="1">
        <f t="array" ref="AI41">IF(J41&gt;0, IF(AJ41&lt;&gt;"P",_xlfn.XLOOKUP($AQ41,Batting!$AS$2:$AS$523,Batting!AZ$2:$AZ$523),""),"")</f>
        <v>L</v>
      </c>
      <c r="AJ41" s="23" t="str">
        <f t="shared" si="2"/>
        <v>Field</v>
      </c>
      <c r="AK41" s="28" t="str">
        <f t="shared" si="3"/>
        <v>Ramon Webster</v>
      </c>
      <c r="AL41" t="s">
        <v>1383</v>
      </c>
      <c r="AM41" t="s">
        <v>1292</v>
      </c>
      <c r="AN41" s="23" t="str">
        <f t="shared" si="4"/>
        <v>Field</v>
      </c>
      <c r="AO41" s="23" t="str">
        <f t="shared" si="5"/>
        <v>1B</v>
      </c>
      <c r="AP41" s="23">
        <f t="shared" si="6"/>
        <v>83</v>
      </c>
      <c r="AQ41" s="28" t="str">
        <f t="shared" si="7"/>
        <v>Webster</v>
      </c>
      <c r="AR41" s="23" t="str">
        <f t="shared" si="8"/>
        <v>4C</v>
      </c>
      <c r="AS41" s="23" t="str">
        <f t="shared" si="9"/>
        <v>L</v>
      </c>
    </row>
    <row r="42" spans="1:45" x14ac:dyDescent="0.25">
      <c r="H42" s="29"/>
      <c r="AA42" s="22"/>
      <c r="AD42" s="23"/>
      <c r="AE42" s="23"/>
      <c r="AF42" s="23"/>
      <c r="AG42" s="23"/>
      <c r="AH42" s="23"/>
      <c r="AI42" s="23"/>
      <c r="AJ42" s="23"/>
      <c r="AK42" s="28"/>
      <c r="AN42" s="23"/>
      <c r="AO42" s="23"/>
      <c r="AP42" s="23"/>
      <c r="AQ42" s="28"/>
      <c r="AR42" s="23"/>
      <c r="AS42" s="23"/>
    </row>
    <row r="43" spans="1:45" x14ac:dyDescent="0.25">
      <c r="H43" s="29"/>
      <c r="AA43" s="22"/>
      <c r="AD43" s="23">
        <f t="shared" si="10"/>
        <v>0</v>
      </c>
      <c r="AE43" s="23" t="str">
        <f t="shared" si="1"/>
        <v/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/>
      </c>
      <c r="AK43" s="28" t="str">
        <f t="shared" si="3"/>
        <v/>
      </c>
      <c r="AN43" s="23" t="str">
        <f t="shared" si="4"/>
        <v/>
      </c>
      <c r="AO43" s="23" t="str">
        <f t="shared" si="5"/>
        <v/>
      </c>
      <c r="AP43" s="23">
        <f t="shared" si="6"/>
        <v>0</v>
      </c>
      <c r="AQ43" s="28">
        <f t="shared" si="7"/>
        <v>0</v>
      </c>
      <c r="AR43" s="23" t="str">
        <f t="shared" si="8"/>
        <v/>
      </c>
      <c r="AS43" s="23" t="str">
        <f t="shared" si="9"/>
        <v/>
      </c>
    </row>
    <row r="44" spans="1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1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1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4" spans="1:45" ht="15.75" x14ac:dyDescent="0.25">
      <c r="R64" s="161">
        <v>1</v>
      </c>
      <c r="AD64" s="2" t="s">
        <v>90</v>
      </c>
    </row>
    <row r="65" spans="5:30" x14ac:dyDescent="0.25">
      <c r="S65" s="7" t="s">
        <v>2014</v>
      </c>
      <c r="T65" s="3" t="str">
        <f>L69</f>
        <v>v L 1</v>
      </c>
      <c r="U65"/>
      <c r="V65" s="2" t="s">
        <v>7</v>
      </c>
      <c r="X65" s="2" t="s">
        <v>1390</v>
      </c>
      <c r="Z65" s="2" t="s">
        <v>1391</v>
      </c>
      <c r="AA65" s="2"/>
      <c r="AC65" t="s">
        <v>2015</v>
      </c>
      <c r="AD65" s="2" t="s">
        <v>90</v>
      </c>
    </row>
    <row r="66" spans="5:30" x14ac:dyDescent="0.25">
      <c r="R66" s="2">
        <v>1</v>
      </c>
      <c r="S66" s="7" t="s">
        <v>170</v>
      </c>
      <c r="T66" s="3" t="str">
        <f>LEFT(D116,FIND("-",D116)-1)</f>
        <v>Campaneris</v>
      </c>
      <c r="U66" s="32" t="s">
        <v>161</v>
      </c>
      <c r="V66" s="2" t="str">
        <f>IF(R66&gt;0,_xlfn.XLOOKUP(R66,$K$71:$K$111,$I$71:$I$111),"-")</f>
        <v>4C</v>
      </c>
      <c r="W66" s="109" t="s">
        <v>171</v>
      </c>
      <c r="X66" s="2" t="str">
        <f>IF(R66&gt;0,_xlfn.XLOOKUP(R66,$K$71:$K$111,$J$71:$J$111),"-")</f>
        <v>R</v>
      </c>
      <c r="Y66" s="109" t="s">
        <v>172</v>
      </c>
      <c r="Z66" s="2" t="str">
        <f>IF(T66&gt;0,_xlfn.XLOOKUP(T66,$AM$3:$AM$43,$E$3:$E$43),"-")</f>
        <v>R</v>
      </c>
      <c r="AA66" s="109" t="s">
        <v>173</v>
      </c>
      <c r="AB66" t="str">
        <f t="shared" ref="AB66:AB75" si="11">LEFT(D116,FIND("-",D116)-1)</f>
        <v>Campaneris</v>
      </c>
      <c r="AC66">
        <f>LEN(D116)</f>
        <v>13</v>
      </c>
      <c r="AD66" s="2" t="str">
        <f t="shared" ref="AD66:AD75" si="12">RIGHT(D116,LEN(D116)-FIND("-",D116))</f>
        <v>SS</v>
      </c>
    </row>
    <row r="67" spans="5:30" x14ac:dyDescent="0.25">
      <c r="R67" s="2">
        <v>2</v>
      </c>
      <c r="S67" s="7" t="s">
        <v>175</v>
      </c>
      <c r="T67" s="3" t="str">
        <f t="shared" ref="T67:T75" si="13">LEFT(D117,FIND("-",D117)-1)</f>
        <v>Monday</v>
      </c>
      <c r="U67" s="32" t="s">
        <v>161</v>
      </c>
      <c r="V67" s="2" t="str">
        <f t="shared" ref="V67:V74" si="14">IF(R67&gt;0,_xlfn.XLOOKUP(R67,$K$71:$K$111,$I$71:$I$111),"-")</f>
        <v>4B</v>
      </c>
      <c r="W67" s="109" t="s">
        <v>171</v>
      </c>
      <c r="X67" s="2" t="str">
        <f t="shared" ref="X67:X74" si="15">IF(R67&gt;0,_xlfn.XLOOKUP(R67,$K$71:$K$111,$J$71:$J$111),"-")</f>
        <v>L</v>
      </c>
      <c r="Y67" s="109" t="s">
        <v>172</v>
      </c>
      <c r="Z67" s="2" t="str">
        <f>IF(T67&gt;0,_xlfn.XLOOKUP(T67,$AM$3:$AM$43,$E$3:$E$43),"-")</f>
        <v>L</v>
      </c>
      <c r="AA67" s="109" t="s">
        <v>173</v>
      </c>
      <c r="AB67" t="str">
        <f t="shared" si="11"/>
        <v>Monday</v>
      </c>
      <c r="AC67">
        <f t="shared" ref="AC67:AC75" si="16">LEN(D117)</f>
        <v>9</v>
      </c>
      <c r="AD67" s="2" t="str">
        <f t="shared" si="12"/>
        <v>CF</v>
      </c>
    </row>
    <row r="68" spans="5:30" x14ac:dyDescent="0.25">
      <c r="K68" s="2">
        <v>1</v>
      </c>
      <c r="L68" s="2">
        <v>2</v>
      </c>
      <c r="M68" s="2">
        <v>3</v>
      </c>
      <c r="N68" s="91">
        <v>4</v>
      </c>
      <c r="O68" s="2">
        <v>5</v>
      </c>
      <c r="R68" s="2">
        <v>3</v>
      </c>
      <c r="S68" s="7" t="s">
        <v>176</v>
      </c>
      <c r="T68" s="3" t="str">
        <f t="shared" si="13"/>
        <v>Webster</v>
      </c>
      <c r="U68" s="32" t="s">
        <v>161</v>
      </c>
      <c r="V68" s="2" t="str">
        <f t="shared" si="14"/>
        <v>4C</v>
      </c>
      <c r="W68" s="109" t="s">
        <v>171</v>
      </c>
      <c r="X68" s="2" t="str">
        <f t="shared" si="15"/>
        <v>L</v>
      </c>
      <c r="Y68" s="109" t="s">
        <v>172</v>
      </c>
      <c r="Z68" s="2" t="str">
        <f t="shared" ref="Z68:Z74" si="17">IF(T68&gt;0,_xlfn.XLOOKUP(T68,$AM$3:$AM$43,$E$3:$E$43),"-")</f>
        <v>L</v>
      </c>
      <c r="AA68" s="109" t="s">
        <v>173</v>
      </c>
      <c r="AB68" t="str">
        <f t="shared" si="11"/>
        <v>Webster</v>
      </c>
      <c r="AC68">
        <f t="shared" si="16"/>
        <v>10</v>
      </c>
      <c r="AD68" s="2" t="str">
        <f t="shared" si="12"/>
        <v>1B</v>
      </c>
    </row>
    <row r="69" spans="5:30" x14ac:dyDescent="0.25">
      <c r="E69" s="54"/>
      <c r="F69" s="54"/>
      <c r="G69" s="54"/>
      <c r="H69" s="55"/>
      <c r="I69" s="54"/>
      <c r="J69" s="54"/>
      <c r="K69" s="2" t="s">
        <v>1394</v>
      </c>
      <c r="L69" s="105" t="s">
        <v>1392</v>
      </c>
      <c r="M69" s="105" t="s">
        <v>1395</v>
      </c>
      <c r="N69" s="106" t="s">
        <v>1393</v>
      </c>
      <c r="O69" s="105" t="s">
        <v>2325</v>
      </c>
      <c r="P69" s="105"/>
      <c r="R69" s="2">
        <v>4</v>
      </c>
      <c r="S69" s="7" t="s">
        <v>178</v>
      </c>
      <c r="T69" s="3" t="str">
        <f t="shared" si="13"/>
        <v>Cater</v>
      </c>
      <c r="U69" s="32" t="s">
        <v>161</v>
      </c>
      <c r="V69" s="2" t="str">
        <f t="shared" si="14"/>
        <v>4C</v>
      </c>
      <c r="W69" s="109" t="s">
        <v>171</v>
      </c>
      <c r="X69" s="2" t="str">
        <f t="shared" si="15"/>
        <v>R</v>
      </c>
      <c r="Y69" s="109" t="s">
        <v>172</v>
      </c>
      <c r="Z69" s="2" t="str">
        <f t="shared" si="17"/>
        <v>R</v>
      </c>
      <c r="AA69" s="109" t="s">
        <v>173</v>
      </c>
      <c r="AB69" t="str">
        <f t="shared" si="11"/>
        <v>Cater</v>
      </c>
      <c r="AC69">
        <f t="shared" si="16"/>
        <v>8</v>
      </c>
      <c r="AD69" s="2" t="str">
        <f t="shared" si="12"/>
        <v>LF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K70" s="2" t="s">
        <v>162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/>
      <c r="R70" s="2">
        <v>5</v>
      </c>
      <c r="S70" s="7" t="s">
        <v>179</v>
      </c>
      <c r="T70" s="3" t="str">
        <f t="shared" si="13"/>
        <v>Gosger</v>
      </c>
      <c r="U70" s="32" t="s">
        <v>161</v>
      </c>
      <c r="V70" s="2" t="str">
        <f t="shared" si="14"/>
        <v>4C</v>
      </c>
      <c r="W70" s="109" t="s">
        <v>171</v>
      </c>
      <c r="X70" s="2" t="str">
        <f t="shared" si="15"/>
        <v>L</v>
      </c>
      <c r="Y70" s="109" t="s">
        <v>172</v>
      </c>
      <c r="Z70" s="2" t="str">
        <f t="shared" si="17"/>
        <v>L</v>
      </c>
      <c r="AA70" s="109" t="s">
        <v>173</v>
      </c>
      <c r="AB70" t="str">
        <f t="shared" si="11"/>
        <v>Gosger</v>
      </c>
      <c r="AC70">
        <f t="shared" si="16"/>
        <v>9</v>
      </c>
      <c r="AD70" s="2" t="str">
        <f t="shared" si="12"/>
        <v>RF</v>
      </c>
    </row>
    <row r="71" spans="5:30" x14ac:dyDescent="0.25">
      <c r="E71" s="54" t="s">
        <v>384</v>
      </c>
      <c r="F71" s="54" t="s">
        <v>106</v>
      </c>
      <c r="G71" s="54">
        <v>145</v>
      </c>
      <c r="H71" s="55" t="s">
        <v>1015</v>
      </c>
      <c r="I71" s="54" t="s">
        <v>58</v>
      </c>
      <c r="J71" s="54" t="s">
        <v>116</v>
      </c>
      <c r="K71" s="2">
        <v>1</v>
      </c>
      <c r="L71" s="2">
        <v>1</v>
      </c>
      <c r="M71" s="2">
        <v>1</v>
      </c>
      <c r="N71" s="91">
        <v>1</v>
      </c>
      <c r="O71" s="2">
        <v>1</v>
      </c>
      <c r="R71" s="2">
        <v>6</v>
      </c>
      <c r="S71" s="7" t="s">
        <v>180</v>
      </c>
      <c r="T71" s="3" t="str">
        <f t="shared" si="13"/>
        <v>GreenD</v>
      </c>
      <c r="U71" s="32" t="s">
        <v>161</v>
      </c>
      <c r="V71" s="2" t="str">
        <f t="shared" si="14"/>
        <v>6C</v>
      </c>
      <c r="W71" s="109" t="s">
        <v>171</v>
      </c>
      <c r="X71" s="2" t="str">
        <f t="shared" si="15"/>
        <v>R</v>
      </c>
      <c r="Y71" s="109" t="s">
        <v>172</v>
      </c>
      <c r="Z71" s="2" t="str">
        <f t="shared" si="17"/>
        <v>R</v>
      </c>
      <c r="AA71" s="109" t="s">
        <v>173</v>
      </c>
      <c r="AB71" t="str">
        <f t="shared" si="11"/>
        <v>GreenD</v>
      </c>
      <c r="AC71">
        <f t="shared" si="16"/>
        <v>9</v>
      </c>
      <c r="AD71" s="2" t="str">
        <f t="shared" si="12"/>
        <v>2B</v>
      </c>
    </row>
    <row r="72" spans="5:30" x14ac:dyDescent="0.25">
      <c r="E72" s="47" t="s">
        <v>384</v>
      </c>
      <c r="F72" s="47" t="s">
        <v>109</v>
      </c>
      <c r="G72" s="47">
        <v>122</v>
      </c>
      <c r="H72" s="48" t="s">
        <v>1266</v>
      </c>
      <c r="I72" s="47" t="s">
        <v>58</v>
      </c>
      <c r="J72" s="47" t="s">
        <v>116</v>
      </c>
      <c r="K72" s="2">
        <v>9</v>
      </c>
      <c r="L72" s="2">
        <v>3</v>
      </c>
      <c r="M72" s="2">
        <v>7</v>
      </c>
      <c r="N72" s="91">
        <v>2</v>
      </c>
      <c r="O72" s="2">
        <v>5</v>
      </c>
      <c r="R72" s="2">
        <v>7</v>
      </c>
      <c r="S72" s="7" t="s">
        <v>181</v>
      </c>
      <c r="T72" s="3" t="str">
        <f t="shared" si="13"/>
        <v>Bando</v>
      </c>
      <c r="U72" s="32" t="s">
        <v>161</v>
      </c>
      <c r="V72" s="2" t="str">
        <f t="shared" si="14"/>
        <v>6C</v>
      </c>
      <c r="W72" s="109" t="s">
        <v>171</v>
      </c>
      <c r="X72" s="2" t="str">
        <f t="shared" si="15"/>
        <v>R</v>
      </c>
      <c r="Y72" s="109" t="s">
        <v>172</v>
      </c>
      <c r="Z72" s="2" t="str">
        <f t="shared" si="17"/>
        <v>R</v>
      </c>
      <c r="AA72" s="109" t="s">
        <v>173</v>
      </c>
      <c r="AB72" t="str">
        <f t="shared" si="11"/>
        <v>Bando</v>
      </c>
      <c r="AC72">
        <f t="shared" si="16"/>
        <v>8</v>
      </c>
      <c r="AD72" s="2" t="str">
        <f t="shared" si="12"/>
        <v>3B</v>
      </c>
    </row>
    <row r="73" spans="5:30" x14ac:dyDescent="0.25">
      <c r="E73" s="47" t="s">
        <v>384</v>
      </c>
      <c r="F73" s="47" t="s">
        <v>5</v>
      </c>
      <c r="G73" s="47">
        <v>113</v>
      </c>
      <c r="H73" s="48" t="s">
        <v>374</v>
      </c>
      <c r="I73" s="47" t="s">
        <v>61</v>
      </c>
      <c r="J73" s="47" t="s">
        <v>116</v>
      </c>
      <c r="K73" s="2">
        <v>8</v>
      </c>
      <c r="L73" s="2">
        <v>9</v>
      </c>
      <c r="M73" s="2">
        <v>8</v>
      </c>
      <c r="N73" s="91">
        <v>8</v>
      </c>
      <c r="R73" s="2">
        <v>8</v>
      </c>
      <c r="S73" s="7" t="s">
        <v>182</v>
      </c>
      <c r="T73" s="3" t="str">
        <f t="shared" si="13"/>
        <v>Roof</v>
      </c>
      <c r="U73" s="32" t="s">
        <v>161</v>
      </c>
      <c r="V73" s="2" t="str">
        <f t="shared" si="14"/>
        <v>5C</v>
      </c>
      <c r="W73" s="109" t="s">
        <v>171</v>
      </c>
      <c r="X73" s="2" t="str">
        <f t="shared" si="15"/>
        <v>R</v>
      </c>
      <c r="Y73" s="109" t="s">
        <v>172</v>
      </c>
      <c r="Z73" s="2" t="str">
        <f t="shared" si="17"/>
        <v>R</v>
      </c>
      <c r="AA73" s="109" t="s">
        <v>173</v>
      </c>
      <c r="AB73" t="str">
        <f t="shared" si="11"/>
        <v>Roof</v>
      </c>
      <c r="AC73">
        <f t="shared" si="16"/>
        <v>6</v>
      </c>
      <c r="AD73" s="2" t="str">
        <f t="shared" si="12"/>
        <v>C</v>
      </c>
    </row>
    <row r="74" spans="5:30" x14ac:dyDescent="0.25">
      <c r="E74" s="54" t="s">
        <v>384</v>
      </c>
      <c r="F74" s="54" t="s">
        <v>108</v>
      </c>
      <c r="G74" s="54">
        <v>110</v>
      </c>
      <c r="H74" s="55" t="s">
        <v>362</v>
      </c>
      <c r="I74" s="54" t="s">
        <v>57</v>
      </c>
      <c r="J74" s="54" t="s">
        <v>122</v>
      </c>
      <c r="K74" s="2">
        <v>2</v>
      </c>
      <c r="L74" s="2">
        <v>5</v>
      </c>
      <c r="M74" s="2">
        <v>6</v>
      </c>
      <c r="N74" s="91">
        <v>9</v>
      </c>
      <c r="O74" s="2">
        <v>9</v>
      </c>
      <c r="R74" s="2">
        <v>9</v>
      </c>
      <c r="S74" s="7" t="s">
        <v>183</v>
      </c>
      <c r="T74" s="3" t="e">
        <f t="shared" si="13"/>
        <v>#VALUE!</v>
      </c>
      <c r="U74" s="32" t="s">
        <v>161</v>
      </c>
      <c r="V74" s="2" t="str">
        <f t="shared" si="14"/>
        <v>4C</v>
      </c>
      <c r="W74" s="109" t="s">
        <v>171</v>
      </c>
      <c r="X74" s="2" t="str">
        <f t="shared" si="15"/>
        <v>R</v>
      </c>
      <c r="Y74" s="109" t="s">
        <v>172</v>
      </c>
      <c r="Z74" s="2" t="e">
        <f t="shared" si="17"/>
        <v>#VALUE!</v>
      </c>
      <c r="AA74" s="109" t="s">
        <v>173</v>
      </c>
      <c r="AB74" t="e">
        <f t="shared" si="11"/>
        <v>#VALUE!</v>
      </c>
      <c r="AC74">
        <f t="shared" si="16"/>
        <v>0</v>
      </c>
      <c r="AD74" s="2" t="e">
        <f t="shared" si="12"/>
        <v>#VALUE!</v>
      </c>
    </row>
    <row r="75" spans="5:30" x14ac:dyDescent="0.25">
      <c r="E75" s="47" t="s">
        <v>384</v>
      </c>
      <c r="F75" s="47" t="s">
        <v>0</v>
      </c>
      <c r="G75" s="47">
        <v>101</v>
      </c>
      <c r="H75" s="48" t="s">
        <v>1215</v>
      </c>
      <c r="I75" s="47" t="s">
        <v>58</v>
      </c>
      <c r="J75" s="47" t="s">
        <v>122</v>
      </c>
      <c r="L75" s="2">
        <v>8</v>
      </c>
      <c r="M75" s="2">
        <v>3</v>
      </c>
      <c r="N75" s="91">
        <v>7</v>
      </c>
      <c r="O75" s="2">
        <v>2</v>
      </c>
      <c r="R75" s="2" t="s">
        <v>184</v>
      </c>
      <c r="S75" s="107" t="s">
        <v>185</v>
      </c>
      <c r="T75" s="3" t="e">
        <f t="shared" si="13"/>
        <v>#VALUE!</v>
      </c>
      <c r="U75" s="32" t="s">
        <v>163</v>
      </c>
      <c r="V75" s="2">
        <f>IF(R75&gt;0,_xlfn.XLOOKUP(R75,$M$71:$M$111,$I$71:$I$111),"-")</f>
        <v>11</v>
      </c>
      <c r="W75" s="109" t="s">
        <v>1402</v>
      </c>
      <c r="X75" s="2">
        <f>IF(R75&gt;0,_xlfn.XLOOKUP(R75,$M$71:$M$111,$J$71:$J$111),"-")</f>
        <v>6</v>
      </c>
      <c r="Y75" s="109" t="s">
        <v>2016</v>
      </c>
      <c r="Z75" s="2" t="e">
        <f>_xlfn.XLOOKUP(T75,$AM$3:$AM$43,$E$3:$E$43)</f>
        <v>#VALUE!</v>
      </c>
      <c r="AA75" s="109"/>
      <c r="AB75" t="e">
        <f t="shared" si="11"/>
        <v>#VALUE!</v>
      </c>
      <c r="AC75">
        <f t="shared" si="16"/>
        <v>0</v>
      </c>
      <c r="AD75" s="2" t="e">
        <f t="shared" si="12"/>
        <v>#VALUE!</v>
      </c>
    </row>
    <row r="76" spans="5:30" x14ac:dyDescent="0.25">
      <c r="E76" s="47" t="s">
        <v>384</v>
      </c>
      <c r="F76" s="47" t="s">
        <v>6</v>
      </c>
      <c r="G76" s="47">
        <v>83</v>
      </c>
      <c r="H76" s="48" t="s">
        <v>1292</v>
      </c>
      <c r="I76" s="47" t="s">
        <v>58</v>
      </c>
      <c r="J76" s="47" t="s">
        <v>122</v>
      </c>
      <c r="K76" s="2">
        <v>3</v>
      </c>
      <c r="M76" s="2">
        <v>4</v>
      </c>
      <c r="O76" s="2">
        <v>4</v>
      </c>
      <c r="S76" s="108" t="s">
        <v>2017</v>
      </c>
      <c r="T76" s="3"/>
      <c r="U76"/>
      <c r="W76" s="105"/>
      <c r="Y76" s="105"/>
      <c r="Z76" s="2"/>
      <c r="AA76" s="105"/>
    </row>
    <row r="77" spans="5:30" ht="15.75" x14ac:dyDescent="0.25">
      <c r="E77" s="47" t="s">
        <v>384</v>
      </c>
      <c r="F77" s="47" t="s">
        <v>1</v>
      </c>
      <c r="G77" s="47">
        <v>60</v>
      </c>
      <c r="H77" s="48" t="s">
        <v>1460</v>
      </c>
      <c r="I77" s="47" t="s">
        <v>63</v>
      </c>
      <c r="J77" s="47" t="s">
        <v>116</v>
      </c>
      <c r="K77" s="2">
        <v>6</v>
      </c>
      <c r="L77" s="2">
        <v>7</v>
      </c>
      <c r="N77" s="91">
        <v>5</v>
      </c>
      <c r="R77" s="161">
        <v>2</v>
      </c>
    </row>
    <row r="78" spans="5:30" ht="15.75" thickBot="1" x14ac:dyDescent="0.3">
      <c r="E78" s="56" t="s">
        <v>384</v>
      </c>
      <c r="F78" s="56" t="s">
        <v>1</v>
      </c>
      <c r="G78" s="56">
        <v>56</v>
      </c>
      <c r="H78" s="57" t="s">
        <v>1077</v>
      </c>
      <c r="I78" s="56" t="s">
        <v>58</v>
      </c>
      <c r="J78" s="56" t="s">
        <v>116</v>
      </c>
      <c r="K78" s="2">
        <v>4</v>
      </c>
      <c r="L78" s="2">
        <v>6</v>
      </c>
      <c r="M78" s="2">
        <v>5</v>
      </c>
      <c r="N78" s="91">
        <v>3</v>
      </c>
      <c r="S78" t="s">
        <v>2323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 t="s">
        <v>384</v>
      </c>
      <c r="F79" s="50" t="s">
        <v>107</v>
      </c>
      <c r="G79" s="50">
        <v>53</v>
      </c>
      <c r="H79" s="51" t="s">
        <v>1189</v>
      </c>
      <c r="I79" s="50" t="s">
        <v>58</v>
      </c>
      <c r="J79" s="50" t="s">
        <v>122</v>
      </c>
      <c r="K79" s="2">
        <v>5</v>
      </c>
      <c r="M79" s="2">
        <v>2</v>
      </c>
      <c r="O79" s="2">
        <v>7</v>
      </c>
      <c r="R79" s="2">
        <v>1</v>
      </c>
      <c r="S79" t="s">
        <v>170</v>
      </c>
      <c r="T79" s="3" t="str">
        <f>LEFT(E116,FIND("-",E116)-1)</f>
        <v>Campaneris</v>
      </c>
      <c r="U79" s="32" t="s">
        <v>161</v>
      </c>
      <c r="V79" s="2" t="str">
        <f>IF(R79&gt;0,_xlfn.XLOOKUP(R79,$L$71:$L$111,$I$71:$I$111),"-")</f>
        <v>4C</v>
      </c>
      <c r="W79" s="32" t="s">
        <v>171</v>
      </c>
      <c r="X79" s="2" t="str">
        <f>IF(R79&gt;0,_xlfn.XLOOKUP(R79,$L$71:$L$111,$J$71:$J$111),"-")</f>
        <v>R</v>
      </c>
      <c r="Y79" s="32" t="s">
        <v>172</v>
      </c>
      <c r="Z79" s="2" t="str">
        <f>_xlfn.XLOOKUP(BK96,$M$71:$M$111,$J$71:$J$111)</f>
        <v>R</v>
      </c>
      <c r="AA79" s="32" t="s">
        <v>173</v>
      </c>
      <c r="AD79" s="2" t="str">
        <f>_xlfn.XLOOKUP(R79,$M$71:$M$127,$F$71:$F$127)</f>
        <v>SS</v>
      </c>
    </row>
    <row r="80" spans="5:30" x14ac:dyDescent="0.25">
      <c r="E80" s="47" t="s">
        <v>384</v>
      </c>
      <c r="F80" s="47" t="s">
        <v>6</v>
      </c>
      <c r="G80" s="47">
        <v>45</v>
      </c>
      <c r="H80" s="48" t="s">
        <v>1232</v>
      </c>
      <c r="I80" s="47" t="s">
        <v>58</v>
      </c>
      <c r="J80" s="47" t="s">
        <v>116</v>
      </c>
      <c r="K80" s="2">
        <v>9</v>
      </c>
      <c r="L80" s="2">
        <v>9</v>
      </c>
      <c r="M80" s="2">
        <v>9</v>
      </c>
      <c r="N80" s="91">
        <v>4</v>
      </c>
      <c r="O80" s="2">
        <v>9</v>
      </c>
      <c r="R80" s="2">
        <v>2</v>
      </c>
      <c r="S80" t="s">
        <v>175</v>
      </c>
      <c r="T80" s="3" t="str">
        <f t="shared" ref="T80:T87" si="18">LEFT(E117,FIND("-",E117)-1)</f>
        <v>Jackson</v>
      </c>
      <c r="U80" s="32" t="s">
        <v>161</v>
      </c>
      <c r="V80" s="2" t="str">
        <f t="shared" ref="V80:V87" si="19">IF(R80&gt;0,_xlfn.XLOOKUP(R80,$L$71:$L$111,$I$71:$I$111),"-")</f>
        <v>6C</v>
      </c>
      <c r="W80" s="32" t="s">
        <v>171</v>
      </c>
      <c r="X80" s="2" t="str">
        <f t="shared" ref="X80:X87" si="20">IF(R80&gt;0,_xlfn.XLOOKUP(R80,$L$71:$L$111,$J$71:$J$111),"-")</f>
        <v>L</v>
      </c>
      <c r="Y80" s="32" t="s">
        <v>172</v>
      </c>
      <c r="Z80" s="2" t="str">
        <f t="shared" ref="Z80:Z86" si="21">_xlfn.XLOOKUP(BK97,$M$71:$M$111,$J$71:$J$111)</f>
        <v>R</v>
      </c>
      <c r="AA80" s="32" t="s">
        <v>173</v>
      </c>
      <c r="AD80" s="2" t="str">
        <f t="shared" ref="AD80:AD87" si="22">_xlfn.XLOOKUP(R80,$M$71:$M$127,$F$71:$F$127)</f>
        <v>LF</v>
      </c>
    </row>
    <row r="81" spans="5:30" x14ac:dyDescent="0.25">
      <c r="E81" s="54" t="s">
        <v>384</v>
      </c>
      <c r="F81" s="54" t="s">
        <v>1</v>
      </c>
      <c r="G81" s="54">
        <v>44</v>
      </c>
      <c r="H81" s="55" t="s">
        <v>1321</v>
      </c>
      <c r="I81" s="54" t="s">
        <v>63</v>
      </c>
      <c r="J81" s="54" t="s">
        <v>116</v>
      </c>
      <c r="K81" s="2">
        <v>7</v>
      </c>
      <c r="O81" s="2">
        <v>6</v>
      </c>
      <c r="R81" s="2">
        <v>3</v>
      </c>
      <c r="S81" t="s">
        <v>176</v>
      </c>
      <c r="T81" s="3" t="str">
        <f t="shared" si="18"/>
        <v>Hershberger</v>
      </c>
      <c r="U81" s="32" t="s">
        <v>161</v>
      </c>
      <c r="V81" s="2" t="str">
        <f t="shared" si="19"/>
        <v>4C</v>
      </c>
      <c r="W81" s="32" t="s">
        <v>171</v>
      </c>
      <c r="X81" s="2" t="str">
        <f t="shared" si="20"/>
        <v>R</v>
      </c>
      <c r="Y81" s="32" t="s">
        <v>172</v>
      </c>
      <c r="Z81" s="2" t="str">
        <f t="shared" si="21"/>
        <v>R</v>
      </c>
      <c r="AA81" s="32" t="s">
        <v>173</v>
      </c>
      <c r="AD81" s="2" t="str">
        <f t="shared" si="22"/>
        <v>2B</v>
      </c>
    </row>
    <row r="82" spans="5:30" x14ac:dyDescent="0.25">
      <c r="E82" s="47" t="s">
        <v>384</v>
      </c>
      <c r="F82" s="47" t="s">
        <v>5</v>
      </c>
      <c r="G82" s="47">
        <v>36</v>
      </c>
      <c r="H82" s="48" t="s">
        <v>1235</v>
      </c>
      <c r="I82" s="47" t="s">
        <v>61</v>
      </c>
      <c r="J82" s="47" t="s">
        <v>116</v>
      </c>
      <c r="R82" s="2">
        <v>4</v>
      </c>
      <c r="S82" t="s">
        <v>178</v>
      </c>
      <c r="T82" s="3" t="str">
        <f t="shared" si="18"/>
        <v>Duncan</v>
      </c>
      <c r="U82" s="32" t="s">
        <v>161</v>
      </c>
      <c r="V82" s="2" t="str">
        <f t="shared" si="19"/>
        <v>6C</v>
      </c>
      <c r="W82" s="32" t="s">
        <v>171</v>
      </c>
      <c r="X82" s="2" t="str">
        <f t="shared" si="20"/>
        <v>R</v>
      </c>
      <c r="Y82" s="32" t="s">
        <v>172</v>
      </c>
      <c r="Z82" s="2" t="str">
        <f t="shared" si="21"/>
        <v>R</v>
      </c>
      <c r="AA82" s="32" t="s">
        <v>173</v>
      </c>
      <c r="AD82" s="2" t="str">
        <f t="shared" si="22"/>
        <v>1B</v>
      </c>
    </row>
    <row r="83" spans="5:30" x14ac:dyDescent="0.25">
      <c r="E83" s="54" t="s">
        <v>384</v>
      </c>
      <c r="F83" s="54" t="s">
        <v>107</v>
      </c>
      <c r="G83" s="54">
        <v>35</v>
      </c>
      <c r="H83" s="55" t="s">
        <v>1209</v>
      </c>
      <c r="I83" s="54" t="s">
        <v>61</v>
      </c>
      <c r="J83" s="54" t="s">
        <v>116</v>
      </c>
      <c r="N83" s="91">
        <v>6</v>
      </c>
      <c r="R83" s="2">
        <v>5</v>
      </c>
      <c r="S83" t="s">
        <v>179</v>
      </c>
      <c r="T83" s="3" t="str">
        <f t="shared" si="18"/>
        <v>Monday</v>
      </c>
      <c r="U83" s="32" t="s">
        <v>161</v>
      </c>
      <c r="V83" s="2" t="str">
        <f t="shared" si="19"/>
        <v>4B</v>
      </c>
      <c r="W83" s="32" t="s">
        <v>171</v>
      </c>
      <c r="X83" s="2" t="str">
        <f t="shared" si="20"/>
        <v>L</v>
      </c>
      <c r="Y83" s="32" t="s">
        <v>172</v>
      </c>
      <c r="Z83" s="2" t="str">
        <f t="shared" si="21"/>
        <v>R</v>
      </c>
      <c r="AA83" s="32" t="s">
        <v>173</v>
      </c>
      <c r="AD83" s="2" t="str">
        <f t="shared" si="22"/>
        <v>3B</v>
      </c>
    </row>
    <row r="84" spans="5:30" x14ac:dyDescent="0.25">
      <c r="E84" s="47" t="s">
        <v>384</v>
      </c>
      <c r="F84" s="47" t="s">
        <v>5</v>
      </c>
      <c r="G84" s="47">
        <v>32</v>
      </c>
      <c r="H84" s="48" t="s">
        <v>1083</v>
      </c>
      <c r="I84" s="47" t="s">
        <v>63</v>
      </c>
      <c r="J84" s="47" t="s">
        <v>116</v>
      </c>
      <c r="L84" s="2">
        <v>4</v>
      </c>
      <c r="O84" s="2">
        <v>8</v>
      </c>
      <c r="R84" s="2">
        <v>6</v>
      </c>
      <c r="S84" t="s">
        <v>180</v>
      </c>
      <c r="T84" s="3" t="str">
        <f t="shared" si="18"/>
        <v>Cater</v>
      </c>
      <c r="U84" s="32" t="s">
        <v>161</v>
      </c>
      <c r="V84" s="2" t="str">
        <f t="shared" si="19"/>
        <v>4C</v>
      </c>
      <c r="W84" s="32" t="s">
        <v>171</v>
      </c>
      <c r="X84" s="2" t="str">
        <f t="shared" si="20"/>
        <v>R</v>
      </c>
      <c r="Y84" s="32" t="s">
        <v>172</v>
      </c>
      <c r="Z84" s="2" t="str">
        <f t="shared" si="21"/>
        <v>R</v>
      </c>
      <c r="AA84" s="32" t="s">
        <v>173</v>
      </c>
      <c r="AD84" s="2" t="str">
        <f t="shared" si="22"/>
        <v>CF</v>
      </c>
    </row>
    <row r="85" spans="5:30" x14ac:dyDescent="0.25">
      <c r="E85" s="47" t="s">
        <v>384</v>
      </c>
      <c r="F85" s="47" t="s">
        <v>112</v>
      </c>
      <c r="G85" s="47">
        <v>28</v>
      </c>
      <c r="H85" s="48" t="s">
        <v>1008</v>
      </c>
      <c r="I85" s="47" t="s">
        <v>63</v>
      </c>
      <c r="J85" s="47" t="s">
        <v>49</v>
      </c>
      <c r="R85" s="2">
        <v>7</v>
      </c>
      <c r="S85" t="s">
        <v>181</v>
      </c>
      <c r="T85" s="3" t="str">
        <f t="shared" si="18"/>
        <v>Green</v>
      </c>
      <c r="U85" s="32" t="s">
        <v>161</v>
      </c>
      <c r="V85" s="2" t="str">
        <f t="shared" si="19"/>
        <v>6C</v>
      </c>
      <c r="W85" s="32" t="s">
        <v>171</v>
      </c>
      <c r="X85" s="2" t="str">
        <f t="shared" si="20"/>
        <v>R</v>
      </c>
      <c r="Y85" s="32" t="s">
        <v>172</v>
      </c>
      <c r="Z85" s="2" t="str">
        <f t="shared" si="21"/>
        <v>R</v>
      </c>
      <c r="AA85" s="32" t="s">
        <v>173</v>
      </c>
      <c r="AD85" s="2" t="str">
        <f t="shared" si="22"/>
        <v>RF</v>
      </c>
    </row>
    <row r="86" spans="5:30" x14ac:dyDescent="0.25">
      <c r="E86" s="47" t="s">
        <v>384</v>
      </c>
      <c r="F86" s="47" t="s">
        <v>5</v>
      </c>
      <c r="G86" s="47">
        <v>22</v>
      </c>
      <c r="H86" s="48" t="s">
        <v>1343</v>
      </c>
      <c r="I86" s="47" t="s">
        <v>58</v>
      </c>
      <c r="J86" s="47" t="s">
        <v>122</v>
      </c>
      <c r="R86" s="2">
        <v>8</v>
      </c>
      <c r="S86" t="s">
        <v>182</v>
      </c>
      <c r="T86" s="3" t="str">
        <f t="shared" si="18"/>
        <v>Donaldson</v>
      </c>
      <c r="U86" s="32" t="s">
        <v>161</v>
      </c>
      <c r="V86" s="2" t="str">
        <f t="shared" si="19"/>
        <v>4C</v>
      </c>
      <c r="W86" s="32" t="s">
        <v>171</v>
      </c>
      <c r="X86" s="2" t="str">
        <f t="shared" si="20"/>
        <v>L</v>
      </c>
      <c r="Y86" s="32" t="s">
        <v>172</v>
      </c>
      <c r="Z86" s="2" t="str">
        <f t="shared" si="21"/>
        <v>R</v>
      </c>
      <c r="AA86" s="32" t="s">
        <v>173</v>
      </c>
      <c r="AD86" s="2" t="str">
        <f t="shared" si="22"/>
        <v>C</v>
      </c>
    </row>
    <row r="87" spans="5:30" x14ac:dyDescent="0.25">
      <c r="E87" s="47" t="s">
        <v>384</v>
      </c>
      <c r="F87" s="47" t="s">
        <v>106</v>
      </c>
      <c r="G87" s="47">
        <v>20</v>
      </c>
      <c r="H87" s="48" t="s">
        <v>1339</v>
      </c>
      <c r="I87" s="47" t="s">
        <v>63</v>
      </c>
      <c r="J87" s="47" t="s">
        <v>49</v>
      </c>
      <c r="R87" s="2">
        <v>9</v>
      </c>
      <c r="S87" t="s">
        <v>183</v>
      </c>
      <c r="T87" s="3" t="e">
        <f t="shared" si="18"/>
        <v>#VALUE!</v>
      </c>
      <c r="U87" s="32" t="s">
        <v>161</v>
      </c>
      <c r="V87" s="2" t="str">
        <f t="shared" si="19"/>
        <v>5C</v>
      </c>
      <c r="W87" s="32" t="s">
        <v>171</v>
      </c>
      <c r="X87" s="2" t="str">
        <f t="shared" si="20"/>
        <v>R</v>
      </c>
      <c r="Y87" s="32" t="s">
        <v>172</v>
      </c>
      <c r="Z87" s="2" t="str">
        <f>_xlfn.XLOOKUP(BK104,$M$71:$M$111,$J$71:$J$111)</f>
        <v>R</v>
      </c>
      <c r="AA87" s="32" t="s">
        <v>173</v>
      </c>
      <c r="AD87" s="2" t="str">
        <f t="shared" si="22"/>
        <v>1B</v>
      </c>
    </row>
    <row r="88" spans="5:30" x14ac:dyDescent="0.25">
      <c r="E88" s="47" t="s">
        <v>384</v>
      </c>
      <c r="F88" s="47" t="s">
        <v>107</v>
      </c>
      <c r="G88" s="47">
        <v>19</v>
      </c>
      <c r="H88" s="48" t="s">
        <v>1295</v>
      </c>
      <c r="I88" s="47" t="s">
        <v>63</v>
      </c>
      <c r="J88" s="47" t="s">
        <v>122</v>
      </c>
      <c r="L88" s="2">
        <v>2</v>
      </c>
      <c r="N88" s="91">
        <v>9</v>
      </c>
      <c r="O88" s="2">
        <v>3</v>
      </c>
      <c r="R88" s="2" t="s">
        <v>184</v>
      </c>
      <c r="S88" s="33" t="s">
        <v>185</v>
      </c>
      <c r="T88" s="3" t="e">
        <f>LEFT(E125,FIND("-",E125)-1)</f>
        <v>#VALUE!</v>
      </c>
      <c r="U88" s="32" t="s">
        <v>163</v>
      </c>
      <c r="V88" s="2">
        <f>IF(R88&gt;0,_xlfn.XLOOKUP(R88,$M$71:$M$111,$I$71:$I$111),"-")</f>
        <v>11</v>
      </c>
      <c r="W88" s="32" t="s">
        <v>1402</v>
      </c>
      <c r="X88" s="2">
        <f>IF(R88&gt;0,_xlfn.XLOOKUP(R88,$M$71:$M$111,$J$71:$J$111),"-")</f>
        <v>6</v>
      </c>
      <c r="Y88" s="32" t="s">
        <v>164</v>
      </c>
      <c r="Z88" s="2"/>
      <c r="AA88" s="32"/>
      <c r="AD88" s="2" t="str">
        <f>_xlfn.XLOOKUP(R88,$M$71:$M$127,$F$71:$F$127)</f>
        <v>P</v>
      </c>
    </row>
    <row r="89" spans="5:30" x14ac:dyDescent="0.25">
      <c r="E89" s="54" t="s">
        <v>384</v>
      </c>
      <c r="F89" s="54" t="s">
        <v>1</v>
      </c>
      <c r="G89" s="54">
        <v>18</v>
      </c>
      <c r="H89" s="55" t="s">
        <v>151</v>
      </c>
      <c r="I89" s="54" t="s">
        <v>58</v>
      </c>
      <c r="J89" s="54" t="s">
        <v>116</v>
      </c>
      <c r="S89" s="34" t="s">
        <v>187</v>
      </c>
      <c r="T89" s="3"/>
      <c r="U89"/>
      <c r="Z89" s="2"/>
      <c r="AA89" s="2"/>
    </row>
    <row r="90" spans="5:30" ht="15.75" x14ac:dyDescent="0.25">
      <c r="E90" s="54" t="s">
        <v>384</v>
      </c>
      <c r="F90" s="54" t="s">
        <v>0</v>
      </c>
      <c r="G90" s="54">
        <v>17</v>
      </c>
      <c r="H90" s="55" t="s">
        <v>1280</v>
      </c>
      <c r="I90" s="54" t="s">
        <v>65</v>
      </c>
      <c r="J90" s="54" t="s">
        <v>116</v>
      </c>
      <c r="R90" s="161">
        <v>3</v>
      </c>
    </row>
    <row r="91" spans="5:30" x14ac:dyDescent="0.25">
      <c r="E91" s="47" t="s">
        <v>384</v>
      </c>
      <c r="F91" s="47" t="s">
        <v>107</v>
      </c>
      <c r="G91" s="47">
        <v>16</v>
      </c>
      <c r="H91" s="48" t="s">
        <v>1308</v>
      </c>
      <c r="I91" s="47" t="s">
        <v>58</v>
      </c>
      <c r="J91" s="47" t="s">
        <v>122</v>
      </c>
      <c r="S91" t="s">
        <v>2323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x14ac:dyDescent="0.25">
      <c r="E92" s="54" t="s">
        <v>384</v>
      </c>
      <c r="F92" s="54" t="s">
        <v>6</v>
      </c>
      <c r="G92" s="54">
        <v>9</v>
      </c>
      <c r="H92" s="55" t="s">
        <v>1211</v>
      </c>
      <c r="I92" s="54" t="s">
        <v>63</v>
      </c>
      <c r="J92" s="54" t="s">
        <v>116</v>
      </c>
      <c r="R92" s="2">
        <v>1</v>
      </c>
      <c r="S92" t="s">
        <v>170</v>
      </c>
      <c r="T92" s="3" t="str">
        <f>LEFT(F116,FIND("-",F116)-1)</f>
        <v>Campaneris</v>
      </c>
      <c r="U92" s="32" t="s">
        <v>161</v>
      </c>
      <c r="V92" s="2" t="str">
        <f>IF(R92&gt;0,_xlfn.XLOOKUP(R92,$M$71:$M$111,$I$71:$I$111),"-")</f>
        <v>4C</v>
      </c>
      <c r="W92" s="32" t="s">
        <v>171</v>
      </c>
      <c r="X92" s="2" t="str">
        <f>IF(R92&gt;0,_xlfn.XLOOKUP(R92,$M$71:$M$111,$J$71:$J$111),"-")</f>
        <v>R</v>
      </c>
      <c r="Y92" s="32" t="s">
        <v>172</v>
      </c>
      <c r="Z92" s="2" t="str">
        <f>_xlfn.XLOOKUP(BK109,$N$71:$N$111,$J$71:$J$111)</f>
        <v>L</v>
      </c>
      <c r="AA92" s="32" t="s">
        <v>173</v>
      </c>
      <c r="AD92" s="2" t="str">
        <f t="shared" ref="AD92:AD100" si="23">_xlfn.XLOOKUP(R92,$N$71:$N$127,$F$71:$F$127)</f>
        <v>SS</v>
      </c>
    </row>
    <row r="93" spans="5:30" ht="15.75" thickBot="1" x14ac:dyDescent="0.3">
      <c r="E93" s="56" t="s">
        <v>384</v>
      </c>
      <c r="F93" s="56" t="s">
        <v>1</v>
      </c>
      <c r="G93" s="56">
        <v>2</v>
      </c>
      <c r="H93" s="57" t="s">
        <v>1365</v>
      </c>
      <c r="I93" s="56" t="s">
        <v>63</v>
      </c>
      <c r="J93" s="56" t="s">
        <v>116</v>
      </c>
      <c r="K93" s="154"/>
      <c r="L93" s="25"/>
      <c r="M93" s="25"/>
      <c r="N93" s="92"/>
      <c r="O93" s="25"/>
      <c r="P93" s="25"/>
      <c r="Q93" s="25"/>
      <c r="R93" s="2">
        <v>2</v>
      </c>
      <c r="S93" t="s">
        <v>175</v>
      </c>
      <c r="T93" s="3" t="str">
        <f t="shared" ref="T93:T101" si="24">LEFT(F117,FIND("-",F117)-1)</f>
        <v>Gosger</v>
      </c>
      <c r="U93" s="32" t="s">
        <v>161</v>
      </c>
      <c r="V93" s="2" t="str">
        <f t="shared" ref="V93:V100" si="25">IF(R93&gt;0,_xlfn.XLOOKUP(R93,$M$71:$M$111,$I$71:$I$111),"-")</f>
        <v>4C</v>
      </c>
      <c r="W93" s="32" t="s">
        <v>171</v>
      </c>
      <c r="X93" s="2" t="str">
        <f t="shared" ref="X93:X100" si="26">IF(R93&gt;0,_xlfn.XLOOKUP(R93,$M$71:$M$111,$J$71:$J$111),"-")</f>
        <v>L</v>
      </c>
      <c r="Y93" s="32" t="s">
        <v>172</v>
      </c>
      <c r="Z93" s="2" t="str">
        <f>_xlfn.XLOOKUP(T93,$AM$3:$AM$43,$E$3:$E$43)</f>
        <v>L</v>
      </c>
      <c r="AA93" s="32" t="s">
        <v>173</v>
      </c>
      <c r="AD93" s="2" t="str">
        <f t="shared" si="23"/>
        <v>RF</v>
      </c>
    </row>
    <row r="94" spans="5:30" ht="15.75" thickTop="1" x14ac:dyDescent="0.25">
      <c r="E94" s="50" t="s">
        <v>105</v>
      </c>
      <c r="F94" s="50" t="s">
        <v>105</v>
      </c>
      <c r="G94" s="50">
        <v>35</v>
      </c>
      <c r="H94" s="51" t="s">
        <v>1057</v>
      </c>
      <c r="I94" s="50">
        <v>25</v>
      </c>
      <c r="J94" s="50">
        <v>8</v>
      </c>
      <c r="K94" s="155" t="s">
        <v>184</v>
      </c>
      <c r="L94" s="31"/>
      <c r="M94" s="31"/>
      <c r="N94" s="93"/>
      <c r="O94" s="31"/>
      <c r="P94" s="31"/>
      <c r="Q94" s="31"/>
      <c r="R94" s="2">
        <v>3</v>
      </c>
      <c r="S94" t="s">
        <v>176</v>
      </c>
      <c r="T94" s="3" t="str">
        <f t="shared" si="24"/>
        <v>Donaldson</v>
      </c>
      <c r="U94" s="32" t="s">
        <v>161</v>
      </c>
      <c r="V94" s="2" t="str">
        <f t="shared" si="25"/>
        <v>4C</v>
      </c>
      <c r="W94" s="32" t="s">
        <v>171</v>
      </c>
      <c r="X94" s="2" t="str">
        <f t="shared" si="26"/>
        <v>L</v>
      </c>
      <c r="Y94" s="32" t="s">
        <v>172</v>
      </c>
      <c r="Z94" s="2" t="str">
        <f t="shared" ref="Z94:Z100" si="27">_xlfn.XLOOKUP(T94,$AM$3:$AM$43,$E$3:$E$43)</f>
        <v>R</v>
      </c>
      <c r="AA94" s="32" t="s">
        <v>173</v>
      </c>
      <c r="AD94" s="2" t="str">
        <f t="shared" si="23"/>
        <v>3B</v>
      </c>
    </row>
    <row r="95" spans="5:30" x14ac:dyDescent="0.25">
      <c r="E95" s="54" t="s">
        <v>105</v>
      </c>
      <c r="F95" s="54" t="s">
        <v>105</v>
      </c>
      <c r="G95" s="54">
        <v>37</v>
      </c>
      <c r="H95" s="55" t="s">
        <v>1070</v>
      </c>
      <c r="I95" s="54">
        <v>21</v>
      </c>
      <c r="J95" s="54">
        <v>7</v>
      </c>
      <c r="L95" s="2" t="s">
        <v>184</v>
      </c>
      <c r="R95" s="2">
        <v>4</v>
      </c>
      <c r="S95" t="s">
        <v>178</v>
      </c>
      <c r="T95" s="3" t="str">
        <f t="shared" si="24"/>
        <v>Webster</v>
      </c>
      <c r="U95" s="32" t="s">
        <v>161</v>
      </c>
      <c r="V95" s="2" t="str">
        <f t="shared" si="25"/>
        <v>4C</v>
      </c>
      <c r="W95" s="32" t="s">
        <v>171</v>
      </c>
      <c r="X95" s="2" t="str">
        <f t="shared" si="26"/>
        <v>L</v>
      </c>
      <c r="Y95" s="32" t="s">
        <v>172</v>
      </c>
      <c r="Z95" s="2" t="str">
        <f t="shared" si="27"/>
        <v>L</v>
      </c>
      <c r="AA95" s="32" t="s">
        <v>173</v>
      </c>
      <c r="AD95" s="2" t="str">
        <f t="shared" si="23"/>
        <v>1B</v>
      </c>
    </row>
    <row r="96" spans="5:30" x14ac:dyDescent="0.25">
      <c r="E96" s="47" t="s">
        <v>105</v>
      </c>
      <c r="F96" s="47" t="s">
        <v>105</v>
      </c>
      <c r="G96" s="47">
        <v>3</v>
      </c>
      <c r="H96" s="48" t="s">
        <v>1150</v>
      </c>
      <c r="I96" s="47">
        <v>11</v>
      </c>
      <c r="J96" s="47">
        <v>6</v>
      </c>
      <c r="M96" s="2" t="s">
        <v>184</v>
      </c>
      <c r="R96" s="2">
        <v>5</v>
      </c>
      <c r="S96" t="s">
        <v>179</v>
      </c>
      <c r="T96" s="3" t="str">
        <f t="shared" si="24"/>
        <v>Cater</v>
      </c>
      <c r="U96" s="32" t="s">
        <v>161</v>
      </c>
      <c r="V96" s="2" t="str">
        <f t="shared" si="25"/>
        <v>4C</v>
      </c>
      <c r="W96" s="32" t="s">
        <v>171</v>
      </c>
      <c r="X96" s="2" t="str">
        <f t="shared" si="26"/>
        <v>R</v>
      </c>
      <c r="Y96" s="32" t="s">
        <v>172</v>
      </c>
      <c r="Z96" s="2" t="str">
        <f t="shared" si="27"/>
        <v>R</v>
      </c>
      <c r="AA96" s="32" t="s">
        <v>173</v>
      </c>
      <c r="AD96" s="2" t="str">
        <f t="shared" si="23"/>
        <v>3B</v>
      </c>
    </row>
    <row r="97" spans="4:226" x14ac:dyDescent="0.25">
      <c r="E97" s="54" t="s">
        <v>105</v>
      </c>
      <c r="F97" s="54" t="s">
        <v>105</v>
      </c>
      <c r="G97" s="54">
        <v>29</v>
      </c>
      <c r="H97" s="55" t="s">
        <v>1028</v>
      </c>
      <c r="I97" s="54">
        <v>15</v>
      </c>
      <c r="J97" s="54">
        <v>5</v>
      </c>
      <c r="N97" s="91" t="s">
        <v>184</v>
      </c>
      <c r="R97" s="2">
        <v>6</v>
      </c>
      <c r="S97" t="s">
        <v>180</v>
      </c>
      <c r="T97" s="3" t="str">
        <f t="shared" si="24"/>
        <v>Monday</v>
      </c>
      <c r="U97" s="32" t="s">
        <v>161</v>
      </c>
      <c r="V97" s="2" t="str">
        <f t="shared" si="25"/>
        <v>4B</v>
      </c>
      <c r="W97" s="32" t="s">
        <v>171</v>
      </c>
      <c r="X97" s="2" t="str">
        <f t="shared" si="26"/>
        <v>L</v>
      </c>
      <c r="Y97" s="32" t="s">
        <v>172</v>
      </c>
      <c r="Z97" s="2" t="str">
        <f t="shared" si="27"/>
        <v>L</v>
      </c>
      <c r="AA97" s="32" t="s">
        <v>173</v>
      </c>
      <c r="AD97" s="2" t="str">
        <f t="shared" si="23"/>
        <v>LF</v>
      </c>
    </row>
    <row r="98" spans="4:226" x14ac:dyDescent="0.25">
      <c r="E98" s="47" t="s">
        <v>105</v>
      </c>
      <c r="F98" s="47" t="s">
        <v>105</v>
      </c>
      <c r="G98" s="47">
        <v>48</v>
      </c>
      <c r="H98" s="48" t="s">
        <v>1244</v>
      </c>
      <c r="I98" s="47">
        <v>19</v>
      </c>
      <c r="J98" s="47">
        <v>4</v>
      </c>
      <c r="O98" s="2" t="s">
        <v>184</v>
      </c>
      <c r="R98" s="2">
        <v>7</v>
      </c>
      <c r="S98" t="s">
        <v>181</v>
      </c>
      <c r="T98" s="3" t="str">
        <f t="shared" si="24"/>
        <v>Hershberger</v>
      </c>
      <c r="U98" s="32" t="s">
        <v>161</v>
      </c>
      <c r="V98" s="2" t="str">
        <f t="shared" si="25"/>
        <v>4C</v>
      </c>
      <c r="W98" s="32" t="s">
        <v>171</v>
      </c>
      <c r="X98" s="2" t="str">
        <f t="shared" si="26"/>
        <v>R</v>
      </c>
      <c r="Y98" s="32" t="s">
        <v>172</v>
      </c>
      <c r="Z98" s="2" t="str">
        <f t="shared" si="27"/>
        <v>R</v>
      </c>
      <c r="AA98" s="32" t="s">
        <v>173</v>
      </c>
      <c r="AD98" s="2" t="str">
        <f t="shared" si="23"/>
        <v>2B</v>
      </c>
    </row>
    <row r="99" spans="4:226" x14ac:dyDescent="0.25">
      <c r="E99" s="54" t="s">
        <v>105</v>
      </c>
      <c r="F99" s="54" t="s">
        <v>105</v>
      </c>
      <c r="G99" s="54">
        <v>46</v>
      </c>
      <c r="H99" s="55" t="s">
        <v>1284</v>
      </c>
      <c r="I99" s="54">
        <v>20</v>
      </c>
      <c r="J99" s="54">
        <v>4</v>
      </c>
      <c r="R99" s="2">
        <v>8</v>
      </c>
      <c r="S99" t="s">
        <v>182</v>
      </c>
      <c r="T99" s="3" t="str">
        <f t="shared" si="24"/>
        <v>Roof</v>
      </c>
      <c r="U99" s="32" t="s">
        <v>161</v>
      </c>
      <c r="V99" s="2" t="str">
        <f t="shared" si="25"/>
        <v>5C</v>
      </c>
      <c r="W99" s="32" t="s">
        <v>171</v>
      </c>
      <c r="X99" s="2" t="str">
        <f t="shared" si="26"/>
        <v>R</v>
      </c>
      <c r="Y99" s="32" t="s">
        <v>172</v>
      </c>
      <c r="Z99" s="2" t="str">
        <f t="shared" si="27"/>
        <v>R</v>
      </c>
      <c r="AA99" s="32" t="s">
        <v>173</v>
      </c>
      <c r="AD99" s="2" t="str">
        <f t="shared" si="23"/>
        <v>C</v>
      </c>
    </row>
    <row r="100" spans="4:226" x14ac:dyDescent="0.25">
      <c r="E100" s="47" t="s">
        <v>105</v>
      </c>
      <c r="F100" s="47" t="s">
        <v>105</v>
      </c>
      <c r="G100" s="47">
        <v>15</v>
      </c>
      <c r="H100" s="48" t="s">
        <v>280</v>
      </c>
      <c r="I100" s="47">
        <v>21</v>
      </c>
      <c r="J100" s="47">
        <v>4</v>
      </c>
      <c r="R100" s="2">
        <v>9</v>
      </c>
      <c r="S100" t="s">
        <v>183</v>
      </c>
      <c r="T100" s="3" t="e">
        <f t="shared" si="24"/>
        <v>#VALUE!</v>
      </c>
      <c r="U100" s="32" t="s">
        <v>161</v>
      </c>
      <c r="V100" s="2" t="str">
        <f t="shared" si="25"/>
        <v>4C</v>
      </c>
      <c r="W100" s="32" t="s">
        <v>171</v>
      </c>
      <c r="X100" s="2" t="str">
        <f t="shared" si="26"/>
        <v>R</v>
      </c>
      <c r="Y100" s="32" t="s">
        <v>172</v>
      </c>
      <c r="Z100" s="2" t="e">
        <f t="shared" si="27"/>
        <v>#VALUE!</v>
      </c>
      <c r="AA100" s="32" t="s">
        <v>173</v>
      </c>
      <c r="AD100" s="2" t="str">
        <f t="shared" si="23"/>
        <v>CF</v>
      </c>
      <c r="AK100" s="3" t="s">
        <v>1613</v>
      </c>
      <c r="AL100" t="s">
        <v>124</v>
      </c>
      <c r="AM100" t="s">
        <v>1551</v>
      </c>
      <c r="AN100" s="2" t="s">
        <v>1552</v>
      </c>
      <c r="AO100" s="2" t="s">
        <v>1553</v>
      </c>
      <c r="AP100" s="2" t="s">
        <v>1554</v>
      </c>
      <c r="AQ100" s="3" t="s">
        <v>1555</v>
      </c>
      <c r="AR100" s="2" t="s">
        <v>1556</v>
      </c>
      <c r="AS100" s="2" t="s">
        <v>1557</v>
      </c>
      <c r="AT100" t="s">
        <v>1558</v>
      </c>
    </row>
    <row r="101" spans="4:226" x14ac:dyDescent="0.25">
      <c r="E101" s="47" t="s">
        <v>105</v>
      </c>
      <c r="F101" s="47" t="s">
        <v>105</v>
      </c>
      <c r="G101" s="47">
        <v>10</v>
      </c>
      <c r="H101" s="48" t="s">
        <v>1174</v>
      </c>
      <c r="I101" s="47">
        <v>15</v>
      </c>
      <c r="J101" s="47">
        <v>4</v>
      </c>
      <c r="R101" s="2" t="s">
        <v>184</v>
      </c>
      <c r="S101" s="33" t="s">
        <v>185</v>
      </c>
      <c r="T101" s="3" t="e">
        <f t="shared" si="24"/>
        <v>#VALUE!</v>
      </c>
      <c r="U101" s="32" t="s">
        <v>163</v>
      </c>
      <c r="V101" s="2">
        <f>IF(R101&gt;0,_xlfn.XLOOKUP(R101,$N$71:$N$111,$I$71:$I$111),"-")</f>
        <v>15</v>
      </c>
      <c r="W101" s="32" t="s">
        <v>1402</v>
      </c>
      <c r="X101" s="2">
        <f>IF(R101&gt;0,_xlfn.XLOOKUP(R101,$N$71:$N$111,$J$71:$J$111),"-")</f>
        <v>5</v>
      </c>
      <c r="Y101" s="32" t="s">
        <v>164</v>
      </c>
      <c r="Z101" s="2"/>
      <c r="AA101" s="32"/>
      <c r="AD101" s="2" t="str">
        <f>_xlfn.XLOOKUP(R101,$N$71:$N$127,$F$71:$F$127)</f>
        <v>P</v>
      </c>
      <c r="AK101" s="3" t="s">
        <v>2019</v>
      </c>
      <c r="AL101" t="s">
        <v>2020</v>
      </c>
      <c r="AM101" t="s">
        <v>2021</v>
      </c>
      <c r="AN101" s="2" t="s">
        <v>2022</v>
      </c>
      <c r="AO101" s="2" t="s">
        <v>2023</v>
      </c>
      <c r="AP101" s="2" t="s">
        <v>2024</v>
      </c>
      <c r="AQ101" s="3" t="s">
        <v>2025</v>
      </c>
      <c r="AR101" s="2" t="s">
        <v>2026</v>
      </c>
      <c r="AS101" s="2" t="s">
        <v>2027</v>
      </c>
      <c r="AT101" t="s">
        <v>2028</v>
      </c>
    </row>
    <row r="102" spans="4:226" x14ac:dyDescent="0.25">
      <c r="E102" s="47" t="s">
        <v>105</v>
      </c>
      <c r="F102" s="47" t="s">
        <v>105</v>
      </c>
      <c r="G102" s="47">
        <v>57</v>
      </c>
      <c r="H102" s="48" t="s">
        <v>1170</v>
      </c>
      <c r="I102" s="47">
        <v>17</v>
      </c>
      <c r="J102" s="47">
        <v>3</v>
      </c>
      <c r="S102" s="34" t="s">
        <v>187</v>
      </c>
      <c r="T102" s="3"/>
      <c r="U102"/>
      <c r="Z102" s="2"/>
      <c r="AA102" s="2"/>
      <c r="AK102" s="3" t="s">
        <v>2029</v>
      </c>
      <c r="AL102" t="s">
        <v>2020</v>
      </c>
      <c r="AM102" t="s">
        <v>2021</v>
      </c>
      <c r="AN102" s="2" t="s">
        <v>2022</v>
      </c>
      <c r="AO102" s="2" t="s">
        <v>2023</v>
      </c>
      <c r="AP102" s="2" t="s">
        <v>2024</v>
      </c>
      <c r="AQ102" s="3" t="s">
        <v>2025</v>
      </c>
      <c r="AR102" s="2" t="s">
        <v>2030</v>
      </c>
      <c r="AS102" s="2" t="s">
        <v>2027</v>
      </c>
      <c r="AT102" t="s">
        <v>2031</v>
      </c>
    </row>
    <row r="103" spans="4:226" ht="15.75" x14ac:dyDescent="0.25">
      <c r="E103" s="47" t="s">
        <v>105</v>
      </c>
      <c r="F103" s="47" t="s">
        <v>105</v>
      </c>
      <c r="G103" s="47">
        <v>49</v>
      </c>
      <c r="H103" s="48" t="s">
        <v>1356</v>
      </c>
      <c r="I103" s="47">
        <v>22</v>
      </c>
      <c r="J103" s="47">
        <v>3</v>
      </c>
      <c r="R103" s="161">
        <v>4</v>
      </c>
      <c r="AK103" s="3" t="s">
        <v>2032</v>
      </c>
      <c r="AL103" t="s">
        <v>2020</v>
      </c>
      <c r="AM103" t="s">
        <v>2021</v>
      </c>
      <c r="AN103" s="2" t="s">
        <v>2022</v>
      </c>
      <c r="AO103" s="2" t="s">
        <v>2023</v>
      </c>
      <c r="AP103" s="2" t="s">
        <v>2033</v>
      </c>
      <c r="AQ103" s="3" t="s">
        <v>2025</v>
      </c>
      <c r="AR103" s="2" t="s">
        <v>2034</v>
      </c>
      <c r="AS103" s="2" t="s">
        <v>2027</v>
      </c>
      <c r="AT103" t="s">
        <v>2035</v>
      </c>
    </row>
    <row r="104" spans="4:226" x14ac:dyDescent="0.25">
      <c r="E104" s="47" t="s">
        <v>105</v>
      </c>
      <c r="F104" s="47" t="s">
        <v>105</v>
      </c>
      <c r="G104" s="47">
        <v>36</v>
      </c>
      <c r="H104" s="48" t="s">
        <v>1103</v>
      </c>
      <c r="I104" s="47">
        <v>25</v>
      </c>
      <c r="J104" s="47">
        <v>3</v>
      </c>
      <c r="S104" t="s">
        <v>2323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  <c r="AK104" s="3" t="s">
        <v>2036</v>
      </c>
      <c r="AL104" t="s">
        <v>2020</v>
      </c>
      <c r="AM104" t="s">
        <v>2021</v>
      </c>
      <c r="AN104" s="2" t="s">
        <v>2022</v>
      </c>
      <c r="AO104" s="2" t="s">
        <v>2023</v>
      </c>
      <c r="AP104" s="2" t="s">
        <v>2033</v>
      </c>
      <c r="AQ104" s="3" t="s">
        <v>2025</v>
      </c>
      <c r="AR104" s="2" t="s">
        <v>2034</v>
      </c>
      <c r="AS104" s="2" t="s">
        <v>2027</v>
      </c>
      <c r="AT104" t="s">
        <v>2037</v>
      </c>
    </row>
    <row r="105" spans="4:226" x14ac:dyDescent="0.25">
      <c r="E105" s="54" t="s">
        <v>105</v>
      </c>
      <c r="F105" s="54" t="s">
        <v>105</v>
      </c>
      <c r="G105" s="54">
        <v>32</v>
      </c>
      <c r="H105" s="55" t="s">
        <v>1408</v>
      </c>
      <c r="I105" s="54">
        <v>25</v>
      </c>
      <c r="J105" s="54">
        <v>3</v>
      </c>
      <c r="R105" s="2">
        <v>1</v>
      </c>
      <c r="S105" t="s">
        <v>170</v>
      </c>
      <c r="T105" s="3" t="str">
        <f>IF(R105&gt;0,_xlfn.XLOOKUP(R105,$O$71:$O$111,$H$71:$H$111),"-")</f>
        <v>Campaneris</v>
      </c>
      <c r="U105" s="32" t="s">
        <v>161</v>
      </c>
      <c r="V105" s="2" t="str">
        <f>IF(R105&gt;0,_xlfn.XLOOKUP(R105,$O$71:$O$111,$I$71:$I$111),"-")</f>
        <v>4C</v>
      </c>
      <c r="W105" s="32" t="s">
        <v>171</v>
      </c>
      <c r="X105" s="2" t="str">
        <f>IF(R105&gt;0,_xlfn.XLOOKUP(R105,$O$71:$O$111,$J$71:$J$111),"-")</f>
        <v>R</v>
      </c>
      <c r="Y105" s="32" t="s">
        <v>172</v>
      </c>
      <c r="Z105" s="2" t="str">
        <f>_xlfn.XLOOKUP(BK122,$O$71:$O$111,$J$71:$J$111)</f>
        <v>R</v>
      </c>
      <c r="AA105" s="32" t="s">
        <v>173</v>
      </c>
      <c r="AD105" s="2" t="str">
        <f>_xlfn.XLOOKUP(R105,$O$71:$O$127,$F$71:$F$127)</f>
        <v>SS</v>
      </c>
      <c r="AK105" s="3" t="s">
        <v>2038</v>
      </c>
      <c r="AL105" t="s">
        <v>2020</v>
      </c>
      <c r="AM105" t="s">
        <v>2021</v>
      </c>
      <c r="AN105" s="2" t="s">
        <v>2022</v>
      </c>
      <c r="AO105" s="2" t="s">
        <v>2023</v>
      </c>
      <c r="AP105" s="2" t="s">
        <v>2024</v>
      </c>
      <c r="AQ105" s="3" t="s">
        <v>2025</v>
      </c>
      <c r="AR105" s="2" t="s">
        <v>2026</v>
      </c>
      <c r="AS105" s="2" t="s">
        <v>2039</v>
      </c>
      <c r="AT105" t="s">
        <v>2040</v>
      </c>
    </row>
    <row r="106" spans="4:226" x14ac:dyDescent="0.25">
      <c r="E106" s="47" t="s">
        <v>105</v>
      </c>
      <c r="F106" s="47" t="s">
        <v>105</v>
      </c>
      <c r="G106" s="47">
        <v>14</v>
      </c>
      <c r="H106" s="48" t="s">
        <v>1024</v>
      </c>
      <c r="I106" s="47">
        <v>27</v>
      </c>
      <c r="J106" s="47">
        <v>2</v>
      </c>
      <c r="R106" s="2">
        <v>2</v>
      </c>
      <c r="S106" t="s">
        <v>175</v>
      </c>
      <c r="T106" s="3" t="str">
        <f t="shared" ref="T106:T113" si="28">IF(R106&gt;0,_xlfn.XLOOKUP(R106,$O$71:$O$111,$H$71:$H$111),"-")</f>
        <v>Donaldson</v>
      </c>
      <c r="U106" s="32" t="s">
        <v>161</v>
      </c>
      <c r="V106" s="2" t="str">
        <f t="shared" ref="V106:V113" si="29">IF(R106&gt;0,_xlfn.XLOOKUP(R106,$O$71:$O$111,$I$71:$I$111),"-")</f>
        <v>4C</v>
      </c>
      <c r="W106" s="32" t="s">
        <v>171</v>
      </c>
      <c r="X106" s="2" t="str">
        <f>IF(R106&gt;0,_xlfn.XLOOKUP(R106,$O$71:$O$111,$J$71:$J$111),"-")</f>
        <v>L</v>
      </c>
      <c r="Y106" s="32" t="s">
        <v>172</v>
      </c>
      <c r="Z106" s="2" t="str">
        <f t="shared" ref="Z106:Z113" si="30">_xlfn.XLOOKUP(BK123,$O$71:$O$111,$J$71:$J$111)</f>
        <v>R</v>
      </c>
      <c r="AA106" s="32" t="s">
        <v>173</v>
      </c>
      <c r="AD106" s="2" t="str">
        <f t="shared" ref="AD106:AD113" si="31">_xlfn.XLOOKUP(R106,$O$71:$O$127,$F$71:$F$127)</f>
        <v>2B</v>
      </c>
      <c r="AK106" s="3" t="s">
        <v>2041</v>
      </c>
      <c r="AL106" t="s">
        <v>2020</v>
      </c>
      <c r="AM106" t="s">
        <v>2021</v>
      </c>
      <c r="AN106" s="2" t="s">
        <v>2022</v>
      </c>
      <c r="AO106" s="2" t="s">
        <v>2023</v>
      </c>
      <c r="AP106" s="2" t="s">
        <v>2033</v>
      </c>
      <c r="AQ106" s="3" t="s">
        <v>2025</v>
      </c>
      <c r="AR106" s="2" t="s">
        <v>2034</v>
      </c>
      <c r="AS106" s="2" t="s">
        <v>2039</v>
      </c>
      <c r="AT106" t="s">
        <v>2028</v>
      </c>
    </row>
    <row r="107" spans="4:226" x14ac:dyDescent="0.25">
      <c r="E107" s="47" t="s">
        <v>105</v>
      </c>
      <c r="F107" s="47" t="s">
        <v>105</v>
      </c>
      <c r="G107" s="47">
        <v>7</v>
      </c>
      <c r="H107" s="48" t="s">
        <v>1031</v>
      </c>
      <c r="I107" s="47">
        <v>11</v>
      </c>
      <c r="J107" s="47">
        <v>2</v>
      </c>
      <c r="R107" s="2">
        <v>3</v>
      </c>
      <c r="S107" t="s">
        <v>176</v>
      </c>
      <c r="T107" s="3" t="str">
        <f t="shared" si="28"/>
        <v>Jackson</v>
      </c>
      <c r="U107" s="32" t="s">
        <v>161</v>
      </c>
      <c r="V107" s="2" t="str">
        <f t="shared" si="29"/>
        <v>6C</v>
      </c>
      <c r="W107" s="32" t="s">
        <v>171</v>
      </c>
      <c r="X107" s="2" t="str">
        <f t="shared" ref="X107:X113" si="32">IF(R107&gt;0,_xlfn.XLOOKUP(R107,$O$71:$O$111,$J$71:$J$111),"-")</f>
        <v>L</v>
      </c>
      <c r="Y107" s="32" t="s">
        <v>172</v>
      </c>
      <c r="Z107" s="2" t="str">
        <f t="shared" si="30"/>
        <v>R</v>
      </c>
      <c r="AA107" s="32" t="s">
        <v>173</v>
      </c>
      <c r="AD107" s="2" t="str">
        <f t="shared" si="31"/>
        <v>LF</v>
      </c>
      <c r="AK107" s="3" t="s">
        <v>2042</v>
      </c>
      <c r="AL107" t="s">
        <v>2020</v>
      </c>
      <c r="AM107" t="s">
        <v>2021</v>
      </c>
      <c r="AN107" s="2" t="s">
        <v>2022</v>
      </c>
      <c r="AO107" s="2" t="s">
        <v>2023</v>
      </c>
      <c r="AP107" s="2" t="s">
        <v>2033</v>
      </c>
      <c r="AQ107" s="3" t="s">
        <v>2025</v>
      </c>
      <c r="AR107" s="2" t="s">
        <v>2034</v>
      </c>
      <c r="AS107" s="2" t="s">
        <v>2039</v>
      </c>
      <c r="AT107" t="s">
        <v>2031</v>
      </c>
    </row>
    <row r="108" spans="4:226" x14ac:dyDescent="0.25">
      <c r="E108" s="47" t="s">
        <v>105</v>
      </c>
      <c r="F108" s="47" t="s">
        <v>105</v>
      </c>
      <c r="G108" s="47">
        <v>7</v>
      </c>
      <c r="H108" s="48" t="s">
        <v>1017</v>
      </c>
      <c r="I108" s="47">
        <v>12</v>
      </c>
      <c r="J108" s="47">
        <v>2</v>
      </c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 t="str">
        <f t="shared" si="28"/>
        <v>Webster</v>
      </c>
      <c r="U108" s="32" t="s">
        <v>161</v>
      </c>
      <c r="V108" s="2" t="str">
        <f t="shared" si="29"/>
        <v>4C</v>
      </c>
      <c r="W108" s="32" t="s">
        <v>171</v>
      </c>
      <c r="X108" s="2" t="str">
        <f t="shared" si="32"/>
        <v>L</v>
      </c>
      <c r="Y108" s="32" t="s">
        <v>172</v>
      </c>
      <c r="Z108" s="2" t="str">
        <f t="shared" si="30"/>
        <v>R</v>
      </c>
      <c r="AA108" s="32" t="s">
        <v>173</v>
      </c>
      <c r="AD108" s="2" t="str">
        <f t="shared" si="31"/>
        <v>1B</v>
      </c>
      <c r="AK108" s="3" t="s">
        <v>2043</v>
      </c>
      <c r="AL108" t="s">
        <v>2020</v>
      </c>
      <c r="AM108" t="s">
        <v>2021</v>
      </c>
      <c r="AN108" s="2" t="s">
        <v>2044</v>
      </c>
      <c r="AO108" s="2" t="s">
        <v>2022</v>
      </c>
      <c r="AP108" s="2" t="s">
        <v>2033</v>
      </c>
      <c r="AQ108" s="3" t="s">
        <v>2023</v>
      </c>
      <c r="AR108" s="2" t="s">
        <v>2045</v>
      </c>
      <c r="AS108" s="2" t="s">
        <v>2039</v>
      </c>
      <c r="AT108" t="s">
        <v>2035</v>
      </c>
    </row>
    <row r="109" spans="4:226" x14ac:dyDescent="0.25">
      <c r="E109" s="47" t="s">
        <v>105</v>
      </c>
      <c r="F109" s="47" t="s">
        <v>105</v>
      </c>
      <c r="G109" s="47">
        <v>1</v>
      </c>
      <c r="H109" s="48" t="s">
        <v>1367</v>
      </c>
      <c r="I109" s="47">
        <v>11</v>
      </c>
      <c r="J109" s="47">
        <v>2</v>
      </c>
      <c r="R109" s="2">
        <v>5</v>
      </c>
      <c r="S109" t="s">
        <v>179</v>
      </c>
      <c r="T109" s="3" t="str">
        <f t="shared" si="28"/>
        <v>Hershberger</v>
      </c>
      <c r="U109" s="32" t="s">
        <v>161</v>
      </c>
      <c r="V109" s="2" t="str">
        <f t="shared" si="29"/>
        <v>4C</v>
      </c>
      <c r="W109" s="32" t="s">
        <v>171</v>
      </c>
      <c r="X109" s="2" t="str">
        <f t="shared" si="32"/>
        <v>R</v>
      </c>
      <c r="Y109" s="32" t="s">
        <v>172</v>
      </c>
      <c r="Z109" s="2" t="str">
        <f t="shared" si="30"/>
        <v>R</v>
      </c>
      <c r="AA109" s="32" t="s">
        <v>173</v>
      </c>
      <c r="AD109" s="2" t="str">
        <f t="shared" si="31"/>
        <v>RF</v>
      </c>
      <c r="AK109" s="3" t="s">
        <v>2046</v>
      </c>
      <c r="AL109" t="s">
        <v>2020</v>
      </c>
      <c r="AM109" t="s">
        <v>2021</v>
      </c>
      <c r="AN109" s="2" t="s">
        <v>2044</v>
      </c>
      <c r="AO109" s="2" t="s">
        <v>2022</v>
      </c>
      <c r="AP109" s="2" t="s">
        <v>2033</v>
      </c>
      <c r="AQ109" s="3" t="s">
        <v>2023</v>
      </c>
      <c r="AR109" s="2" t="s">
        <v>2045</v>
      </c>
      <c r="AS109" s="2" t="s">
        <v>2039</v>
      </c>
      <c r="AT109" t="s">
        <v>2037</v>
      </c>
    </row>
    <row r="110" spans="4:226" x14ac:dyDescent="0.25">
      <c r="E110" s="47"/>
      <c r="F110" s="47"/>
      <c r="G110" s="47"/>
      <c r="H110" s="48"/>
      <c r="I110" s="47"/>
      <c r="J110" s="47"/>
      <c r="R110" s="2">
        <v>6</v>
      </c>
      <c r="S110" t="s">
        <v>180</v>
      </c>
      <c r="T110" s="3" t="str">
        <f t="shared" si="28"/>
        <v>Bando</v>
      </c>
      <c r="U110" s="32" t="s">
        <v>161</v>
      </c>
      <c r="V110" s="2" t="str">
        <f t="shared" si="29"/>
        <v>6C</v>
      </c>
      <c r="W110" s="32" t="s">
        <v>171</v>
      </c>
      <c r="X110" s="2" t="str">
        <f t="shared" si="32"/>
        <v>R</v>
      </c>
      <c r="Y110" s="32" t="s">
        <v>172</v>
      </c>
      <c r="Z110" s="2" t="str">
        <f t="shared" si="30"/>
        <v>R</v>
      </c>
      <c r="AA110" s="32" t="s">
        <v>173</v>
      </c>
      <c r="AD110" s="2" t="str">
        <f t="shared" si="31"/>
        <v>3B</v>
      </c>
      <c r="AK110" s="3" t="s">
        <v>2047</v>
      </c>
      <c r="AL110" t="s">
        <v>2020</v>
      </c>
      <c r="AM110" t="s">
        <v>2048</v>
      </c>
      <c r="AN110" s="2" t="s">
        <v>2021</v>
      </c>
      <c r="AO110" s="2" t="s">
        <v>2022</v>
      </c>
      <c r="AP110" s="2" t="s">
        <v>2023</v>
      </c>
      <c r="AQ110" s="3" t="s">
        <v>2024</v>
      </c>
      <c r="AR110" s="2" t="s">
        <v>2025</v>
      </c>
      <c r="AS110" s="2" t="s">
        <v>2039</v>
      </c>
      <c r="AT110" t="s">
        <v>2028</v>
      </c>
      <c r="AV110" s="3" t="s">
        <v>1613</v>
      </c>
      <c r="AW110" s="3" t="s">
        <v>2019</v>
      </c>
      <c r="AX110" s="3" t="s">
        <v>2029</v>
      </c>
      <c r="AY110" s="3" t="s">
        <v>2032</v>
      </c>
      <c r="AZ110" s="3" t="s">
        <v>2036</v>
      </c>
      <c r="BA110" s="3" t="s">
        <v>2038</v>
      </c>
      <c r="BB110" s="3" t="s">
        <v>2041</v>
      </c>
      <c r="BC110" s="3" t="s">
        <v>2042</v>
      </c>
      <c r="BD110" s="3" t="s">
        <v>2043</v>
      </c>
      <c r="BE110" s="3" t="s">
        <v>2046</v>
      </c>
      <c r="BF110" s="3" t="s">
        <v>2047</v>
      </c>
      <c r="BG110" s="3" t="s">
        <v>2049</v>
      </c>
      <c r="BH110" s="3" t="s">
        <v>2050</v>
      </c>
      <c r="BI110" s="3" t="s">
        <v>2053</v>
      </c>
      <c r="BJ110" s="3" t="s">
        <v>2055</v>
      </c>
      <c r="BK110" s="3" t="s">
        <v>2057</v>
      </c>
      <c r="BL110" s="3" t="s">
        <v>2060</v>
      </c>
      <c r="BM110" s="3" t="s">
        <v>2062</v>
      </c>
      <c r="BN110" s="3" t="s">
        <v>2063</v>
      </c>
      <c r="BO110" s="3" t="s">
        <v>2064</v>
      </c>
      <c r="BP110" s="3" t="s">
        <v>2065</v>
      </c>
      <c r="BQ110" s="3" t="s">
        <v>2066</v>
      </c>
      <c r="BR110" s="3" t="s">
        <v>2068</v>
      </c>
      <c r="BS110" s="3" t="s">
        <v>2069</v>
      </c>
      <c r="BT110" s="3" t="s">
        <v>2070</v>
      </c>
      <c r="BU110" s="3" t="s">
        <v>2073</v>
      </c>
      <c r="BV110" s="3" t="s">
        <v>1613</v>
      </c>
      <c r="BW110" s="3" t="s">
        <v>2074</v>
      </c>
      <c r="BX110" s="3" t="s">
        <v>2075</v>
      </c>
      <c r="BY110" s="3" t="s">
        <v>2076</v>
      </c>
      <c r="BZ110" s="3" t="s">
        <v>2077</v>
      </c>
      <c r="CA110" s="2" t="s">
        <v>2078</v>
      </c>
      <c r="CB110" s="3" t="s">
        <v>2079</v>
      </c>
      <c r="CC110" s="3" t="s">
        <v>2080</v>
      </c>
      <c r="CD110" s="3" t="s">
        <v>2081</v>
      </c>
      <c r="CE110" s="3" t="s">
        <v>2082</v>
      </c>
      <c r="CF110" s="3" t="s">
        <v>2085</v>
      </c>
      <c r="CG110" s="3" t="s">
        <v>2086</v>
      </c>
      <c r="CH110" s="3" t="s">
        <v>2087</v>
      </c>
      <c r="CI110" s="3" t="s">
        <v>2088</v>
      </c>
      <c r="CJ110" s="3" t="s">
        <v>2089</v>
      </c>
      <c r="CK110" s="3" t="s">
        <v>2091</v>
      </c>
      <c r="CL110" s="3" t="s">
        <v>2092</v>
      </c>
      <c r="CM110" s="3" t="s">
        <v>2093</v>
      </c>
      <c r="CN110" s="3" t="s">
        <v>2094</v>
      </c>
      <c r="CO110" s="3" t="s">
        <v>2096</v>
      </c>
      <c r="CP110" s="3" t="s">
        <v>2097</v>
      </c>
      <c r="CQ110" s="3" t="s">
        <v>2098</v>
      </c>
      <c r="CR110" s="3" t="s">
        <v>2099</v>
      </c>
      <c r="CS110" s="3" t="s">
        <v>2100</v>
      </c>
      <c r="CT110" s="3" t="s">
        <v>2101</v>
      </c>
      <c r="CU110" s="3" t="s">
        <v>2102</v>
      </c>
      <c r="CV110" s="3" t="s">
        <v>1613</v>
      </c>
      <c r="CW110" s="3" t="s">
        <v>2103</v>
      </c>
      <c r="CX110" s="3" t="s">
        <v>2105</v>
      </c>
      <c r="CY110" s="3" t="s">
        <v>2108</v>
      </c>
      <c r="CZ110" s="3" t="s">
        <v>2111</v>
      </c>
      <c r="DA110" s="3" t="s">
        <v>2112</v>
      </c>
      <c r="DB110" s="3" t="s">
        <v>2113</v>
      </c>
      <c r="DC110" s="3" t="s">
        <v>2116</v>
      </c>
      <c r="DD110" s="3" t="s">
        <v>2117</v>
      </c>
      <c r="DE110" t="s">
        <v>2119</v>
      </c>
      <c r="DF110" s="3" t="s">
        <v>2120</v>
      </c>
      <c r="DG110" s="3" t="s">
        <v>2121</v>
      </c>
      <c r="DH110" s="3" t="s">
        <v>2122</v>
      </c>
      <c r="DI110" s="3" t="s">
        <v>2124</v>
      </c>
      <c r="DJ110" s="3" t="s">
        <v>2125</v>
      </c>
      <c r="DK110" s="3" t="s">
        <v>2126</v>
      </c>
      <c r="DL110" s="3" t="s">
        <v>2127</v>
      </c>
      <c r="DM110" s="3" t="s">
        <v>2128</v>
      </c>
      <c r="DN110" s="3" t="s">
        <v>2129</v>
      </c>
      <c r="DO110" s="3" t="s">
        <v>2131</v>
      </c>
      <c r="DP110" s="3" t="s">
        <v>2132</v>
      </c>
      <c r="DQ110" s="3" t="s">
        <v>2133</v>
      </c>
      <c r="DR110" s="3" t="s">
        <v>2134</v>
      </c>
      <c r="DS110" s="3" t="s">
        <v>2135</v>
      </c>
      <c r="DT110" s="3" t="s">
        <v>2136</v>
      </c>
      <c r="DU110" s="3" t="s">
        <v>2137</v>
      </c>
      <c r="DV110" s="3" t="s">
        <v>1613</v>
      </c>
      <c r="DW110" s="3" t="s">
        <v>2138</v>
      </c>
      <c r="DX110" s="3" t="s">
        <v>2139</v>
      </c>
      <c r="DY110" s="3" t="s">
        <v>2140</v>
      </c>
      <c r="DZ110" s="3" t="s">
        <v>2141</v>
      </c>
      <c r="EA110" s="3" t="s">
        <v>2142</v>
      </c>
      <c r="EB110" s="3" t="s">
        <v>2143</v>
      </c>
      <c r="EC110" s="3" t="s">
        <v>2145</v>
      </c>
      <c r="ED110" s="3" t="s">
        <v>2146</v>
      </c>
      <c r="EE110" s="3" t="s">
        <v>2147</v>
      </c>
      <c r="EF110" s="3" t="s">
        <v>2149</v>
      </c>
      <c r="EG110" s="3" t="s">
        <v>2150</v>
      </c>
      <c r="EH110" s="3" t="s">
        <v>2151</v>
      </c>
      <c r="EI110" s="3" t="s">
        <v>2152</v>
      </c>
      <c r="EJ110" s="3" t="s">
        <v>2153</v>
      </c>
      <c r="EK110" s="3" t="s">
        <v>2154</v>
      </c>
      <c r="EL110" t="s">
        <v>2155</v>
      </c>
      <c r="EM110" s="3" t="s">
        <v>2156</v>
      </c>
      <c r="EN110" s="3" t="s">
        <v>2157</v>
      </c>
      <c r="EO110" s="3" t="s">
        <v>2158</v>
      </c>
      <c r="EP110" s="3" t="s">
        <v>2159</v>
      </c>
      <c r="EQ110" s="3" t="s">
        <v>2160</v>
      </c>
      <c r="ER110" s="3" t="s">
        <v>2161</v>
      </c>
      <c r="ES110" s="3" t="s">
        <v>2162</v>
      </c>
      <c r="ET110" s="3" t="s">
        <v>2163</v>
      </c>
      <c r="EU110" s="3" t="s">
        <v>2164</v>
      </c>
      <c r="EV110" s="3" t="s">
        <v>1613</v>
      </c>
      <c r="EW110" s="3" t="s">
        <v>2165</v>
      </c>
      <c r="EX110" s="3" t="s">
        <v>2166</v>
      </c>
      <c r="EY110" s="3" t="s">
        <v>2167</v>
      </c>
      <c r="EZ110" s="3" t="s">
        <v>2169</v>
      </c>
      <c r="FA110" s="3" t="s">
        <v>2170</v>
      </c>
      <c r="FB110" s="3" t="s">
        <v>2172</v>
      </c>
      <c r="FC110" s="3" t="s">
        <v>2173</v>
      </c>
      <c r="FD110" s="3" t="s">
        <v>2174</v>
      </c>
      <c r="FE110" s="3" t="s">
        <v>2175</v>
      </c>
      <c r="FF110" s="3" t="s">
        <v>2176</v>
      </c>
      <c r="FG110" s="3" t="s">
        <v>2177</v>
      </c>
      <c r="FH110" s="3" t="s">
        <v>2178</v>
      </c>
      <c r="FI110" s="3" t="s">
        <v>2179</v>
      </c>
      <c r="FJ110" s="3" t="s">
        <v>2180</v>
      </c>
      <c r="FK110" s="3" t="s">
        <v>2181</v>
      </c>
      <c r="FL110" s="3" t="s">
        <v>2182</v>
      </c>
      <c r="FM110" s="3" t="s">
        <v>2183</v>
      </c>
      <c r="FN110" s="3" t="s">
        <v>2184</v>
      </c>
      <c r="FO110" s="3" t="s">
        <v>2185</v>
      </c>
      <c r="FP110" s="3" t="s">
        <v>2186</v>
      </c>
      <c r="FQ110" s="3" t="s">
        <v>2187</v>
      </c>
      <c r="FR110" s="3" t="s">
        <v>2188</v>
      </c>
      <c r="FS110" s="3" t="s">
        <v>2189</v>
      </c>
      <c r="FT110" s="3" t="s">
        <v>2190</v>
      </c>
      <c r="FU110" s="3" t="s">
        <v>2191</v>
      </c>
      <c r="FV110" s="3" t="s">
        <v>1613</v>
      </c>
      <c r="FW110" s="3" t="s">
        <v>2192</v>
      </c>
      <c r="FX110" s="3" t="s">
        <v>2193</v>
      </c>
      <c r="FY110" s="3" t="s">
        <v>2194</v>
      </c>
      <c r="FZ110" s="3" t="s">
        <v>2196</v>
      </c>
      <c r="GA110" s="3" t="s">
        <v>2197</v>
      </c>
      <c r="GB110" s="3" t="s">
        <v>2198</v>
      </c>
      <c r="GC110" s="3" t="s">
        <v>2199</v>
      </c>
      <c r="GD110" s="3" t="s">
        <v>2201</v>
      </c>
      <c r="GE110" s="3" t="s">
        <v>2202</v>
      </c>
      <c r="GF110" s="3" t="s">
        <v>2203</v>
      </c>
      <c r="GG110" s="3" t="s">
        <v>2204</v>
      </c>
      <c r="GH110" s="3" t="s">
        <v>2205</v>
      </c>
      <c r="GI110" s="3" t="s">
        <v>2206</v>
      </c>
      <c r="GJ110" s="3" t="s">
        <v>2207</v>
      </c>
      <c r="GK110" s="3" t="s">
        <v>2208</v>
      </c>
      <c r="GL110" s="3" t="s">
        <v>2209</v>
      </c>
      <c r="GM110" s="3" t="s">
        <v>2210</v>
      </c>
      <c r="GN110" s="3" t="s">
        <v>2211</v>
      </c>
      <c r="GO110" s="3" t="s">
        <v>2212</v>
      </c>
      <c r="GP110" s="3" t="s">
        <v>2213</v>
      </c>
      <c r="GQ110" s="3" t="s">
        <v>2214</v>
      </c>
      <c r="GR110" s="3" t="s">
        <v>2216</v>
      </c>
      <c r="GS110" s="3" t="s">
        <v>2218</v>
      </c>
      <c r="GT110" s="3" t="s">
        <v>2221</v>
      </c>
      <c r="GU110" t="s">
        <v>2222</v>
      </c>
      <c r="GV110" s="3" t="s">
        <v>1613</v>
      </c>
      <c r="GW110" s="3" t="s">
        <v>2223</v>
      </c>
      <c r="GX110" s="3" t="s">
        <v>2224</v>
      </c>
      <c r="GY110" s="3" t="s">
        <v>2225</v>
      </c>
      <c r="GZ110" s="3" t="s">
        <v>2226</v>
      </c>
      <c r="HA110" s="3" t="s">
        <v>2227</v>
      </c>
      <c r="HB110" s="3" t="s">
        <v>2228</v>
      </c>
      <c r="HC110" s="3" t="s">
        <v>2229</v>
      </c>
      <c r="HD110" s="3" t="s">
        <v>2230</v>
      </c>
      <c r="HE110" s="3" t="s">
        <v>2231</v>
      </c>
      <c r="HF110" s="3" t="s">
        <v>2232</v>
      </c>
      <c r="HG110" s="3" t="s">
        <v>2233</v>
      </c>
      <c r="HH110" s="3" t="s">
        <v>2234</v>
      </c>
      <c r="HI110" s="3" t="s">
        <v>2243</v>
      </c>
      <c r="HJ110" s="3"/>
      <c r="HK110" s="3"/>
      <c r="HL110" s="3"/>
      <c r="HM110" s="3"/>
      <c r="HN110" s="3"/>
      <c r="HO110" s="3"/>
      <c r="HP110" s="3"/>
      <c r="HQ110" s="3"/>
      <c r="HR110" s="3"/>
    </row>
    <row r="111" spans="4:226" x14ac:dyDescent="0.25">
      <c r="E111" s="47"/>
      <c r="F111" s="47"/>
      <c r="G111" s="47"/>
      <c r="H111" s="48"/>
      <c r="I111" s="47"/>
      <c r="J111" s="47"/>
      <c r="R111" s="2">
        <v>7</v>
      </c>
      <c r="S111" t="s">
        <v>181</v>
      </c>
      <c r="T111" s="3" t="str">
        <f t="shared" si="28"/>
        <v>Gosger</v>
      </c>
      <c r="U111" s="32" t="s">
        <v>161</v>
      </c>
      <c r="V111" s="2" t="str">
        <f t="shared" si="29"/>
        <v>4C</v>
      </c>
      <c r="W111" s="32" t="s">
        <v>171</v>
      </c>
      <c r="X111" s="2" t="str">
        <f t="shared" si="32"/>
        <v>L</v>
      </c>
      <c r="Y111" s="32" t="s">
        <v>172</v>
      </c>
      <c r="Z111" s="2" t="str">
        <f t="shared" si="30"/>
        <v>R</v>
      </c>
      <c r="AA111" s="32" t="s">
        <v>173</v>
      </c>
      <c r="AD111" s="2" t="str">
        <f t="shared" si="31"/>
        <v>LF</v>
      </c>
      <c r="AK111" s="3" t="s">
        <v>2049</v>
      </c>
      <c r="AL111" t="s">
        <v>2020</v>
      </c>
      <c r="AM111" t="s">
        <v>2048</v>
      </c>
      <c r="AN111" s="2" t="s">
        <v>2021</v>
      </c>
      <c r="AO111" s="2" t="s">
        <v>2022</v>
      </c>
      <c r="AP111" s="2" t="s">
        <v>2023</v>
      </c>
      <c r="AQ111" s="3" t="s">
        <v>2024</v>
      </c>
      <c r="AR111" s="2" t="s">
        <v>2025</v>
      </c>
      <c r="AS111" s="2" t="s">
        <v>2039</v>
      </c>
      <c r="AT111" t="s">
        <v>2040</v>
      </c>
      <c r="AV111" t="s">
        <v>124</v>
      </c>
      <c r="AW111" t="s">
        <v>2020</v>
      </c>
      <c r="AX111" t="s">
        <v>2020</v>
      </c>
      <c r="AY111" t="s">
        <v>2020</v>
      </c>
      <c r="AZ111" t="s">
        <v>2020</v>
      </c>
      <c r="BA111" t="s">
        <v>2020</v>
      </c>
      <c r="BB111" t="s">
        <v>2020</v>
      </c>
      <c r="BC111" t="s">
        <v>2020</v>
      </c>
      <c r="BD111" t="s">
        <v>2020</v>
      </c>
      <c r="BE111" t="s">
        <v>2020</v>
      </c>
      <c r="BF111" t="s">
        <v>2020</v>
      </c>
      <c r="BG111" t="s">
        <v>2020</v>
      </c>
      <c r="BH111" t="s">
        <v>2020</v>
      </c>
      <c r="BI111" t="s">
        <v>2020</v>
      </c>
      <c r="BJ111" t="s">
        <v>2020</v>
      </c>
      <c r="BK111" t="s">
        <v>2020</v>
      </c>
      <c r="BL111" t="s">
        <v>2020</v>
      </c>
      <c r="BM111" t="s">
        <v>2020</v>
      </c>
      <c r="BN111" t="s">
        <v>2020</v>
      </c>
      <c r="BO111" t="s">
        <v>2020</v>
      </c>
      <c r="BP111" t="s">
        <v>2020</v>
      </c>
      <c r="BQ111" t="s">
        <v>2020</v>
      </c>
      <c r="BR111" t="s">
        <v>2020</v>
      </c>
      <c r="BS111" t="s">
        <v>2020</v>
      </c>
      <c r="BT111" t="s">
        <v>2020</v>
      </c>
      <c r="BU111" t="s">
        <v>2020</v>
      </c>
      <c r="BV111" t="s">
        <v>124</v>
      </c>
      <c r="BW111" t="s">
        <v>2020</v>
      </c>
      <c r="BX111" t="s">
        <v>2020</v>
      </c>
      <c r="BY111" t="s">
        <v>2020</v>
      </c>
      <c r="BZ111" t="s">
        <v>2020</v>
      </c>
      <c r="CA111" s="2" t="s">
        <v>2020</v>
      </c>
      <c r="CB111" t="s">
        <v>2020</v>
      </c>
      <c r="CC111" t="s">
        <v>2020</v>
      </c>
      <c r="CD111" t="s">
        <v>2020</v>
      </c>
      <c r="CE111" t="s">
        <v>2025</v>
      </c>
      <c r="CF111" t="s">
        <v>2084</v>
      </c>
      <c r="CG111" t="s">
        <v>2020</v>
      </c>
      <c r="CH111" t="s">
        <v>2020</v>
      </c>
      <c r="CI111" t="s">
        <v>2020</v>
      </c>
      <c r="CJ111" t="s">
        <v>2020</v>
      </c>
      <c r="CK111" t="s">
        <v>2020</v>
      </c>
      <c r="CL111" t="s">
        <v>2020</v>
      </c>
      <c r="CM111" t="s">
        <v>2020</v>
      </c>
      <c r="CN111" t="s">
        <v>2020</v>
      </c>
      <c r="CO111" t="s">
        <v>2020</v>
      </c>
      <c r="CP111" t="s">
        <v>2020</v>
      </c>
      <c r="CQ111" t="s">
        <v>2020</v>
      </c>
      <c r="CR111" t="s">
        <v>2020</v>
      </c>
      <c r="CS111" t="s">
        <v>2020</v>
      </c>
      <c r="CT111" t="s">
        <v>2020</v>
      </c>
      <c r="CU111" t="s">
        <v>2034</v>
      </c>
      <c r="CV111" t="s">
        <v>124</v>
      </c>
      <c r="CW111" t="s">
        <v>2020</v>
      </c>
      <c r="CX111" t="s">
        <v>2020</v>
      </c>
      <c r="CY111" t="s">
        <v>2020</v>
      </c>
      <c r="CZ111" t="s">
        <v>2020</v>
      </c>
      <c r="DA111" t="s">
        <v>2020</v>
      </c>
      <c r="DB111" t="s">
        <v>2020</v>
      </c>
      <c r="DC111" t="s">
        <v>2020</v>
      </c>
      <c r="DD111" t="s">
        <v>2020</v>
      </c>
      <c r="DE111" t="s">
        <v>2020</v>
      </c>
      <c r="DF111" t="s">
        <v>2020</v>
      </c>
      <c r="DG111" t="s">
        <v>2020</v>
      </c>
      <c r="DH111" t="s">
        <v>2020</v>
      </c>
      <c r="DI111" t="s">
        <v>2020</v>
      </c>
      <c r="DJ111" t="s">
        <v>2020</v>
      </c>
      <c r="DK111" t="s">
        <v>2020</v>
      </c>
      <c r="DL111" t="s">
        <v>2020</v>
      </c>
      <c r="DM111" t="s">
        <v>2020</v>
      </c>
      <c r="DN111" t="s">
        <v>2020</v>
      </c>
      <c r="DO111" t="s">
        <v>2020</v>
      </c>
      <c r="DP111" t="s">
        <v>2020</v>
      </c>
      <c r="DQ111" t="s">
        <v>2020</v>
      </c>
      <c r="DR111" t="s">
        <v>2020</v>
      </c>
      <c r="DS111" t="s">
        <v>2020</v>
      </c>
      <c r="DT111" t="s">
        <v>2020</v>
      </c>
      <c r="DU111" t="s">
        <v>2020</v>
      </c>
      <c r="DV111" t="s">
        <v>124</v>
      </c>
      <c r="DW111" t="s">
        <v>2020</v>
      </c>
      <c r="DX111" t="s">
        <v>2020</v>
      </c>
      <c r="DY111" t="s">
        <v>2020</v>
      </c>
      <c r="DZ111" t="s">
        <v>2020</v>
      </c>
      <c r="EA111" t="s">
        <v>2020</v>
      </c>
      <c r="EB111" t="s">
        <v>2048</v>
      </c>
      <c r="EC111" t="s">
        <v>2048</v>
      </c>
      <c r="ED111" t="s">
        <v>2048</v>
      </c>
      <c r="EE111" t="s">
        <v>2048</v>
      </c>
      <c r="EF111" t="s">
        <v>2020</v>
      </c>
      <c r="EG111" t="s">
        <v>2020</v>
      </c>
      <c r="EH111" t="s">
        <v>2020</v>
      </c>
      <c r="EI111" t="s">
        <v>2020</v>
      </c>
      <c r="EJ111" t="s">
        <v>2020</v>
      </c>
      <c r="EK111" t="s">
        <v>2020</v>
      </c>
      <c r="EL111" t="s">
        <v>2020</v>
      </c>
      <c r="EM111" t="s">
        <v>2020</v>
      </c>
      <c r="EN111" t="s">
        <v>2020</v>
      </c>
      <c r="EO111" t="s">
        <v>2020</v>
      </c>
      <c r="EP111" t="s">
        <v>2020</v>
      </c>
      <c r="EQ111" t="s">
        <v>2020</v>
      </c>
      <c r="ER111" t="s">
        <v>2020</v>
      </c>
      <c r="ES111" t="s">
        <v>2020</v>
      </c>
      <c r="ET111" t="s">
        <v>2020</v>
      </c>
      <c r="EU111" t="s">
        <v>2020</v>
      </c>
      <c r="EV111" t="s">
        <v>124</v>
      </c>
      <c r="EW111" t="s">
        <v>2020</v>
      </c>
      <c r="EX111" t="s">
        <v>2020</v>
      </c>
      <c r="EY111" t="s">
        <v>2020</v>
      </c>
      <c r="EZ111" t="s">
        <v>2020</v>
      </c>
      <c r="FA111" t="s">
        <v>2020</v>
      </c>
      <c r="FB111" t="s">
        <v>2020</v>
      </c>
      <c r="FC111" t="s">
        <v>2020</v>
      </c>
      <c r="FD111" t="s">
        <v>2020</v>
      </c>
      <c r="FE111" t="s">
        <v>2020</v>
      </c>
      <c r="FF111" t="s">
        <v>2020</v>
      </c>
      <c r="FG111" t="s">
        <v>2020</v>
      </c>
      <c r="FH111" t="s">
        <v>2020</v>
      </c>
      <c r="FI111" t="s">
        <v>2020</v>
      </c>
      <c r="FJ111" t="s">
        <v>2020</v>
      </c>
      <c r="FK111" t="s">
        <v>2020</v>
      </c>
      <c r="FL111" t="s">
        <v>2020</v>
      </c>
      <c r="FM111" t="s">
        <v>2020</v>
      </c>
      <c r="FN111" t="s">
        <v>2020</v>
      </c>
      <c r="FO111" t="s">
        <v>2020</v>
      </c>
      <c r="FP111" s="3" t="s">
        <v>2020</v>
      </c>
      <c r="FQ111" t="s">
        <v>2020</v>
      </c>
      <c r="FR111" t="s">
        <v>2020</v>
      </c>
      <c r="FS111" t="s">
        <v>2020</v>
      </c>
      <c r="FT111" t="s">
        <v>2020</v>
      </c>
      <c r="FU111" t="s">
        <v>2020</v>
      </c>
      <c r="FV111" t="s">
        <v>124</v>
      </c>
      <c r="FW111" t="s">
        <v>2020</v>
      </c>
      <c r="FX111" t="s">
        <v>2020</v>
      </c>
      <c r="FY111" t="s">
        <v>2020</v>
      </c>
      <c r="FZ111" t="s">
        <v>2020</v>
      </c>
      <c r="GA111" t="s">
        <v>2020</v>
      </c>
      <c r="GB111" t="s">
        <v>2084</v>
      </c>
      <c r="GC111" t="s">
        <v>2020</v>
      </c>
      <c r="GD111" t="s">
        <v>2020</v>
      </c>
      <c r="GE111" t="s">
        <v>2020</v>
      </c>
      <c r="GF111" t="s">
        <v>2020</v>
      </c>
      <c r="GG111" t="s">
        <v>2020</v>
      </c>
      <c r="GH111" t="s">
        <v>2020</v>
      </c>
      <c r="GI111" t="s">
        <v>2020</v>
      </c>
      <c r="GJ111" t="s">
        <v>2084</v>
      </c>
      <c r="GK111" t="s">
        <v>2020</v>
      </c>
      <c r="GL111" t="s">
        <v>2020</v>
      </c>
      <c r="GM111" t="s">
        <v>2020</v>
      </c>
      <c r="GN111" t="s">
        <v>2020</v>
      </c>
      <c r="GO111" t="s">
        <v>2020</v>
      </c>
      <c r="GP111" t="s">
        <v>2020</v>
      </c>
      <c r="GQ111" t="s">
        <v>2084</v>
      </c>
      <c r="GR111" t="s">
        <v>2084</v>
      </c>
      <c r="GS111" t="s">
        <v>2084</v>
      </c>
      <c r="GT111" t="s">
        <v>2020</v>
      </c>
      <c r="GU111" t="s">
        <v>2020</v>
      </c>
      <c r="GV111" t="s">
        <v>124</v>
      </c>
      <c r="GW111" t="s">
        <v>2020</v>
      </c>
      <c r="GX111" t="s">
        <v>2020</v>
      </c>
      <c r="GY111" t="s">
        <v>2020</v>
      </c>
      <c r="GZ111" t="s">
        <v>2020</v>
      </c>
      <c r="HA111" t="s">
        <v>2020</v>
      </c>
      <c r="HB111" t="s">
        <v>2084</v>
      </c>
      <c r="HC111" t="s">
        <v>2084</v>
      </c>
      <c r="HD111" t="s">
        <v>2020</v>
      </c>
      <c r="HE111" t="s">
        <v>2020</v>
      </c>
      <c r="HF111" t="s">
        <v>2084</v>
      </c>
      <c r="HG111" t="s">
        <v>2084</v>
      </c>
      <c r="HH111" t="s">
        <v>2235</v>
      </c>
      <c r="HI111" t="s">
        <v>2244</v>
      </c>
      <c r="HJ111" t="s">
        <v>2245</v>
      </c>
      <c r="HK111" t="s">
        <v>2246</v>
      </c>
      <c r="HL111" t="s">
        <v>2247</v>
      </c>
      <c r="HM111" t="s">
        <v>2248</v>
      </c>
    </row>
    <row r="112" spans="4:226" x14ac:dyDescent="0.25">
      <c r="D112" s="105" t="s">
        <v>1793</v>
      </c>
      <c r="E112" s="105"/>
      <c r="F112" s="105"/>
      <c r="G112" s="105"/>
      <c r="H112" s="114"/>
      <c r="R112" s="2">
        <v>8</v>
      </c>
      <c r="S112" t="s">
        <v>182</v>
      </c>
      <c r="T112" s="3" t="str">
        <f t="shared" si="28"/>
        <v>Duncan</v>
      </c>
      <c r="U112" s="32" t="s">
        <v>161</v>
      </c>
      <c r="V112" s="2" t="str">
        <f t="shared" si="29"/>
        <v>6C</v>
      </c>
      <c r="W112" s="32" t="s">
        <v>171</v>
      </c>
      <c r="X112" s="2" t="str">
        <f t="shared" si="32"/>
        <v>R</v>
      </c>
      <c r="Y112" s="32" t="s">
        <v>172</v>
      </c>
      <c r="Z112" s="2" t="str">
        <f t="shared" si="30"/>
        <v>R</v>
      </c>
      <c r="AA112" s="32" t="s">
        <v>173</v>
      </c>
      <c r="AD112" s="2" t="str">
        <f t="shared" si="31"/>
        <v>C</v>
      </c>
      <c r="AK112" s="3" t="s">
        <v>2050</v>
      </c>
      <c r="AL112" t="s">
        <v>2020</v>
      </c>
      <c r="AM112" t="s">
        <v>2034</v>
      </c>
      <c r="AN112" s="2" t="s">
        <v>2048</v>
      </c>
      <c r="AO112" s="2" t="s">
        <v>2022</v>
      </c>
      <c r="AP112" s="2" t="s">
        <v>2051</v>
      </c>
      <c r="AQ112" s="3" t="s">
        <v>2023</v>
      </c>
      <c r="AR112" s="2" t="s">
        <v>2052</v>
      </c>
      <c r="AS112" s="2" t="s">
        <v>2025</v>
      </c>
      <c r="AT112" t="s">
        <v>2031</v>
      </c>
      <c r="AV112" t="s">
        <v>1551</v>
      </c>
      <c r="AW112" t="s">
        <v>2021</v>
      </c>
      <c r="AX112" t="s">
        <v>2021</v>
      </c>
      <c r="AY112" t="s">
        <v>2021</v>
      </c>
      <c r="AZ112" t="s">
        <v>2021</v>
      </c>
      <c r="BA112" t="s">
        <v>2021</v>
      </c>
      <c r="BB112" t="s">
        <v>2021</v>
      </c>
      <c r="BC112" t="s">
        <v>2021</v>
      </c>
      <c r="BD112" t="s">
        <v>2021</v>
      </c>
      <c r="BE112" t="s">
        <v>2021</v>
      </c>
      <c r="BF112" t="s">
        <v>2048</v>
      </c>
      <c r="BG112" t="s">
        <v>2048</v>
      </c>
      <c r="BH112" t="s">
        <v>2034</v>
      </c>
      <c r="BI112" t="s">
        <v>2021</v>
      </c>
      <c r="BJ112" t="s">
        <v>2048</v>
      </c>
      <c r="BK112" t="s">
        <v>2021</v>
      </c>
      <c r="BL112" t="s">
        <v>2048</v>
      </c>
      <c r="BM112" t="s">
        <v>2059</v>
      </c>
      <c r="BN112" t="s">
        <v>2051</v>
      </c>
      <c r="BO112" t="s">
        <v>2048</v>
      </c>
      <c r="BP112" t="s">
        <v>2048</v>
      </c>
      <c r="BQ112" t="s">
        <v>2048</v>
      </c>
      <c r="BR112" t="s">
        <v>2048</v>
      </c>
      <c r="BS112" t="s">
        <v>2048</v>
      </c>
      <c r="BT112" t="s">
        <v>2048</v>
      </c>
      <c r="BU112" t="s">
        <v>2048</v>
      </c>
      <c r="BV112" t="s">
        <v>1551</v>
      </c>
      <c r="BW112" t="s">
        <v>2048</v>
      </c>
      <c r="BX112" t="s">
        <v>2048</v>
      </c>
      <c r="BY112" t="s">
        <v>2059</v>
      </c>
      <c r="BZ112" t="s">
        <v>2048</v>
      </c>
      <c r="CA112" s="2" t="s">
        <v>2048</v>
      </c>
      <c r="CB112" t="s">
        <v>2048</v>
      </c>
      <c r="CC112" t="s">
        <v>2048</v>
      </c>
      <c r="CD112" t="s">
        <v>2048</v>
      </c>
      <c r="CE112" t="s">
        <v>2083</v>
      </c>
      <c r="CF112" t="s">
        <v>2083</v>
      </c>
      <c r="CG112" t="s">
        <v>2067</v>
      </c>
      <c r="CH112" t="s">
        <v>2048</v>
      </c>
      <c r="CI112" t="s">
        <v>2021</v>
      </c>
      <c r="CJ112" t="s">
        <v>2054</v>
      </c>
      <c r="CK112" t="s">
        <v>2048</v>
      </c>
      <c r="CL112" t="s">
        <v>2059</v>
      </c>
      <c r="CM112" t="s">
        <v>2048</v>
      </c>
      <c r="CN112" t="s">
        <v>2059</v>
      </c>
      <c r="CO112" t="s">
        <v>2021</v>
      </c>
      <c r="CP112" t="s">
        <v>2059</v>
      </c>
      <c r="CQ112" t="s">
        <v>2059</v>
      </c>
      <c r="CR112" t="s">
        <v>2059</v>
      </c>
      <c r="CS112" t="s">
        <v>2059</v>
      </c>
      <c r="CT112" t="s">
        <v>2021</v>
      </c>
      <c r="CU112" t="s">
        <v>2021</v>
      </c>
      <c r="CV112" t="s">
        <v>1551</v>
      </c>
      <c r="CW112" t="s">
        <v>2059</v>
      </c>
      <c r="CX112" t="s">
        <v>2106</v>
      </c>
      <c r="CY112" t="s">
        <v>2059</v>
      </c>
      <c r="CZ112" t="s">
        <v>2106</v>
      </c>
      <c r="DA112" t="s">
        <v>2106</v>
      </c>
      <c r="DB112" t="s">
        <v>2106</v>
      </c>
      <c r="DC112" t="s">
        <v>2106</v>
      </c>
      <c r="DD112" t="s">
        <v>2118</v>
      </c>
      <c r="DE112" t="s">
        <v>2118</v>
      </c>
      <c r="DF112" t="s">
        <v>2118</v>
      </c>
      <c r="DG112" t="s">
        <v>2118</v>
      </c>
      <c r="DH112" t="s">
        <v>2118</v>
      </c>
      <c r="DI112" t="s">
        <v>2118</v>
      </c>
      <c r="DJ112" t="s">
        <v>2118</v>
      </c>
      <c r="DK112" t="s">
        <v>2118</v>
      </c>
      <c r="DL112" t="s">
        <v>2059</v>
      </c>
      <c r="DM112" t="s">
        <v>2021</v>
      </c>
      <c r="DN112" t="s">
        <v>2107</v>
      </c>
      <c r="DO112" t="s">
        <v>2059</v>
      </c>
      <c r="DP112" t="s">
        <v>2059</v>
      </c>
      <c r="DQ112" t="s">
        <v>2021</v>
      </c>
      <c r="DR112" t="s">
        <v>2021</v>
      </c>
      <c r="DS112" t="s">
        <v>2021</v>
      </c>
      <c r="DT112" t="s">
        <v>2021</v>
      </c>
      <c r="DU112" t="s">
        <v>2021</v>
      </c>
      <c r="DV112" t="s">
        <v>1551</v>
      </c>
      <c r="DW112" t="s">
        <v>2021</v>
      </c>
      <c r="DX112" t="s">
        <v>2021</v>
      </c>
      <c r="DY112" t="s">
        <v>2021</v>
      </c>
      <c r="DZ112" t="s">
        <v>2021</v>
      </c>
      <c r="EA112" t="s">
        <v>2107</v>
      </c>
      <c r="EB112" t="s">
        <v>2021</v>
      </c>
      <c r="EC112" t="s">
        <v>2021</v>
      </c>
      <c r="ED112" t="s">
        <v>2021</v>
      </c>
      <c r="EE112" t="s">
        <v>2107</v>
      </c>
      <c r="EF112" t="s">
        <v>2107</v>
      </c>
      <c r="EG112" t="s">
        <v>2107</v>
      </c>
      <c r="EH112" t="s">
        <v>2021</v>
      </c>
      <c r="EI112" t="s">
        <v>2107</v>
      </c>
      <c r="EJ112" t="s">
        <v>2107</v>
      </c>
      <c r="EK112" t="s">
        <v>2107</v>
      </c>
      <c r="EL112" t="s">
        <v>2034</v>
      </c>
      <c r="EM112" t="s">
        <v>2107</v>
      </c>
      <c r="EN112" t="s">
        <v>2107</v>
      </c>
      <c r="EO112" t="s">
        <v>2107</v>
      </c>
      <c r="EP112" t="s">
        <v>2107</v>
      </c>
      <c r="EQ112" t="s">
        <v>2045</v>
      </c>
      <c r="ER112" t="s">
        <v>2026</v>
      </c>
      <c r="ES112" t="s">
        <v>2107</v>
      </c>
      <c r="ET112" t="s">
        <v>2107</v>
      </c>
      <c r="EU112" t="s">
        <v>2048</v>
      </c>
      <c r="EV112" t="s">
        <v>1551</v>
      </c>
      <c r="EW112" t="s">
        <v>2048</v>
      </c>
      <c r="EX112" t="s">
        <v>2048</v>
      </c>
      <c r="EY112" t="s">
        <v>2107</v>
      </c>
      <c r="EZ112" t="s">
        <v>2107</v>
      </c>
      <c r="FA112" t="s">
        <v>2107</v>
      </c>
      <c r="FB112" t="s">
        <v>2058</v>
      </c>
      <c r="FC112" t="s">
        <v>2090</v>
      </c>
      <c r="FD112" t="s">
        <v>2107</v>
      </c>
      <c r="FE112" t="s">
        <v>2107</v>
      </c>
      <c r="FF112" t="s">
        <v>2107</v>
      </c>
      <c r="FG112" t="s">
        <v>2107</v>
      </c>
      <c r="FH112" t="s">
        <v>2107</v>
      </c>
      <c r="FI112" t="s">
        <v>2107</v>
      </c>
      <c r="FJ112" t="s">
        <v>2107</v>
      </c>
      <c r="FK112" t="s">
        <v>2107</v>
      </c>
      <c r="FL112" t="s">
        <v>2107</v>
      </c>
      <c r="FM112" t="s">
        <v>2107</v>
      </c>
      <c r="FN112" t="s">
        <v>2048</v>
      </c>
      <c r="FO112" t="s">
        <v>2048</v>
      </c>
      <c r="FP112" s="3" t="s">
        <v>2021</v>
      </c>
      <c r="FQ112" t="s">
        <v>2107</v>
      </c>
      <c r="FR112" t="s">
        <v>2067</v>
      </c>
      <c r="FS112" t="s">
        <v>2021</v>
      </c>
      <c r="FT112" t="s">
        <v>2021</v>
      </c>
      <c r="FU112" t="s">
        <v>2107</v>
      </c>
      <c r="FV112" t="s">
        <v>1551</v>
      </c>
      <c r="FW112" t="s">
        <v>2107</v>
      </c>
      <c r="FX112" t="s">
        <v>2107</v>
      </c>
      <c r="FY112" t="s">
        <v>2107</v>
      </c>
      <c r="FZ112" t="s">
        <v>2107</v>
      </c>
      <c r="GA112" t="s">
        <v>2107</v>
      </c>
      <c r="GB112" t="s">
        <v>2107</v>
      </c>
      <c r="GC112" t="s">
        <v>2107</v>
      </c>
      <c r="GD112" t="s">
        <v>2107</v>
      </c>
      <c r="GE112" t="s">
        <v>2107</v>
      </c>
      <c r="GF112" t="s">
        <v>2107</v>
      </c>
      <c r="GG112" t="s">
        <v>2107</v>
      </c>
      <c r="GH112" t="s">
        <v>2107</v>
      </c>
      <c r="GI112" t="s">
        <v>2107</v>
      </c>
      <c r="GJ112" t="s">
        <v>2107</v>
      </c>
      <c r="GK112" t="s">
        <v>2107</v>
      </c>
      <c r="GL112" t="s">
        <v>2107</v>
      </c>
      <c r="GM112" t="s">
        <v>2107</v>
      </c>
      <c r="GN112" t="s">
        <v>2107</v>
      </c>
      <c r="GO112" t="s">
        <v>2107</v>
      </c>
      <c r="GP112" t="s">
        <v>2107</v>
      </c>
      <c r="GQ112" t="s">
        <v>2107</v>
      </c>
      <c r="GR112" t="s">
        <v>2217</v>
      </c>
      <c r="GS112" t="s">
        <v>2107</v>
      </c>
      <c r="GT112" t="s">
        <v>2107</v>
      </c>
      <c r="GU112" t="s">
        <v>2107</v>
      </c>
      <c r="GV112" t="s">
        <v>1551</v>
      </c>
      <c r="GW112" t="s">
        <v>2107</v>
      </c>
      <c r="GX112" t="s">
        <v>2107</v>
      </c>
      <c r="GY112" t="s">
        <v>2107</v>
      </c>
      <c r="GZ112" t="s">
        <v>2107</v>
      </c>
      <c r="HA112" t="s">
        <v>2107</v>
      </c>
      <c r="HB112" t="s">
        <v>2107</v>
      </c>
      <c r="HC112" t="s">
        <v>2107</v>
      </c>
      <c r="HD112" t="s">
        <v>2107</v>
      </c>
      <c r="HE112" t="s">
        <v>2107</v>
      </c>
      <c r="HF112" t="s">
        <v>2107</v>
      </c>
      <c r="HG112" t="s">
        <v>2107</v>
      </c>
      <c r="HH112" t="s">
        <v>2236</v>
      </c>
      <c r="HI112" t="s">
        <v>2249</v>
      </c>
      <c r="HJ112" t="s">
        <v>2250</v>
      </c>
      <c r="HK112" t="s">
        <v>2251</v>
      </c>
      <c r="HL112" t="s">
        <v>2252</v>
      </c>
      <c r="HM112" t="s">
        <v>2253</v>
      </c>
      <c r="HN112" t="s">
        <v>2254</v>
      </c>
      <c r="HO112" t="s">
        <v>2255</v>
      </c>
      <c r="HP112" t="s">
        <v>2256</v>
      </c>
      <c r="HQ112" t="s">
        <v>2257</v>
      </c>
      <c r="HR112" t="s">
        <v>2258</v>
      </c>
    </row>
    <row r="113" spans="3:226" x14ac:dyDescent="0.25">
      <c r="D113" s="105" t="s">
        <v>1772</v>
      </c>
      <c r="E113" s="105" t="s">
        <v>1773</v>
      </c>
      <c r="F113" s="105" t="s">
        <v>1772</v>
      </c>
      <c r="G113" s="105" t="s">
        <v>1773</v>
      </c>
      <c r="H113" s="105" t="s">
        <v>1772</v>
      </c>
      <c r="R113" s="2">
        <v>9</v>
      </c>
      <c r="S113" t="s">
        <v>183</v>
      </c>
      <c r="T113" s="3" t="str">
        <f t="shared" si="28"/>
        <v>Monday</v>
      </c>
      <c r="U113" s="32" t="s">
        <v>161</v>
      </c>
      <c r="V113" s="2" t="str">
        <f t="shared" si="29"/>
        <v>4B</v>
      </c>
      <c r="W113" s="32" t="s">
        <v>171</v>
      </c>
      <c r="X113" s="2" t="str">
        <f t="shared" si="32"/>
        <v>L</v>
      </c>
      <c r="Y113" s="32" t="s">
        <v>172</v>
      </c>
      <c r="Z113" s="2" t="str">
        <f t="shared" si="30"/>
        <v>R</v>
      </c>
      <c r="AA113" s="32" t="s">
        <v>173</v>
      </c>
      <c r="AD113" s="2" t="str">
        <f t="shared" si="31"/>
        <v>CF</v>
      </c>
      <c r="AK113" s="3" t="s">
        <v>2053</v>
      </c>
      <c r="AL113" t="s">
        <v>2020</v>
      </c>
      <c r="AM113" t="s">
        <v>2021</v>
      </c>
      <c r="AN113" s="2" t="s">
        <v>2048</v>
      </c>
      <c r="AO113" s="2" t="s">
        <v>2022</v>
      </c>
      <c r="AP113" s="2" t="s">
        <v>2054</v>
      </c>
      <c r="AQ113" s="3" t="s">
        <v>2023</v>
      </c>
      <c r="AR113" s="2" t="s">
        <v>2025</v>
      </c>
      <c r="AS113" s="2" t="s">
        <v>2027</v>
      </c>
      <c r="AT113" t="s">
        <v>2035</v>
      </c>
      <c r="AV113" s="2" t="s">
        <v>1552</v>
      </c>
      <c r="AW113" s="2" t="s">
        <v>2022</v>
      </c>
      <c r="AX113" s="2" t="s">
        <v>2022</v>
      </c>
      <c r="AY113" s="2" t="s">
        <v>2022</v>
      </c>
      <c r="AZ113" s="2" t="s">
        <v>2022</v>
      </c>
      <c r="BA113" s="2" t="s">
        <v>2022</v>
      </c>
      <c r="BB113" s="2" t="s">
        <v>2022</v>
      </c>
      <c r="BC113" s="2" t="s">
        <v>2022</v>
      </c>
      <c r="BD113" s="2" t="s">
        <v>2044</v>
      </c>
      <c r="BE113" s="2" t="s">
        <v>2044</v>
      </c>
      <c r="BF113" s="2" t="s">
        <v>2021</v>
      </c>
      <c r="BG113" s="2" t="s">
        <v>2021</v>
      </c>
      <c r="BH113" s="2" t="s">
        <v>2048</v>
      </c>
      <c r="BI113" s="2" t="s">
        <v>2048</v>
      </c>
      <c r="BJ113" s="2" t="s">
        <v>2021</v>
      </c>
      <c r="BK113" s="2" t="s">
        <v>2048</v>
      </c>
      <c r="BL113" s="2" t="s">
        <v>2021</v>
      </c>
      <c r="BM113" s="2" t="s">
        <v>2048</v>
      </c>
      <c r="BN113" s="2" t="s">
        <v>2048</v>
      </c>
      <c r="BO113" s="2" t="s">
        <v>2021</v>
      </c>
      <c r="BP113" s="2" t="s">
        <v>2021</v>
      </c>
      <c r="BQ113" s="2" t="s">
        <v>2054</v>
      </c>
      <c r="BR113" s="2" t="s">
        <v>2054</v>
      </c>
      <c r="BS113" s="2" t="s">
        <v>2021</v>
      </c>
      <c r="BT113" s="2" t="s">
        <v>2059</v>
      </c>
      <c r="BU113" s="2" t="s">
        <v>2021</v>
      </c>
      <c r="BV113" s="2" t="s">
        <v>1552</v>
      </c>
      <c r="BW113" s="2" t="s">
        <v>2059</v>
      </c>
      <c r="BX113" s="2" t="s">
        <v>2021</v>
      </c>
      <c r="BY113" s="2" t="s">
        <v>2048</v>
      </c>
      <c r="BZ113" s="2" t="s">
        <v>2059</v>
      </c>
      <c r="CA113" s="2" t="s">
        <v>2059</v>
      </c>
      <c r="CB113" s="2" t="s">
        <v>2021</v>
      </c>
      <c r="CC113" s="2" t="s">
        <v>2021</v>
      </c>
      <c r="CD113" s="2" t="s">
        <v>2021</v>
      </c>
      <c r="CE113" s="2" t="s">
        <v>2048</v>
      </c>
      <c r="CF113" s="2" t="s">
        <v>2048</v>
      </c>
      <c r="CG113" s="2" t="s">
        <v>2048</v>
      </c>
      <c r="CH113" s="2" t="s">
        <v>2021</v>
      </c>
      <c r="CI113" s="2" t="s">
        <v>2048</v>
      </c>
      <c r="CJ113" s="2" t="s">
        <v>2048</v>
      </c>
      <c r="CK113" s="2" t="s">
        <v>2021</v>
      </c>
      <c r="CL113" s="2" t="s">
        <v>2048</v>
      </c>
      <c r="CM113" s="2" t="s">
        <v>2021</v>
      </c>
      <c r="CN113" s="2" t="s">
        <v>2067</v>
      </c>
      <c r="CO113" s="2" t="s">
        <v>2059</v>
      </c>
      <c r="CP113" s="2" t="s">
        <v>2021</v>
      </c>
      <c r="CQ113" s="2" t="s">
        <v>2021</v>
      </c>
      <c r="CR113" s="2" t="s">
        <v>2067</v>
      </c>
      <c r="CS113" s="2" t="s">
        <v>2067</v>
      </c>
      <c r="CT113" s="2" t="s">
        <v>2059</v>
      </c>
      <c r="CU113" s="2" t="s">
        <v>2033</v>
      </c>
      <c r="CV113" s="2" t="s">
        <v>1552</v>
      </c>
      <c r="CW113" s="2" t="s">
        <v>2021</v>
      </c>
      <c r="CX113" s="2" t="s">
        <v>2059</v>
      </c>
      <c r="CY113" s="2" t="s">
        <v>2021</v>
      </c>
      <c r="CZ113" s="2" t="s">
        <v>2059</v>
      </c>
      <c r="DA113" s="2" t="s">
        <v>2059</v>
      </c>
      <c r="DB113" s="2" t="s">
        <v>2048</v>
      </c>
      <c r="DC113" s="2" t="s">
        <v>2048</v>
      </c>
      <c r="DD113" s="2" t="s">
        <v>2058</v>
      </c>
      <c r="DE113" t="s">
        <v>2021</v>
      </c>
      <c r="DF113" s="2" t="s">
        <v>2059</v>
      </c>
      <c r="DG113" s="2" t="s">
        <v>2059</v>
      </c>
      <c r="DH113" s="2" t="s">
        <v>2059</v>
      </c>
      <c r="DI113" s="2" t="s">
        <v>2059</v>
      </c>
      <c r="DJ113" s="2" t="s">
        <v>2059</v>
      </c>
      <c r="DK113" s="2" t="s">
        <v>2059</v>
      </c>
      <c r="DL113" s="2" t="s">
        <v>2048</v>
      </c>
      <c r="DM113" s="2" t="s">
        <v>2048</v>
      </c>
      <c r="DN113" s="2" t="s">
        <v>2059</v>
      </c>
      <c r="DO113" s="2" t="s">
        <v>2021</v>
      </c>
      <c r="DP113" s="2" t="s">
        <v>2021</v>
      </c>
      <c r="DQ113" s="2" t="s">
        <v>2059</v>
      </c>
      <c r="DR113" s="2" t="s">
        <v>2059</v>
      </c>
      <c r="DS113" s="2" t="s">
        <v>2059</v>
      </c>
      <c r="DT113" s="2" t="s">
        <v>2059</v>
      </c>
      <c r="DU113" s="2" t="s">
        <v>2059</v>
      </c>
      <c r="DV113" s="2" t="s">
        <v>1552</v>
      </c>
      <c r="DW113" s="2" t="s">
        <v>2107</v>
      </c>
      <c r="DX113" s="2" t="s">
        <v>2107</v>
      </c>
      <c r="DY113" s="2" t="s">
        <v>2107</v>
      </c>
      <c r="DZ113" s="2" t="s">
        <v>2107</v>
      </c>
      <c r="EA113" s="2" t="s">
        <v>2021</v>
      </c>
      <c r="EB113" s="2" t="s">
        <v>2107</v>
      </c>
      <c r="EC113" s="2" t="s">
        <v>2107</v>
      </c>
      <c r="ED113" s="2" t="s">
        <v>2107</v>
      </c>
      <c r="EE113" s="2" t="s">
        <v>2021</v>
      </c>
      <c r="EF113" s="2" t="s">
        <v>2021</v>
      </c>
      <c r="EG113" s="2" t="s">
        <v>2021</v>
      </c>
      <c r="EH113" s="2" t="s">
        <v>2107</v>
      </c>
      <c r="EI113" s="2" t="s">
        <v>2021</v>
      </c>
      <c r="EJ113" s="2" t="s">
        <v>2034</v>
      </c>
      <c r="EK113" s="2" t="s">
        <v>2071</v>
      </c>
      <c r="EL113" t="s">
        <v>2107</v>
      </c>
      <c r="EM113" s="2" t="s">
        <v>2071</v>
      </c>
      <c r="EN113" s="2" t="s">
        <v>2071</v>
      </c>
      <c r="EO113" s="2" t="s">
        <v>2034</v>
      </c>
      <c r="EP113" s="2" t="s">
        <v>2071</v>
      </c>
      <c r="EQ113" s="2" t="s">
        <v>2071</v>
      </c>
      <c r="ER113" s="2" t="s">
        <v>2071</v>
      </c>
      <c r="ES113" s="2" t="s">
        <v>2083</v>
      </c>
      <c r="ET113" s="2" t="s">
        <v>2083</v>
      </c>
      <c r="EU113" s="2" t="s">
        <v>2021</v>
      </c>
      <c r="EV113" s="2" t="s">
        <v>1552</v>
      </c>
      <c r="EW113" s="2" t="s">
        <v>2021</v>
      </c>
      <c r="EX113" s="2" t="s">
        <v>2021</v>
      </c>
      <c r="EY113" s="2" t="s">
        <v>2168</v>
      </c>
      <c r="EZ113" s="2" t="s">
        <v>2083</v>
      </c>
      <c r="FA113" s="2" t="s">
        <v>2083</v>
      </c>
      <c r="FB113" s="2" t="s">
        <v>2083</v>
      </c>
      <c r="FC113" s="2" t="s">
        <v>2071</v>
      </c>
      <c r="FD113" s="2" t="s">
        <v>2071</v>
      </c>
      <c r="FE113" s="2" t="s">
        <v>2071</v>
      </c>
      <c r="FF113" s="2" t="s">
        <v>2071</v>
      </c>
      <c r="FG113" s="2" t="s">
        <v>2071</v>
      </c>
      <c r="FH113" s="2" t="s">
        <v>2071</v>
      </c>
      <c r="FI113" s="2" t="s">
        <v>2071</v>
      </c>
      <c r="FJ113" s="2" t="s">
        <v>2058</v>
      </c>
      <c r="FK113" s="2" t="s">
        <v>2058</v>
      </c>
      <c r="FL113" s="2" t="s">
        <v>2071</v>
      </c>
      <c r="FM113" s="2" t="s">
        <v>2083</v>
      </c>
      <c r="FN113" s="2" t="s">
        <v>2071</v>
      </c>
      <c r="FO113" s="2" t="s">
        <v>2071</v>
      </c>
      <c r="FP113" s="3" t="s">
        <v>2071</v>
      </c>
      <c r="FQ113" s="2" t="s">
        <v>2083</v>
      </c>
      <c r="FR113" s="2" t="s">
        <v>2107</v>
      </c>
      <c r="FS113" s="2" t="s">
        <v>2107</v>
      </c>
      <c r="FT113" s="2" t="s">
        <v>2107</v>
      </c>
      <c r="FU113" s="2" t="s">
        <v>2021</v>
      </c>
      <c r="FV113" s="2" t="s">
        <v>1552</v>
      </c>
      <c r="FW113" s="2" t="s">
        <v>2021</v>
      </c>
      <c r="FX113" s="2" t="s">
        <v>2067</v>
      </c>
      <c r="FY113" s="2" t="s">
        <v>2048</v>
      </c>
      <c r="FZ113" s="2" t="s">
        <v>2021</v>
      </c>
      <c r="GA113" s="2" t="s">
        <v>2021</v>
      </c>
      <c r="GB113" s="2" t="s">
        <v>2021</v>
      </c>
      <c r="GC113" s="2" t="s">
        <v>2021</v>
      </c>
      <c r="GD113" s="2" t="s">
        <v>2021</v>
      </c>
      <c r="GE113" s="2" t="s">
        <v>2021</v>
      </c>
      <c r="GF113" s="2" t="s">
        <v>2021</v>
      </c>
      <c r="GG113" s="2" t="s">
        <v>2021</v>
      </c>
      <c r="GH113" s="2" t="s">
        <v>2021</v>
      </c>
      <c r="GI113" s="2" t="s">
        <v>2021</v>
      </c>
      <c r="GJ113" s="2" t="s">
        <v>2021</v>
      </c>
      <c r="GK113" s="2" t="s">
        <v>2021</v>
      </c>
      <c r="GL113" s="2" t="s">
        <v>2021</v>
      </c>
      <c r="GM113" s="2" t="s">
        <v>2021</v>
      </c>
      <c r="GN113" s="2" t="s">
        <v>2021</v>
      </c>
      <c r="GO113" s="2" t="s">
        <v>2021</v>
      </c>
      <c r="GP113" s="2" t="s">
        <v>2021</v>
      </c>
      <c r="GQ113" s="2" t="s">
        <v>2215</v>
      </c>
      <c r="GR113" s="2" t="s">
        <v>2107</v>
      </c>
      <c r="GS113" s="2" t="s">
        <v>2215</v>
      </c>
      <c r="GT113" s="2" t="s">
        <v>2072</v>
      </c>
      <c r="GU113" t="s">
        <v>2106</v>
      </c>
      <c r="GV113" s="2" t="s">
        <v>1552</v>
      </c>
      <c r="GW113" s="2" t="s">
        <v>2059</v>
      </c>
      <c r="GX113" s="2" t="s">
        <v>2048</v>
      </c>
      <c r="GY113" s="2" t="s">
        <v>2048</v>
      </c>
      <c r="GZ113" s="2" t="s">
        <v>2048</v>
      </c>
      <c r="HA113" s="2" t="s">
        <v>2048</v>
      </c>
      <c r="HB113" s="2" t="s">
        <v>2215</v>
      </c>
      <c r="HC113" s="2" t="s">
        <v>2021</v>
      </c>
      <c r="HD113" s="2" t="s">
        <v>2021</v>
      </c>
      <c r="HE113" s="2" t="s">
        <v>2021</v>
      </c>
      <c r="HF113" s="2" t="s">
        <v>2021</v>
      </c>
      <c r="HG113" s="2" t="s">
        <v>2021</v>
      </c>
      <c r="HH113" s="2" t="s">
        <v>2237</v>
      </c>
      <c r="HI113" s="2" t="s">
        <v>2259</v>
      </c>
      <c r="HJ113" s="2" t="s">
        <v>2260</v>
      </c>
      <c r="HK113" s="2" t="s">
        <v>2261</v>
      </c>
      <c r="HL113" s="2" t="s">
        <v>2262</v>
      </c>
      <c r="HM113" s="2" t="s">
        <v>2263</v>
      </c>
      <c r="HN113" s="2" t="s">
        <v>2264</v>
      </c>
      <c r="HO113" s="2" t="s">
        <v>2265</v>
      </c>
      <c r="HP113" s="2" t="s">
        <v>2266</v>
      </c>
      <c r="HQ113" s="2" t="s">
        <v>2267</v>
      </c>
      <c r="HR113" s="2" t="s">
        <v>2268</v>
      </c>
    </row>
    <row r="114" spans="3:226" x14ac:dyDescent="0.25">
      <c r="D114" s="105">
        <v>1</v>
      </c>
      <c r="E114" s="105">
        <v>2</v>
      </c>
      <c r="F114" s="105">
        <v>3</v>
      </c>
      <c r="G114" s="105">
        <v>4</v>
      </c>
      <c r="H114" s="105">
        <v>5</v>
      </c>
      <c r="R114" s="2" t="s">
        <v>184</v>
      </c>
      <c r="S114" s="33" t="s">
        <v>185</v>
      </c>
      <c r="T114" s="3" t="str">
        <f>IF(R114&gt;0,_xlfn.XLOOKUP(R114,$O$71:$O$111,$H$71:$H$111),"-")</f>
        <v>Krausse</v>
      </c>
      <c r="U114" s="32" t="s">
        <v>163</v>
      </c>
      <c r="V114" s="2">
        <f>IF(R114&gt;0,_xlfn.XLOOKUP(R114,$O$71:$O$111,$I$71:$I$111),"-")</f>
        <v>19</v>
      </c>
      <c r="W114" s="32" t="s">
        <v>1402</v>
      </c>
      <c r="X114" s="2">
        <f>IF(R114&gt;0,_xlfn.XLOOKUP(R114,$O$71:$O$111,$J$71:$J$111),"-")</f>
        <v>4</v>
      </c>
      <c r="Y114" s="32" t="s">
        <v>164</v>
      </c>
      <c r="Z114" s="2"/>
      <c r="AA114" s="32"/>
      <c r="AD114" s="2" t="str">
        <f>_xlfn.XLOOKUP(R114,$O$71:$O$127,$F$71:$F$127)</f>
        <v>P</v>
      </c>
      <c r="AK114" s="3" t="s">
        <v>2055</v>
      </c>
      <c r="AL114" t="s">
        <v>2020</v>
      </c>
      <c r="AM114" t="s">
        <v>2048</v>
      </c>
      <c r="AN114" s="2" t="s">
        <v>2021</v>
      </c>
      <c r="AO114" s="2" t="s">
        <v>2022</v>
      </c>
      <c r="AP114" s="2" t="s">
        <v>2023</v>
      </c>
      <c r="AQ114" s="3" t="s">
        <v>2025</v>
      </c>
      <c r="AR114" s="2" t="s">
        <v>2056</v>
      </c>
      <c r="AS114" s="2" t="s">
        <v>2027</v>
      </c>
      <c r="AT114" t="s">
        <v>2037</v>
      </c>
      <c r="AV114" s="2" t="s">
        <v>1553</v>
      </c>
      <c r="AW114" s="2" t="s">
        <v>2023</v>
      </c>
      <c r="AX114" s="2" t="s">
        <v>2023</v>
      </c>
      <c r="AY114" s="2" t="s">
        <v>2023</v>
      </c>
      <c r="AZ114" s="2" t="s">
        <v>2023</v>
      </c>
      <c r="BA114" s="2" t="s">
        <v>2023</v>
      </c>
      <c r="BB114" s="2" t="s">
        <v>2023</v>
      </c>
      <c r="BC114" s="2" t="s">
        <v>2023</v>
      </c>
      <c r="BD114" s="2" t="s">
        <v>2022</v>
      </c>
      <c r="BE114" s="2" t="s">
        <v>2022</v>
      </c>
      <c r="BF114" s="2" t="s">
        <v>2022</v>
      </c>
      <c r="BG114" s="2" t="s">
        <v>2022</v>
      </c>
      <c r="BH114" s="2" t="s">
        <v>2022</v>
      </c>
      <c r="BI114" s="2" t="s">
        <v>2022</v>
      </c>
      <c r="BJ114" s="2" t="s">
        <v>2022</v>
      </c>
      <c r="BK114" s="2" t="s">
        <v>2058</v>
      </c>
      <c r="BL114" s="2" t="s">
        <v>2022</v>
      </c>
      <c r="BM114" s="2" t="s">
        <v>2058</v>
      </c>
      <c r="BN114" s="2" t="s">
        <v>2058</v>
      </c>
      <c r="BO114" s="2" t="s">
        <v>2022</v>
      </c>
      <c r="BP114" s="2" t="s">
        <v>2022</v>
      </c>
      <c r="BQ114" s="2" t="s">
        <v>2058</v>
      </c>
      <c r="BR114" s="2" t="s">
        <v>2058</v>
      </c>
      <c r="BS114" s="2" t="s">
        <v>2022</v>
      </c>
      <c r="BT114" s="2" t="s">
        <v>2071</v>
      </c>
      <c r="BU114" s="2" t="s">
        <v>2022</v>
      </c>
      <c r="BV114" s="2" t="s">
        <v>1553</v>
      </c>
      <c r="BW114" s="2" t="s">
        <v>2071</v>
      </c>
      <c r="BX114" s="2" t="s">
        <v>2022</v>
      </c>
      <c r="BY114" s="2" t="s">
        <v>2071</v>
      </c>
      <c r="BZ114" s="2" t="s">
        <v>2071</v>
      </c>
      <c r="CA114" s="2" t="s">
        <v>2071</v>
      </c>
      <c r="CB114" s="2" t="s">
        <v>2022</v>
      </c>
      <c r="CC114" s="2" t="s">
        <v>2022</v>
      </c>
      <c r="CD114" s="2" t="s">
        <v>2022</v>
      </c>
      <c r="CE114" s="2" t="s">
        <v>2022</v>
      </c>
      <c r="CF114" s="2" t="s">
        <v>2022</v>
      </c>
      <c r="CG114" s="2" t="s">
        <v>2022</v>
      </c>
      <c r="CH114" s="2" t="s">
        <v>2022</v>
      </c>
      <c r="CI114" s="2" t="s">
        <v>2022</v>
      </c>
      <c r="CJ114" s="2" t="s">
        <v>2058</v>
      </c>
      <c r="CK114" s="2" t="s">
        <v>2022</v>
      </c>
      <c r="CL114" s="2" t="s">
        <v>2058</v>
      </c>
      <c r="CM114" s="2" t="s">
        <v>2022</v>
      </c>
      <c r="CN114" s="2" t="s">
        <v>2048</v>
      </c>
      <c r="CO114" s="2" t="s">
        <v>2048</v>
      </c>
      <c r="CP114" s="2" t="s">
        <v>2048</v>
      </c>
      <c r="CQ114" s="2" t="s">
        <v>2071</v>
      </c>
      <c r="CR114" s="2" t="s">
        <v>2058</v>
      </c>
      <c r="CS114" s="2" t="s">
        <v>2058</v>
      </c>
      <c r="CT114" s="2" t="s">
        <v>2048</v>
      </c>
      <c r="CU114" s="2" t="s">
        <v>2058</v>
      </c>
      <c r="CV114" s="2" t="s">
        <v>1553</v>
      </c>
      <c r="CW114" s="2" t="s">
        <v>2048</v>
      </c>
      <c r="CX114" s="2" t="s">
        <v>2048</v>
      </c>
      <c r="CY114" s="2" t="s">
        <v>2071</v>
      </c>
      <c r="CZ114" s="2" t="s">
        <v>2048</v>
      </c>
      <c r="DA114" s="2" t="s">
        <v>2048</v>
      </c>
      <c r="DB114" s="2" t="s">
        <v>2109</v>
      </c>
      <c r="DC114" s="2" t="s">
        <v>2109</v>
      </c>
      <c r="DD114" s="2" t="s">
        <v>2048</v>
      </c>
      <c r="DE114" t="s">
        <v>2109</v>
      </c>
      <c r="DF114" s="2" t="s">
        <v>2048</v>
      </c>
      <c r="DG114" s="2" t="s">
        <v>2048</v>
      </c>
      <c r="DH114" s="2" t="s">
        <v>2048</v>
      </c>
      <c r="DI114" s="2" t="s">
        <v>2048</v>
      </c>
      <c r="DJ114" s="2" t="s">
        <v>2048</v>
      </c>
      <c r="DK114" s="2" t="s">
        <v>2048</v>
      </c>
      <c r="DL114" s="2" t="s">
        <v>2058</v>
      </c>
      <c r="DM114" s="2" t="s">
        <v>2058</v>
      </c>
      <c r="DN114" s="2" t="s">
        <v>2048</v>
      </c>
      <c r="DO114" s="2" t="s">
        <v>2048</v>
      </c>
      <c r="DP114" s="2" t="s">
        <v>2058</v>
      </c>
      <c r="DQ114" s="2" t="s">
        <v>2058</v>
      </c>
      <c r="DR114" s="2" t="s">
        <v>2058</v>
      </c>
      <c r="DS114" s="2" t="s">
        <v>2058</v>
      </c>
      <c r="DT114" s="2" t="s">
        <v>2058</v>
      </c>
      <c r="DU114" s="2" t="s">
        <v>2048</v>
      </c>
      <c r="DV114" s="2" t="s">
        <v>1553</v>
      </c>
      <c r="DW114" s="2" t="s">
        <v>2048</v>
      </c>
      <c r="DX114" s="2" t="s">
        <v>2048</v>
      </c>
      <c r="DY114" s="2" t="s">
        <v>2058</v>
      </c>
      <c r="DZ114" s="2" t="s">
        <v>2058</v>
      </c>
      <c r="EA114" s="2" t="s">
        <v>2071</v>
      </c>
      <c r="EB114" s="2" t="s">
        <v>2058</v>
      </c>
      <c r="EC114" s="2" t="s">
        <v>2059</v>
      </c>
      <c r="ED114" s="2" t="s">
        <v>2058</v>
      </c>
      <c r="EE114" s="2" t="s">
        <v>2058</v>
      </c>
      <c r="EF114" s="2" t="s">
        <v>2071</v>
      </c>
      <c r="EG114" s="2" t="s">
        <v>2071</v>
      </c>
      <c r="EH114" s="2" t="s">
        <v>2059</v>
      </c>
      <c r="EI114" s="2" t="s">
        <v>2071</v>
      </c>
      <c r="EJ114" s="2" t="s">
        <v>2114</v>
      </c>
      <c r="EK114" s="2" t="s">
        <v>2114</v>
      </c>
      <c r="EL114" t="s">
        <v>2059</v>
      </c>
      <c r="EM114" s="2" t="s">
        <v>2114</v>
      </c>
      <c r="EN114" s="2" t="s">
        <v>2114</v>
      </c>
      <c r="EO114" s="2" t="s">
        <v>2114</v>
      </c>
      <c r="EP114" s="2" t="s">
        <v>2114</v>
      </c>
      <c r="EQ114" s="2" t="s">
        <v>2114</v>
      </c>
      <c r="ER114" s="2" t="s">
        <v>2114</v>
      </c>
      <c r="ES114" s="2" t="s">
        <v>2114</v>
      </c>
      <c r="ET114" s="2" t="s">
        <v>2114</v>
      </c>
      <c r="EU114" s="2" t="s">
        <v>2058</v>
      </c>
      <c r="EV114" s="2" t="s">
        <v>1553</v>
      </c>
      <c r="EW114" s="2" t="s">
        <v>2058</v>
      </c>
      <c r="EX114" s="2" t="s">
        <v>2114</v>
      </c>
      <c r="EY114" s="2" t="s">
        <v>2114</v>
      </c>
      <c r="EZ114" s="2" t="s">
        <v>2114</v>
      </c>
      <c r="FA114" s="2" t="s">
        <v>2114</v>
      </c>
      <c r="FB114" s="2" t="s">
        <v>2114</v>
      </c>
      <c r="FC114" s="2" t="s">
        <v>2114</v>
      </c>
      <c r="FD114" s="2" t="s">
        <v>2114</v>
      </c>
      <c r="FE114" s="2" t="s">
        <v>2114</v>
      </c>
      <c r="FF114" s="2" t="s">
        <v>2114</v>
      </c>
      <c r="FG114" s="2" t="s">
        <v>2114</v>
      </c>
      <c r="FH114" s="2" t="s">
        <v>2114</v>
      </c>
      <c r="FI114" s="2" t="s">
        <v>2114</v>
      </c>
      <c r="FJ114" s="2" t="s">
        <v>2114</v>
      </c>
      <c r="FK114" s="2" t="s">
        <v>2114</v>
      </c>
      <c r="FL114" s="2" t="s">
        <v>2114</v>
      </c>
      <c r="FM114" s="2" t="s">
        <v>2114</v>
      </c>
      <c r="FN114" s="2" t="s">
        <v>2114</v>
      </c>
      <c r="FO114" s="2" t="s">
        <v>2114</v>
      </c>
      <c r="FP114" s="3" t="s">
        <v>2114</v>
      </c>
      <c r="FQ114" s="2" t="s">
        <v>2114</v>
      </c>
      <c r="FR114" s="2" t="s">
        <v>2059</v>
      </c>
      <c r="FS114" s="2" t="s">
        <v>2059</v>
      </c>
      <c r="FT114" s="2" t="s">
        <v>2059</v>
      </c>
      <c r="FU114" s="2" t="s">
        <v>2071</v>
      </c>
      <c r="FV114" s="2" t="s">
        <v>1553</v>
      </c>
      <c r="FW114" s="2" t="s">
        <v>2071</v>
      </c>
      <c r="FX114" s="2" t="s">
        <v>2071</v>
      </c>
      <c r="FY114" s="2" t="s">
        <v>2071</v>
      </c>
      <c r="FZ114" s="2" t="s">
        <v>2022</v>
      </c>
      <c r="GA114" s="2" t="s">
        <v>2059</v>
      </c>
      <c r="GB114" s="2" t="s">
        <v>2059</v>
      </c>
      <c r="GC114" s="2" t="s">
        <v>2071</v>
      </c>
      <c r="GD114" s="2" t="s">
        <v>2059</v>
      </c>
      <c r="GE114" s="2" t="s">
        <v>2059</v>
      </c>
      <c r="GF114" s="2" t="s">
        <v>2071</v>
      </c>
      <c r="GG114" s="2" t="s">
        <v>2022</v>
      </c>
      <c r="GH114" s="2" t="s">
        <v>2059</v>
      </c>
      <c r="GI114" s="2" t="s">
        <v>2030</v>
      </c>
      <c r="GJ114" s="2" t="s">
        <v>2071</v>
      </c>
      <c r="GK114" s="2" t="s">
        <v>2059</v>
      </c>
      <c r="GL114" s="2" t="s">
        <v>2059</v>
      </c>
      <c r="GM114" s="2" t="s">
        <v>2071</v>
      </c>
      <c r="GN114" s="2" t="s">
        <v>2059</v>
      </c>
      <c r="GO114" s="2" t="s">
        <v>2059</v>
      </c>
      <c r="GP114" s="2" t="s">
        <v>2059</v>
      </c>
      <c r="GQ114" s="2" t="s">
        <v>2071</v>
      </c>
      <c r="GR114" s="2" t="s">
        <v>2106</v>
      </c>
      <c r="GS114" s="2" t="s">
        <v>2071</v>
      </c>
      <c r="GT114" s="2" t="s">
        <v>2115</v>
      </c>
      <c r="GU114" t="s">
        <v>2059</v>
      </c>
      <c r="GV114" s="2" t="s">
        <v>1553</v>
      </c>
      <c r="GW114" s="2" t="s">
        <v>2048</v>
      </c>
      <c r="GX114" s="2" t="s">
        <v>2115</v>
      </c>
      <c r="GY114" s="2" t="s">
        <v>2059</v>
      </c>
      <c r="GZ114" s="2" t="s">
        <v>2115</v>
      </c>
      <c r="HA114" s="2" t="s">
        <v>2021</v>
      </c>
      <c r="HB114" s="2" t="s">
        <v>2021</v>
      </c>
      <c r="HC114" s="2" t="s">
        <v>2059</v>
      </c>
      <c r="HD114" s="2" t="s">
        <v>2059</v>
      </c>
      <c r="HE114" s="2" t="s">
        <v>2215</v>
      </c>
      <c r="HF114" s="2" t="s">
        <v>2215</v>
      </c>
      <c r="HG114" s="2" t="s">
        <v>2048</v>
      </c>
      <c r="HH114" s="2" t="s">
        <v>2237</v>
      </c>
      <c r="HI114" s="2" t="s">
        <v>2269</v>
      </c>
      <c r="HJ114" s="2" t="s">
        <v>2270</v>
      </c>
      <c r="HK114" s="2" t="s">
        <v>2271</v>
      </c>
      <c r="HL114" s="2" t="s">
        <v>2272</v>
      </c>
      <c r="HM114" s="2" t="s">
        <v>2273</v>
      </c>
      <c r="HN114" s="2" t="s">
        <v>2274</v>
      </c>
      <c r="HO114" s="2" t="s">
        <v>2275</v>
      </c>
      <c r="HP114" s="2" t="s">
        <v>2276</v>
      </c>
      <c r="HQ114" s="2" t="s">
        <v>2267</v>
      </c>
      <c r="HR114" s="2" t="s">
        <v>2247</v>
      </c>
    </row>
    <row r="115" spans="3:226" x14ac:dyDescent="0.25">
      <c r="D115" s="7" t="s">
        <v>2018</v>
      </c>
      <c r="E115" s="114" t="s">
        <v>2321</v>
      </c>
      <c r="F115" s="114" t="s">
        <v>2320</v>
      </c>
      <c r="G115" s="114" t="s">
        <v>2319</v>
      </c>
      <c r="H115" s="114" t="s">
        <v>2322</v>
      </c>
      <c r="I115" s="105"/>
      <c r="J115" s="105"/>
      <c r="S115" s="34" t="s">
        <v>187</v>
      </c>
      <c r="T115" s="3"/>
      <c r="U115"/>
      <c r="Z115" s="2"/>
      <c r="AA115" s="2"/>
      <c r="AK115" s="3" t="s">
        <v>2057</v>
      </c>
      <c r="AL115" t="s">
        <v>2020</v>
      </c>
      <c r="AM115" t="s">
        <v>2021</v>
      </c>
      <c r="AN115" s="2" t="s">
        <v>2048</v>
      </c>
      <c r="AO115" s="2" t="s">
        <v>2058</v>
      </c>
      <c r="AP115" s="2" t="s">
        <v>2034</v>
      </c>
      <c r="AQ115" s="3" t="s">
        <v>2025</v>
      </c>
      <c r="AR115" s="2" t="s">
        <v>2059</v>
      </c>
      <c r="AS115" s="2" t="s">
        <v>2027</v>
      </c>
      <c r="AT115" t="s">
        <v>2028</v>
      </c>
      <c r="AV115" s="2" t="s">
        <v>1554</v>
      </c>
      <c r="AW115" s="2" t="s">
        <v>2024</v>
      </c>
      <c r="AX115" s="2" t="s">
        <v>2024</v>
      </c>
      <c r="AY115" s="2" t="s">
        <v>2033</v>
      </c>
      <c r="AZ115" s="2" t="s">
        <v>2033</v>
      </c>
      <c r="BA115" s="2" t="s">
        <v>2024</v>
      </c>
      <c r="BB115" s="2" t="s">
        <v>2033</v>
      </c>
      <c r="BC115" s="2" t="s">
        <v>2033</v>
      </c>
      <c r="BD115" s="2" t="s">
        <v>2033</v>
      </c>
      <c r="BE115" s="2" t="s">
        <v>2033</v>
      </c>
      <c r="BF115" s="2" t="s">
        <v>2023</v>
      </c>
      <c r="BG115" s="2" t="s">
        <v>2023</v>
      </c>
      <c r="BH115" s="2" t="s">
        <v>2051</v>
      </c>
      <c r="BI115" s="2" t="s">
        <v>2054</v>
      </c>
      <c r="BJ115" s="2" t="s">
        <v>2023</v>
      </c>
      <c r="BK115" s="2" t="s">
        <v>2034</v>
      </c>
      <c r="BL115" s="2" t="s">
        <v>2025</v>
      </c>
      <c r="BM115" s="2" t="s">
        <v>2051</v>
      </c>
      <c r="BN115" s="2" t="s">
        <v>2059</v>
      </c>
      <c r="BO115" s="2" t="s">
        <v>2023</v>
      </c>
      <c r="BP115" s="2" t="s">
        <v>2023</v>
      </c>
      <c r="BQ115" s="2" t="s">
        <v>2059</v>
      </c>
      <c r="BR115" s="2" t="s">
        <v>2059</v>
      </c>
      <c r="BS115" s="2" t="s">
        <v>2023</v>
      </c>
      <c r="BT115" s="2" t="s">
        <v>2067</v>
      </c>
      <c r="BU115" s="2" t="s">
        <v>2072</v>
      </c>
      <c r="BV115" s="2" t="s">
        <v>1554</v>
      </c>
      <c r="BW115" s="2" t="s">
        <v>2067</v>
      </c>
      <c r="BX115" s="2" t="s">
        <v>2025</v>
      </c>
      <c r="BY115" s="2" t="s">
        <v>2067</v>
      </c>
      <c r="BZ115" s="2" t="s">
        <v>2067</v>
      </c>
      <c r="CA115" s="2" t="s">
        <v>2067</v>
      </c>
      <c r="CB115" s="2" t="s">
        <v>2025</v>
      </c>
      <c r="CC115" s="2" t="s">
        <v>2025</v>
      </c>
      <c r="CD115" s="2" t="s">
        <v>2025</v>
      </c>
      <c r="CE115" s="2" t="s">
        <v>2067</v>
      </c>
      <c r="CF115" s="2" t="s">
        <v>2067</v>
      </c>
      <c r="CG115" s="2" t="s">
        <v>2054</v>
      </c>
      <c r="CH115" s="2" t="s">
        <v>2072</v>
      </c>
      <c r="CI115" s="2" t="s">
        <v>2083</v>
      </c>
      <c r="CJ115" s="2" t="s">
        <v>2059</v>
      </c>
      <c r="CK115" s="2" t="s">
        <v>2045</v>
      </c>
      <c r="CL115" s="2" t="s">
        <v>2067</v>
      </c>
      <c r="CM115" s="2" t="s">
        <v>2072</v>
      </c>
      <c r="CN115" s="2" t="s">
        <v>2058</v>
      </c>
      <c r="CO115" s="2" t="s">
        <v>2058</v>
      </c>
      <c r="CP115" s="2" t="s">
        <v>2071</v>
      </c>
      <c r="CQ115" s="2" t="s">
        <v>2025</v>
      </c>
      <c r="CR115" s="2" t="s">
        <v>2054</v>
      </c>
      <c r="CS115" s="2" t="s">
        <v>2054</v>
      </c>
      <c r="CT115" s="2" t="s">
        <v>2058</v>
      </c>
      <c r="CU115" s="2" t="s">
        <v>2059</v>
      </c>
      <c r="CV115" s="2" t="s">
        <v>1554</v>
      </c>
      <c r="CW115" s="2" t="s">
        <v>2058</v>
      </c>
      <c r="CX115" s="2" t="s">
        <v>2058</v>
      </c>
      <c r="CY115" s="2" t="s">
        <v>2109</v>
      </c>
      <c r="CZ115" s="2" t="s">
        <v>2058</v>
      </c>
      <c r="DA115" s="2" t="s">
        <v>2058</v>
      </c>
      <c r="DB115" s="2" t="s">
        <v>2058</v>
      </c>
      <c r="DC115" s="2" t="s">
        <v>2114</v>
      </c>
      <c r="DD115" s="2" t="s">
        <v>2114</v>
      </c>
      <c r="DE115" t="s">
        <v>2048</v>
      </c>
      <c r="DF115" s="2" t="s">
        <v>2109</v>
      </c>
      <c r="DG115" s="2" t="s">
        <v>2058</v>
      </c>
      <c r="DH115" s="2" t="s">
        <v>2058</v>
      </c>
      <c r="DI115" s="2" t="s">
        <v>2058</v>
      </c>
      <c r="DJ115" s="2" t="s">
        <v>2067</v>
      </c>
      <c r="DK115" s="2" t="s">
        <v>2067</v>
      </c>
      <c r="DL115" s="2" t="s">
        <v>2067</v>
      </c>
      <c r="DM115" s="2" t="s">
        <v>2114</v>
      </c>
      <c r="DN115" s="2" t="s">
        <v>2067</v>
      </c>
      <c r="DO115" s="2" t="s">
        <v>2058</v>
      </c>
      <c r="DP115" s="2" t="s">
        <v>2048</v>
      </c>
      <c r="DQ115" s="2" t="s">
        <v>2048</v>
      </c>
      <c r="DR115" s="2" t="s">
        <v>2048</v>
      </c>
      <c r="DS115" s="2" t="s">
        <v>2048</v>
      </c>
      <c r="DT115" s="2" t="s">
        <v>2048</v>
      </c>
      <c r="DU115" s="2" t="s">
        <v>2058</v>
      </c>
      <c r="DV115" s="2" t="s">
        <v>1554</v>
      </c>
      <c r="DW115" s="2" t="s">
        <v>2059</v>
      </c>
      <c r="DX115" s="2" t="s">
        <v>2059</v>
      </c>
      <c r="DY115" s="2" t="s">
        <v>2059</v>
      </c>
      <c r="DZ115" s="2" t="s">
        <v>2059</v>
      </c>
      <c r="EA115" s="2" t="s">
        <v>2114</v>
      </c>
      <c r="EB115" s="2" t="s">
        <v>2059</v>
      </c>
      <c r="EC115" s="2" t="s">
        <v>2034</v>
      </c>
      <c r="ED115" s="2" t="s">
        <v>2059</v>
      </c>
      <c r="EE115" s="2" t="s">
        <v>2114</v>
      </c>
      <c r="EF115" s="2" t="s">
        <v>2114</v>
      </c>
      <c r="EG115" s="2" t="s">
        <v>2114</v>
      </c>
      <c r="EH115" s="2" t="s">
        <v>2058</v>
      </c>
      <c r="EI115" s="2" t="s">
        <v>2114</v>
      </c>
      <c r="EJ115" s="2" t="s">
        <v>2048</v>
      </c>
      <c r="EK115" s="2" t="s">
        <v>2021</v>
      </c>
      <c r="EL115" t="s">
        <v>2058</v>
      </c>
      <c r="EM115" s="2" t="s">
        <v>2021</v>
      </c>
      <c r="EN115" s="2" t="s">
        <v>2021</v>
      </c>
      <c r="EO115" s="2" t="s">
        <v>2048</v>
      </c>
      <c r="EP115" s="2" t="s">
        <v>2021</v>
      </c>
      <c r="EQ115" s="2" t="s">
        <v>2021</v>
      </c>
      <c r="ER115" s="2" t="s">
        <v>2021</v>
      </c>
      <c r="ES115" s="2" t="s">
        <v>2048</v>
      </c>
      <c r="ET115" s="2" t="s">
        <v>2048</v>
      </c>
      <c r="EU115" s="2" t="s">
        <v>2114</v>
      </c>
      <c r="EV115" s="2" t="s">
        <v>1554</v>
      </c>
      <c r="EW115" s="2" t="s">
        <v>2114</v>
      </c>
      <c r="EX115" s="2" t="s">
        <v>2110</v>
      </c>
      <c r="EY115" s="2" t="s">
        <v>2048</v>
      </c>
      <c r="EZ115" s="2" t="s">
        <v>2048</v>
      </c>
      <c r="FA115" s="2" t="s">
        <v>2048</v>
      </c>
      <c r="FB115" s="2" t="s">
        <v>2030</v>
      </c>
      <c r="FC115" s="2" t="s">
        <v>2021</v>
      </c>
      <c r="FD115" s="2" t="s">
        <v>2021</v>
      </c>
      <c r="FE115" s="2" t="s">
        <v>2021</v>
      </c>
      <c r="FF115" s="2" t="s">
        <v>2030</v>
      </c>
      <c r="FG115" s="2" t="s">
        <v>2030</v>
      </c>
      <c r="FH115" s="2" t="s">
        <v>2030</v>
      </c>
      <c r="FI115" s="2" t="s">
        <v>2030</v>
      </c>
      <c r="FJ115" s="2" t="s">
        <v>2083</v>
      </c>
      <c r="FK115" s="2" t="s">
        <v>2083</v>
      </c>
      <c r="FL115" s="2" t="s">
        <v>2021</v>
      </c>
      <c r="FM115" s="2" t="s">
        <v>2048</v>
      </c>
      <c r="FN115" s="2" t="s">
        <v>2021</v>
      </c>
      <c r="FO115" s="2" t="s">
        <v>2021</v>
      </c>
      <c r="FP115" s="3" t="s">
        <v>2110</v>
      </c>
      <c r="FQ115" s="2" t="s">
        <v>2067</v>
      </c>
      <c r="FR115" s="2" t="s">
        <v>2071</v>
      </c>
      <c r="FS115" s="2" t="s">
        <v>2071</v>
      </c>
      <c r="FT115" s="2" t="s">
        <v>2071</v>
      </c>
      <c r="FU115" s="2" t="s">
        <v>2059</v>
      </c>
      <c r="FV115" s="2" t="s">
        <v>1554</v>
      </c>
      <c r="FW115" s="2" t="s">
        <v>2059</v>
      </c>
      <c r="FX115" s="2" t="s">
        <v>2110</v>
      </c>
      <c r="FY115" s="2" t="s">
        <v>2059</v>
      </c>
      <c r="FZ115" s="2" t="s">
        <v>2026</v>
      </c>
      <c r="GA115" s="2" t="s">
        <v>2071</v>
      </c>
      <c r="GB115" s="2" t="s">
        <v>2030</v>
      </c>
      <c r="GC115" s="2" t="s">
        <v>2200</v>
      </c>
      <c r="GD115" s="2" t="s">
        <v>2071</v>
      </c>
      <c r="GE115" s="2" t="s">
        <v>2030</v>
      </c>
      <c r="GF115" s="2" t="s">
        <v>2059</v>
      </c>
      <c r="GG115" s="2" t="s">
        <v>2110</v>
      </c>
      <c r="GH115" s="2" t="s">
        <v>2071</v>
      </c>
      <c r="GI115" s="2" t="s">
        <v>2059</v>
      </c>
      <c r="GJ115" s="2" t="s">
        <v>2059</v>
      </c>
      <c r="GK115" s="2" t="s">
        <v>2030</v>
      </c>
      <c r="GL115" s="2" t="s">
        <v>2030</v>
      </c>
      <c r="GM115" s="2" t="s">
        <v>2059</v>
      </c>
      <c r="GN115" s="2" t="s">
        <v>2030</v>
      </c>
      <c r="GO115" s="2" t="s">
        <v>2071</v>
      </c>
      <c r="GP115" s="2" t="s">
        <v>2030</v>
      </c>
      <c r="GQ115" s="2" t="s">
        <v>2072</v>
      </c>
      <c r="GR115" s="2" t="s">
        <v>2071</v>
      </c>
      <c r="GS115" s="2" t="s">
        <v>2021</v>
      </c>
      <c r="GT115" s="2" t="s">
        <v>2059</v>
      </c>
      <c r="GU115" t="s">
        <v>2115</v>
      </c>
      <c r="GV115" s="2" t="s">
        <v>1554</v>
      </c>
      <c r="GW115" s="2" t="s">
        <v>2034</v>
      </c>
      <c r="GX115" s="2" t="s">
        <v>2072</v>
      </c>
      <c r="GY115" s="2" t="s">
        <v>2115</v>
      </c>
      <c r="GZ115" s="2" t="s">
        <v>2059</v>
      </c>
      <c r="HA115" s="2" t="s">
        <v>2034</v>
      </c>
      <c r="HB115" s="2" t="s">
        <v>2048</v>
      </c>
      <c r="HC115" s="2" t="s">
        <v>2048</v>
      </c>
      <c r="HD115" s="2" t="s">
        <v>2048</v>
      </c>
      <c r="HE115" s="2" t="s">
        <v>2048</v>
      </c>
      <c r="HF115" s="2" t="s">
        <v>2048</v>
      </c>
      <c r="HG115" s="2" t="s">
        <v>2034</v>
      </c>
      <c r="HH115" s="2" t="s">
        <v>2238</v>
      </c>
      <c r="HI115" s="2" t="s">
        <v>2277</v>
      </c>
      <c r="HJ115" s="2" t="s">
        <v>2278</v>
      </c>
      <c r="HK115" s="2" t="s">
        <v>2279</v>
      </c>
      <c r="HL115" s="2" t="s">
        <v>2280</v>
      </c>
      <c r="HM115" s="2" t="s">
        <v>2281</v>
      </c>
      <c r="HN115" s="2" t="s">
        <v>2282</v>
      </c>
      <c r="HO115" s="2" t="s">
        <v>2283</v>
      </c>
      <c r="HP115" s="2" t="s">
        <v>2284</v>
      </c>
      <c r="HQ115" s="2" t="s">
        <v>2285</v>
      </c>
      <c r="HR115" s="2" t="s">
        <v>2286</v>
      </c>
    </row>
    <row r="116" spans="3:226" ht="15.75" x14ac:dyDescent="0.25">
      <c r="D116" s="7" t="s">
        <v>2020</v>
      </c>
      <c r="E116" s="114" t="s">
        <v>2020</v>
      </c>
      <c r="F116" s="114" t="s">
        <v>2020</v>
      </c>
      <c r="G116" s="114" t="s">
        <v>2020</v>
      </c>
      <c r="H116" s="114" t="s">
        <v>2020</v>
      </c>
      <c r="I116" s="105"/>
      <c r="J116" s="105" t="str">
        <f t="shared" ref="J116:J124" si="33">LEFT(D116,FIND("-",D116)-1)</f>
        <v>Campaneris</v>
      </c>
      <c r="K116" s="2">
        <v>1</v>
      </c>
      <c r="R116" s="161">
        <v>5</v>
      </c>
      <c r="AK116" s="3" t="s">
        <v>2060</v>
      </c>
      <c r="AL116" t="s">
        <v>2020</v>
      </c>
      <c r="AM116" t="s">
        <v>2048</v>
      </c>
      <c r="AN116" s="2" t="s">
        <v>2021</v>
      </c>
      <c r="AO116" s="2" t="s">
        <v>2022</v>
      </c>
      <c r="AP116" s="2" t="s">
        <v>2025</v>
      </c>
      <c r="AQ116" s="3" t="s">
        <v>2056</v>
      </c>
      <c r="AR116" s="2" t="s">
        <v>2061</v>
      </c>
      <c r="AS116" s="2" t="s">
        <v>2027</v>
      </c>
      <c r="AT116" t="s">
        <v>2031</v>
      </c>
      <c r="AV116" s="3" t="s">
        <v>1555</v>
      </c>
      <c r="AW116" s="3" t="s">
        <v>2025</v>
      </c>
      <c r="AX116" s="3" t="s">
        <v>2025</v>
      </c>
      <c r="AY116" s="3" t="s">
        <v>2025</v>
      </c>
      <c r="AZ116" s="3" t="s">
        <v>2025</v>
      </c>
      <c r="BA116" s="3" t="s">
        <v>2025</v>
      </c>
      <c r="BB116" s="3" t="s">
        <v>2025</v>
      </c>
      <c r="BC116" s="3" t="s">
        <v>2025</v>
      </c>
      <c r="BD116" s="3" t="s">
        <v>2023</v>
      </c>
      <c r="BE116" s="3" t="s">
        <v>2023</v>
      </c>
      <c r="BF116" s="3" t="s">
        <v>2024</v>
      </c>
      <c r="BG116" s="3" t="s">
        <v>2024</v>
      </c>
      <c r="BH116" s="3" t="s">
        <v>2023</v>
      </c>
      <c r="BI116" s="3" t="s">
        <v>2023</v>
      </c>
      <c r="BJ116" s="3" t="s">
        <v>2025</v>
      </c>
      <c r="BK116" s="3" t="s">
        <v>2025</v>
      </c>
      <c r="BL116" s="3" t="s">
        <v>2056</v>
      </c>
      <c r="BM116" s="3" t="s">
        <v>2025</v>
      </c>
      <c r="BN116" s="3" t="s">
        <v>2025</v>
      </c>
      <c r="BO116" s="3" t="s">
        <v>2025</v>
      </c>
      <c r="BP116" s="3" t="s">
        <v>2025</v>
      </c>
      <c r="BQ116" s="3" t="s">
        <v>2052</v>
      </c>
      <c r="BR116" s="3" t="s">
        <v>2025</v>
      </c>
      <c r="BS116" s="3" t="s">
        <v>2025</v>
      </c>
      <c r="BT116" s="3" t="s">
        <v>2025</v>
      </c>
      <c r="BU116" s="3" t="s">
        <v>2025</v>
      </c>
      <c r="BV116" s="3" t="s">
        <v>1555</v>
      </c>
      <c r="BW116" s="3" t="s">
        <v>2025</v>
      </c>
      <c r="BX116" s="3" t="s">
        <v>2056</v>
      </c>
      <c r="BY116" s="3" t="s">
        <v>2025</v>
      </c>
      <c r="BZ116" s="3" t="s">
        <v>2025</v>
      </c>
      <c r="CA116" s="2" t="s">
        <v>2025</v>
      </c>
      <c r="CB116" s="3" t="s">
        <v>2056</v>
      </c>
      <c r="CC116" s="3" t="s">
        <v>2072</v>
      </c>
      <c r="CD116" s="3" t="s">
        <v>2072</v>
      </c>
      <c r="CE116" s="3" t="s">
        <v>2072</v>
      </c>
      <c r="CF116" s="3" t="s">
        <v>2025</v>
      </c>
      <c r="CG116" s="3" t="s">
        <v>2025</v>
      </c>
      <c r="CH116" s="3" t="s">
        <v>2056</v>
      </c>
      <c r="CI116" s="3" t="s">
        <v>2072</v>
      </c>
      <c r="CJ116" s="3" t="s">
        <v>2067</v>
      </c>
      <c r="CK116" s="3" t="s">
        <v>2056</v>
      </c>
      <c r="CL116" s="3" t="s">
        <v>2054</v>
      </c>
      <c r="CM116" s="3" t="s">
        <v>2045</v>
      </c>
      <c r="CN116" s="3" t="s">
        <v>2054</v>
      </c>
      <c r="CO116" s="3" t="s">
        <v>2054</v>
      </c>
      <c r="CP116" s="3" t="s">
        <v>2025</v>
      </c>
      <c r="CQ116" s="3" t="s">
        <v>2072</v>
      </c>
      <c r="CR116" s="3" t="s">
        <v>2026</v>
      </c>
      <c r="CS116" s="3" t="s">
        <v>2026</v>
      </c>
      <c r="CT116" s="3" t="s">
        <v>2025</v>
      </c>
      <c r="CU116" s="3" t="s">
        <v>2045</v>
      </c>
      <c r="CV116" s="3" t="s">
        <v>1555</v>
      </c>
      <c r="CW116" s="3" t="s">
        <v>2056</v>
      </c>
      <c r="CX116" s="3" t="s">
        <v>2034</v>
      </c>
      <c r="CY116" s="3" t="s">
        <v>2110</v>
      </c>
      <c r="CZ116" s="3" t="s">
        <v>2109</v>
      </c>
      <c r="DA116" s="3" t="s">
        <v>2109</v>
      </c>
      <c r="DB116" s="3" t="s">
        <v>2114</v>
      </c>
      <c r="DC116" s="3" t="s">
        <v>2058</v>
      </c>
      <c r="DD116" s="3" t="s">
        <v>2021</v>
      </c>
      <c r="DE116" t="s">
        <v>2022</v>
      </c>
      <c r="DF116" s="3" t="s">
        <v>2067</v>
      </c>
      <c r="DG116" s="3" t="s">
        <v>2067</v>
      </c>
      <c r="DH116" s="3" t="s">
        <v>2067</v>
      </c>
      <c r="DI116" s="3" t="s">
        <v>2067</v>
      </c>
      <c r="DJ116" s="3" t="s">
        <v>2058</v>
      </c>
      <c r="DK116" s="3" t="s">
        <v>2058</v>
      </c>
      <c r="DL116" s="3" t="s">
        <v>2118</v>
      </c>
      <c r="DM116" s="3" t="s">
        <v>2045</v>
      </c>
      <c r="DN116" s="3" t="s">
        <v>2118</v>
      </c>
      <c r="DO116" s="3" t="s">
        <v>2109</v>
      </c>
      <c r="DP116" s="3" t="s">
        <v>2109</v>
      </c>
      <c r="DQ116" s="3" t="s">
        <v>2109</v>
      </c>
      <c r="DR116" s="3" t="s">
        <v>2109</v>
      </c>
      <c r="DS116" s="3" t="s">
        <v>2118</v>
      </c>
      <c r="DT116" s="3" t="s">
        <v>2109</v>
      </c>
      <c r="DU116" s="3" t="s">
        <v>2118</v>
      </c>
      <c r="DV116" s="3" t="s">
        <v>1555</v>
      </c>
      <c r="DW116" s="3" t="s">
        <v>2109</v>
      </c>
      <c r="DX116" s="3" t="s">
        <v>2034</v>
      </c>
      <c r="DY116" s="3" t="s">
        <v>2048</v>
      </c>
      <c r="DZ116" s="3" t="s">
        <v>2048</v>
      </c>
      <c r="EA116" s="3" t="s">
        <v>2110</v>
      </c>
      <c r="EB116" s="3" t="s">
        <v>2034</v>
      </c>
      <c r="EC116" s="3" t="s">
        <v>2130</v>
      </c>
      <c r="ED116" s="3" t="s">
        <v>2034</v>
      </c>
      <c r="EE116" s="3" t="s">
        <v>2148</v>
      </c>
      <c r="EF116" s="3" t="s">
        <v>2048</v>
      </c>
      <c r="EG116" s="3" t="s">
        <v>2048</v>
      </c>
      <c r="EH116" s="3" t="s">
        <v>2048</v>
      </c>
      <c r="EI116" s="3" t="s">
        <v>2110</v>
      </c>
      <c r="EJ116" s="3" t="s">
        <v>2021</v>
      </c>
      <c r="EK116" s="3" t="s">
        <v>2048</v>
      </c>
      <c r="EL116" t="s">
        <v>2048</v>
      </c>
      <c r="EM116" s="3" t="s">
        <v>2048</v>
      </c>
      <c r="EN116" s="3" t="s">
        <v>2048</v>
      </c>
      <c r="EO116" s="3" t="s">
        <v>2052</v>
      </c>
      <c r="EP116" s="3" t="s">
        <v>2110</v>
      </c>
      <c r="EQ116" s="3" t="s">
        <v>2110</v>
      </c>
      <c r="ER116" s="3" t="s">
        <v>2110</v>
      </c>
      <c r="ES116" s="3" t="s">
        <v>2058</v>
      </c>
      <c r="ET116" s="3" t="s">
        <v>2021</v>
      </c>
      <c r="EU116" s="3" t="s">
        <v>2025</v>
      </c>
      <c r="EV116" s="3" t="s">
        <v>1555</v>
      </c>
      <c r="EW116" s="3" t="s">
        <v>2025</v>
      </c>
      <c r="EX116" s="3" t="s">
        <v>2056</v>
      </c>
      <c r="EY116" s="3" t="s">
        <v>2034</v>
      </c>
      <c r="EZ116" s="3" t="s">
        <v>2058</v>
      </c>
      <c r="FA116" s="3" t="s">
        <v>2067</v>
      </c>
      <c r="FB116" s="3" t="s">
        <v>2021</v>
      </c>
      <c r="FC116" s="3" t="s">
        <v>2110</v>
      </c>
      <c r="FD116" s="3" t="s">
        <v>2110</v>
      </c>
      <c r="FE116" s="3" t="s">
        <v>2110</v>
      </c>
      <c r="FF116" s="3" t="s">
        <v>2021</v>
      </c>
      <c r="FG116" s="3" t="s">
        <v>2021</v>
      </c>
      <c r="FH116" s="3" t="s">
        <v>2021</v>
      </c>
      <c r="FI116" s="3" t="s">
        <v>2021</v>
      </c>
      <c r="FJ116" s="3" t="s">
        <v>2021</v>
      </c>
      <c r="FK116" s="3" t="s">
        <v>2021</v>
      </c>
      <c r="FL116" s="3" t="s">
        <v>2110</v>
      </c>
      <c r="FM116" s="3" t="s">
        <v>2058</v>
      </c>
      <c r="FN116" s="3" t="s">
        <v>2110</v>
      </c>
      <c r="FO116" s="3" t="s">
        <v>2110</v>
      </c>
      <c r="FP116" s="3" t="s">
        <v>2026</v>
      </c>
      <c r="FQ116" s="3" t="s">
        <v>2058</v>
      </c>
      <c r="FR116" s="3" t="s">
        <v>2048</v>
      </c>
      <c r="FS116" s="3" t="s">
        <v>2030</v>
      </c>
      <c r="FT116" s="3" t="s">
        <v>2030</v>
      </c>
      <c r="FU116" s="3" t="s">
        <v>2110</v>
      </c>
      <c r="FV116" s="3" t="s">
        <v>1555</v>
      </c>
      <c r="FW116" s="3" t="s">
        <v>2110</v>
      </c>
      <c r="FX116" s="3" t="s">
        <v>2059</v>
      </c>
      <c r="FY116" s="3" t="s">
        <v>2067</v>
      </c>
      <c r="FZ116" s="3" t="s">
        <v>2034</v>
      </c>
      <c r="GA116" s="3" t="s">
        <v>2030</v>
      </c>
      <c r="GB116" s="3" t="s">
        <v>2071</v>
      </c>
      <c r="GC116" s="3" t="s">
        <v>2027</v>
      </c>
      <c r="GD116" s="3" t="s">
        <v>2030</v>
      </c>
      <c r="GE116" s="3" t="s">
        <v>2071</v>
      </c>
      <c r="GF116" s="3" t="s">
        <v>2110</v>
      </c>
      <c r="GG116" s="3" t="s">
        <v>2034</v>
      </c>
      <c r="GH116" s="3" t="s">
        <v>2030</v>
      </c>
      <c r="GI116" s="3" t="s">
        <v>2071</v>
      </c>
      <c r="GJ116" s="3" t="s">
        <v>2110</v>
      </c>
      <c r="GK116" s="3" t="s">
        <v>2071</v>
      </c>
      <c r="GL116" s="3" t="s">
        <v>2071</v>
      </c>
      <c r="GM116" s="3" t="s">
        <v>2072</v>
      </c>
      <c r="GN116" s="3" t="s">
        <v>2071</v>
      </c>
      <c r="GO116" s="3" t="s">
        <v>2030</v>
      </c>
      <c r="GP116" s="3" t="s">
        <v>2071</v>
      </c>
      <c r="GQ116" s="3" t="s">
        <v>2106</v>
      </c>
      <c r="GR116" s="3" t="s">
        <v>2030</v>
      </c>
      <c r="GS116" s="3" t="s">
        <v>2219</v>
      </c>
      <c r="GT116" s="3" t="s">
        <v>2106</v>
      </c>
      <c r="GU116" t="s">
        <v>2072</v>
      </c>
      <c r="GV116" s="3" t="s">
        <v>1555</v>
      </c>
      <c r="GW116" s="3" t="s">
        <v>2072</v>
      </c>
      <c r="GX116" s="3" t="s">
        <v>2215</v>
      </c>
      <c r="GY116" s="3" t="s">
        <v>2106</v>
      </c>
      <c r="GZ116" s="3" t="s">
        <v>2072</v>
      </c>
      <c r="HA116" s="3" t="s">
        <v>2072</v>
      </c>
      <c r="HB116" s="3" t="s">
        <v>2072</v>
      </c>
      <c r="HC116" s="3" t="s">
        <v>2034</v>
      </c>
      <c r="HD116" s="3" t="s">
        <v>2034</v>
      </c>
      <c r="HE116" s="3" t="s">
        <v>2072</v>
      </c>
      <c r="HF116" s="3" t="s">
        <v>2072</v>
      </c>
      <c r="HG116" s="3" t="s">
        <v>2215</v>
      </c>
      <c r="HH116" s="3" t="s">
        <v>2239</v>
      </c>
      <c r="HI116" s="3" t="s">
        <v>2287</v>
      </c>
      <c r="HJ116" s="3" t="s">
        <v>2288</v>
      </c>
      <c r="HK116" s="3" t="s">
        <v>2289</v>
      </c>
      <c r="HL116" s="3" t="s">
        <v>2290</v>
      </c>
      <c r="HM116" s="3" t="s">
        <v>2291</v>
      </c>
      <c r="HN116" s="3" t="s">
        <v>2292</v>
      </c>
      <c r="HO116" s="3" t="s">
        <v>2293</v>
      </c>
      <c r="HP116" s="3" t="s">
        <v>2294</v>
      </c>
      <c r="HQ116" s="3" t="s">
        <v>2295</v>
      </c>
      <c r="HR116" s="3" t="s">
        <v>2296</v>
      </c>
    </row>
    <row r="117" spans="3:226" x14ac:dyDescent="0.25">
      <c r="D117" s="7" t="s">
        <v>2048</v>
      </c>
      <c r="E117" s="114" t="s">
        <v>2118</v>
      </c>
      <c r="F117" s="114" t="s">
        <v>2034</v>
      </c>
      <c r="G117" s="114" t="s">
        <v>2021</v>
      </c>
      <c r="H117" s="114" t="s">
        <v>2107</v>
      </c>
      <c r="I117" s="105"/>
      <c r="J117" s="105" t="str">
        <f t="shared" si="33"/>
        <v>Monday</v>
      </c>
      <c r="K117" s="2">
        <v>2</v>
      </c>
      <c r="S117" t="s">
        <v>2323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  <c r="AK117" s="3" t="s">
        <v>2062</v>
      </c>
      <c r="AL117" t="s">
        <v>2020</v>
      </c>
      <c r="AM117" t="s">
        <v>2059</v>
      </c>
      <c r="AN117" s="2" t="s">
        <v>2048</v>
      </c>
      <c r="AO117" s="2" t="s">
        <v>2058</v>
      </c>
      <c r="AP117" s="2" t="s">
        <v>2051</v>
      </c>
      <c r="AQ117" s="3" t="s">
        <v>2025</v>
      </c>
      <c r="AR117" s="2" t="s">
        <v>2034</v>
      </c>
      <c r="AS117" s="2" t="s">
        <v>2027</v>
      </c>
      <c r="AT117" t="s">
        <v>2035</v>
      </c>
      <c r="AV117" s="2" t="s">
        <v>1556</v>
      </c>
      <c r="AW117" s="2" t="s">
        <v>2026</v>
      </c>
      <c r="AX117" s="2" t="s">
        <v>2030</v>
      </c>
      <c r="AY117" s="2" t="s">
        <v>2034</v>
      </c>
      <c r="AZ117" s="2" t="s">
        <v>2034</v>
      </c>
      <c r="BA117" s="2" t="s">
        <v>2026</v>
      </c>
      <c r="BB117" s="2" t="s">
        <v>2034</v>
      </c>
      <c r="BC117" s="2" t="s">
        <v>2034</v>
      </c>
      <c r="BD117" s="2" t="s">
        <v>2045</v>
      </c>
      <c r="BE117" s="2" t="s">
        <v>2045</v>
      </c>
      <c r="BF117" s="2" t="s">
        <v>2025</v>
      </c>
      <c r="BG117" s="2" t="s">
        <v>2025</v>
      </c>
      <c r="BH117" s="2" t="s">
        <v>2052</v>
      </c>
      <c r="BI117" s="2" t="s">
        <v>2025</v>
      </c>
      <c r="BJ117" s="2" t="s">
        <v>2056</v>
      </c>
      <c r="BK117" s="2" t="s">
        <v>2059</v>
      </c>
      <c r="BL117" s="2" t="s">
        <v>2061</v>
      </c>
      <c r="BM117" s="2" t="s">
        <v>2034</v>
      </c>
      <c r="BN117" s="2" t="s">
        <v>2034</v>
      </c>
      <c r="BO117" s="2" t="s">
        <v>2056</v>
      </c>
      <c r="BP117" s="2" t="s">
        <v>2056</v>
      </c>
      <c r="BQ117" s="2" t="s">
        <v>2067</v>
      </c>
      <c r="BR117" s="2" t="s">
        <v>2067</v>
      </c>
      <c r="BS117" s="2" t="s">
        <v>2056</v>
      </c>
      <c r="BT117" s="2" t="s">
        <v>2072</v>
      </c>
      <c r="BU117" s="2" t="s">
        <v>2056</v>
      </c>
      <c r="BV117" s="2" t="s">
        <v>1556</v>
      </c>
      <c r="BW117" s="2" t="s">
        <v>2072</v>
      </c>
      <c r="BX117" s="2" t="s">
        <v>2072</v>
      </c>
      <c r="BY117" s="2" t="s">
        <v>2072</v>
      </c>
      <c r="BZ117" s="2" t="s">
        <v>2072</v>
      </c>
      <c r="CA117" s="2" t="s">
        <v>2072</v>
      </c>
      <c r="CB117" s="2" t="s">
        <v>2072</v>
      </c>
      <c r="CC117" s="2" t="s">
        <v>2056</v>
      </c>
      <c r="CD117" s="2" t="s">
        <v>2056</v>
      </c>
      <c r="CE117" s="2" t="s">
        <v>2027</v>
      </c>
      <c r="CF117" s="2" t="s">
        <v>2072</v>
      </c>
      <c r="CG117" s="2" t="s">
        <v>2072</v>
      </c>
      <c r="CH117" s="2" t="s">
        <v>2045</v>
      </c>
      <c r="CI117" s="2" t="s">
        <v>2045</v>
      </c>
      <c r="CJ117" s="2" t="s">
        <v>2027</v>
      </c>
      <c r="CK117" s="2" t="s">
        <v>2072</v>
      </c>
      <c r="CL117" s="2" t="s">
        <v>2027</v>
      </c>
      <c r="CM117" s="2" t="s">
        <v>2056</v>
      </c>
      <c r="CN117" s="2" t="s">
        <v>2025</v>
      </c>
      <c r="CO117" s="2" t="s">
        <v>2027</v>
      </c>
      <c r="CP117" s="2" t="s">
        <v>2027</v>
      </c>
      <c r="CQ117" s="2" t="s">
        <v>2026</v>
      </c>
      <c r="CR117" s="2" t="s">
        <v>2025</v>
      </c>
      <c r="CS117" s="2" t="s">
        <v>2025</v>
      </c>
      <c r="CT117" s="2" t="s">
        <v>2056</v>
      </c>
      <c r="CU117" s="2" t="s">
        <v>2039</v>
      </c>
      <c r="CV117" s="2" t="s">
        <v>1556</v>
      </c>
      <c r="CW117" s="2" t="s">
        <v>2025</v>
      </c>
      <c r="CX117" s="2" t="s">
        <v>2107</v>
      </c>
      <c r="CY117" s="2" t="s">
        <v>2026</v>
      </c>
      <c r="CZ117" s="2" t="s">
        <v>2034</v>
      </c>
      <c r="DA117" s="2" t="s">
        <v>2034</v>
      </c>
      <c r="DB117" s="2" t="s">
        <v>2115</v>
      </c>
      <c r="DC117" s="2" t="s">
        <v>2115</v>
      </c>
      <c r="DD117" s="2" t="s">
        <v>2025</v>
      </c>
      <c r="DE117" t="s">
        <v>2110</v>
      </c>
      <c r="DF117" s="2" t="s">
        <v>2110</v>
      </c>
      <c r="DG117" s="2" t="s">
        <v>2109</v>
      </c>
      <c r="DH117" s="2" t="s">
        <v>2107</v>
      </c>
      <c r="DI117" s="2" t="s">
        <v>2107</v>
      </c>
      <c r="DJ117" s="2" t="s">
        <v>2107</v>
      </c>
      <c r="DK117" s="2" t="s">
        <v>2109</v>
      </c>
      <c r="DL117" s="2" t="s">
        <v>2107</v>
      </c>
      <c r="DM117" s="2" t="s">
        <v>2056</v>
      </c>
      <c r="DN117" s="2" t="s">
        <v>2130</v>
      </c>
      <c r="DO117" s="2" t="s">
        <v>2118</v>
      </c>
      <c r="DP117" s="2" t="s">
        <v>2118</v>
      </c>
      <c r="DQ117" s="2" t="s">
        <v>2118</v>
      </c>
      <c r="DR117" s="2" t="s">
        <v>2118</v>
      </c>
      <c r="DS117" s="2" t="s">
        <v>2107</v>
      </c>
      <c r="DT117" s="2" t="s">
        <v>2118</v>
      </c>
      <c r="DU117" s="2" t="s">
        <v>2109</v>
      </c>
      <c r="DV117" s="2" t="s">
        <v>1556</v>
      </c>
      <c r="DW117" s="2" t="s">
        <v>2110</v>
      </c>
      <c r="DX117" s="2" t="s">
        <v>2110</v>
      </c>
      <c r="DY117" s="2" t="s">
        <v>2034</v>
      </c>
      <c r="DZ117" s="2" t="s">
        <v>2034</v>
      </c>
      <c r="EA117" s="2" t="s">
        <v>2048</v>
      </c>
      <c r="EB117" s="2" t="s">
        <v>2144</v>
      </c>
      <c r="EC117" s="2" t="s">
        <v>2084</v>
      </c>
      <c r="ED117" s="2" t="s">
        <v>2084</v>
      </c>
      <c r="EE117" s="2" t="s">
        <v>2056</v>
      </c>
      <c r="EF117" s="2" t="s">
        <v>2110</v>
      </c>
      <c r="EG117" s="2" t="s">
        <v>2110</v>
      </c>
      <c r="EH117" s="2" t="s">
        <v>2034</v>
      </c>
      <c r="EI117" s="2" t="s">
        <v>2048</v>
      </c>
      <c r="EJ117" s="2" t="s">
        <v>2110</v>
      </c>
      <c r="EK117" s="2" t="s">
        <v>2110</v>
      </c>
      <c r="EL117" t="s">
        <v>2021</v>
      </c>
      <c r="EM117" s="2" t="s">
        <v>2110</v>
      </c>
      <c r="EN117" s="2" t="s">
        <v>2110</v>
      </c>
      <c r="EO117" s="2" t="s">
        <v>2021</v>
      </c>
      <c r="EP117" s="2" t="s">
        <v>2026</v>
      </c>
      <c r="EQ117" s="2" t="s">
        <v>2026</v>
      </c>
      <c r="ER117" s="2" t="s">
        <v>2045</v>
      </c>
      <c r="ES117" s="2" t="s">
        <v>2067</v>
      </c>
      <c r="ET117" s="2" t="s">
        <v>2058</v>
      </c>
      <c r="EU117" s="2" t="s">
        <v>2056</v>
      </c>
      <c r="EV117" s="2" t="s">
        <v>1556</v>
      </c>
      <c r="EW117" s="2" t="s">
        <v>2056</v>
      </c>
      <c r="EX117" s="2" t="s">
        <v>2107</v>
      </c>
      <c r="EY117" s="2" t="s">
        <v>2052</v>
      </c>
      <c r="EZ117" s="2" t="s">
        <v>2021</v>
      </c>
      <c r="FA117" s="2" t="s">
        <v>2110</v>
      </c>
      <c r="FB117" s="2" t="s">
        <v>2025</v>
      </c>
      <c r="FC117" s="2" t="s">
        <v>2026</v>
      </c>
      <c r="FD117" s="2" t="s">
        <v>2026</v>
      </c>
      <c r="FE117" s="2" t="s">
        <v>2026</v>
      </c>
      <c r="FF117" s="2" t="s">
        <v>2110</v>
      </c>
      <c r="FG117" s="2" t="s">
        <v>2110</v>
      </c>
      <c r="FH117" s="2" t="s">
        <v>2110</v>
      </c>
      <c r="FI117" s="2" t="s">
        <v>2110</v>
      </c>
      <c r="FJ117" s="2" t="s">
        <v>2030</v>
      </c>
      <c r="FK117" s="2" t="s">
        <v>2030</v>
      </c>
      <c r="FL117" s="2" t="s">
        <v>2048</v>
      </c>
      <c r="FM117" s="2" t="s">
        <v>2021</v>
      </c>
      <c r="FN117" s="2" t="s">
        <v>2107</v>
      </c>
      <c r="FO117" s="2" t="s">
        <v>2107</v>
      </c>
      <c r="FP117" s="3" t="s">
        <v>2107</v>
      </c>
      <c r="FQ117" s="2" t="s">
        <v>2027</v>
      </c>
      <c r="FR117" s="2" t="s">
        <v>2110</v>
      </c>
      <c r="FS117" s="2" t="s">
        <v>2110</v>
      </c>
      <c r="FT117" s="2" t="s">
        <v>2110</v>
      </c>
      <c r="FU117" s="2" t="s">
        <v>2030</v>
      </c>
      <c r="FV117" s="2" t="s">
        <v>1556</v>
      </c>
      <c r="FW117" s="2" t="s">
        <v>2030</v>
      </c>
      <c r="FX117" s="2" t="s">
        <v>2026</v>
      </c>
      <c r="FY117" s="2" t="s">
        <v>2110</v>
      </c>
      <c r="FZ117" s="2" t="s">
        <v>2027</v>
      </c>
      <c r="GA117" s="2" t="s">
        <v>2061</v>
      </c>
      <c r="GB117" s="2" t="s">
        <v>2052</v>
      </c>
      <c r="GC117" s="2" t="s">
        <v>2026</v>
      </c>
      <c r="GD117" s="2" t="s">
        <v>2110</v>
      </c>
      <c r="GE117" s="2" t="s">
        <v>2110</v>
      </c>
      <c r="GF117" s="2" t="s">
        <v>2030</v>
      </c>
      <c r="GG117" s="2" t="s">
        <v>2027</v>
      </c>
      <c r="GH117" s="2" t="s">
        <v>2110</v>
      </c>
      <c r="GI117" s="2" t="s">
        <v>2110</v>
      </c>
      <c r="GJ117" s="2" t="s">
        <v>2026</v>
      </c>
      <c r="GK117" s="2" t="s">
        <v>2072</v>
      </c>
      <c r="GL117" s="2" t="s">
        <v>2072</v>
      </c>
      <c r="GM117" s="2" t="s">
        <v>2030</v>
      </c>
      <c r="GN117" s="2" t="s">
        <v>2072</v>
      </c>
      <c r="GO117" s="2" t="s">
        <v>2072</v>
      </c>
      <c r="GP117" s="2" t="s">
        <v>2072</v>
      </c>
      <c r="GQ117" s="2" t="s">
        <v>2026</v>
      </c>
      <c r="GR117" s="2" t="s">
        <v>2215</v>
      </c>
      <c r="GS117" s="2" t="s">
        <v>2217</v>
      </c>
      <c r="GT117" s="2" t="s">
        <v>2026</v>
      </c>
      <c r="GU117" t="s">
        <v>2030</v>
      </c>
      <c r="GV117" s="2" t="s">
        <v>1556</v>
      </c>
      <c r="GW117" s="2" t="s">
        <v>2106</v>
      </c>
      <c r="GX117" s="2" t="s">
        <v>2106</v>
      </c>
      <c r="GY117" s="2" t="s">
        <v>2072</v>
      </c>
      <c r="GZ117" s="2" t="s">
        <v>2106</v>
      </c>
      <c r="HA117" s="2" t="s">
        <v>2059</v>
      </c>
      <c r="HB117" s="2" t="s">
        <v>2034</v>
      </c>
      <c r="HC117" s="2" t="s">
        <v>2072</v>
      </c>
      <c r="HD117" s="2" t="s">
        <v>2072</v>
      </c>
      <c r="HE117" s="2" t="s">
        <v>2034</v>
      </c>
      <c r="HF117" s="2" t="s">
        <v>2034</v>
      </c>
      <c r="HG117" s="2" t="s">
        <v>2110</v>
      </c>
      <c r="HH117" s="2" t="s">
        <v>2240</v>
      </c>
      <c r="HI117" s="2" t="s">
        <v>2297</v>
      </c>
      <c r="HJ117" s="2" t="s">
        <v>2298</v>
      </c>
      <c r="HK117" s="2" t="s">
        <v>2299</v>
      </c>
      <c r="HL117" s="2" t="s">
        <v>2300</v>
      </c>
      <c r="HM117" s="2" t="s">
        <v>2301</v>
      </c>
      <c r="HN117" s="2" t="s">
        <v>2294</v>
      </c>
      <c r="HO117" s="2" t="s">
        <v>2302</v>
      </c>
      <c r="HP117" s="2" t="s">
        <v>2303</v>
      </c>
      <c r="HQ117" s="2" t="s">
        <v>2304</v>
      </c>
      <c r="HR117" s="2" t="s">
        <v>2305</v>
      </c>
    </row>
    <row r="118" spans="3:226" x14ac:dyDescent="0.25">
      <c r="D118" s="7" t="s">
        <v>2059</v>
      </c>
      <c r="E118" s="114" t="s">
        <v>2021</v>
      </c>
      <c r="F118" s="114" t="s">
        <v>2107</v>
      </c>
      <c r="G118" s="114" t="s">
        <v>2071</v>
      </c>
      <c r="H118" s="114" t="s">
        <v>2106</v>
      </c>
      <c r="I118" s="105"/>
      <c r="J118" s="105" t="str">
        <f t="shared" si="33"/>
        <v>Webster</v>
      </c>
      <c r="K118" s="2">
        <v>3</v>
      </c>
      <c r="R118" s="2">
        <v>1</v>
      </c>
      <c r="S118" t="s">
        <v>170</v>
      </c>
      <c r="T118" s="3" t="e">
        <f>IF(R118&gt;0,_xlfn.XLOOKUP(R118,$P$71:$P$111,$H$71:$H$111),"-")</f>
        <v>#N/A</v>
      </c>
      <c r="U118" s="32" t="s">
        <v>161</v>
      </c>
      <c r="V118" s="2" t="e">
        <f>IF(R118&gt;0,_xlfn.XLOOKUP(R118,$P$71:$P$111,$I$71:$I$111),"-")</f>
        <v>#N/A</v>
      </c>
      <c r="W118" s="32" t="s">
        <v>171</v>
      </c>
      <c r="X118" s="2" t="e">
        <f>IF(R118&gt;0,_xlfn.XLOOKUP(R118,$P$71:$P$111,$J$71:$J$111),"-")</f>
        <v>#N/A</v>
      </c>
      <c r="Y118" s="32" t="s">
        <v>172</v>
      </c>
      <c r="Z118" s="2" t="str">
        <f>_xlfn.XLOOKUP(BK135,$P$71:$P$111,$J$71:$J$111)</f>
        <v>R</v>
      </c>
      <c r="AA118" s="32" t="s">
        <v>173</v>
      </c>
      <c r="AD118" s="2" t="e">
        <f>_xlfn.XLOOKUP(R118,$P$71:$P$127,$F$71:$F$127)</f>
        <v>#N/A</v>
      </c>
      <c r="AK118" s="3" t="s">
        <v>2063</v>
      </c>
      <c r="AL118" t="s">
        <v>2020</v>
      </c>
      <c r="AM118" t="s">
        <v>2051</v>
      </c>
      <c r="AN118" s="2" t="s">
        <v>2048</v>
      </c>
      <c r="AO118" s="2" t="s">
        <v>2058</v>
      </c>
      <c r="AP118" s="2" t="s">
        <v>2059</v>
      </c>
      <c r="AQ118" s="3" t="s">
        <v>2025</v>
      </c>
      <c r="AR118" s="2" t="s">
        <v>2034</v>
      </c>
      <c r="AS118" s="2" t="s">
        <v>2027</v>
      </c>
      <c r="AT118" t="s">
        <v>2040</v>
      </c>
      <c r="AV118" s="2" t="s">
        <v>1557</v>
      </c>
      <c r="AW118" s="2" t="s">
        <v>2027</v>
      </c>
      <c r="AX118" s="2" t="s">
        <v>2027</v>
      </c>
      <c r="AY118" s="2" t="s">
        <v>2027</v>
      </c>
      <c r="AZ118" s="2" t="s">
        <v>2027</v>
      </c>
      <c r="BA118" s="2" t="s">
        <v>2039</v>
      </c>
      <c r="BB118" s="2" t="s">
        <v>2039</v>
      </c>
      <c r="BC118" s="2" t="s">
        <v>2039</v>
      </c>
      <c r="BD118" s="2" t="s">
        <v>2039</v>
      </c>
      <c r="BE118" s="2" t="s">
        <v>2039</v>
      </c>
      <c r="BF118" s="2" t="s">
        <v>2039</v>
      </c>
      <c r="BG118" s="2" t="s">
        <v>2039</v>
      </c>
      <c r="BH118" s="2" t="s">
        <v>2025</v>
      </c>
      <c r="BI118" s="2" t="s">
        <v>2027</v>
      </c>
      <c r="BJ118" s="2" t="s">
        <v>2027</v>
      </c>
      <c r="BK118" s="2" t="s">
        <v>2027</v>
      </c>
      <c r="BL118" s="2" t="s">
        <v>2027</v>
      </c>
      <c r="BM118" s="2" t="s">
        <v>2027</v>
      </c>
      <c r="BN118" s="2" t="s">
        <v>2027</v>
      </c>
      <c r="BO118" s="2" t="s">
        <v>2027</v>
      </c>
      <c r="BP118" s="2" t="s">
        <v>2027</v>
      </c>
      <c r="BQ118" s="2" t="s">
        <v>2025</v>
      </c>
      <c r="BR118" s="2" t="s">
        <v>2027</v>
      </c>
      <c r="BS118" s="2" t="s">
        <v>2027</v>
      </c>
      <c r="BT118" s="2" t="s">
        <v>2027</v>
      </c>
      <c r="BU118" s="2" t="s">
        <v>2027</v>
      </c>
      <c r="BV118" s="2" t="s">
        <v>1557</v>
      </c>
      <c r="BW118" s="2" t="s">
        <v>2027</v>
      </c>
      <c r="BX118" s="2" t="s">
        <v>2027</v>
      </c>
      <c r="BY118" s="2" t="s">
        <v>2027</v>
      </c>
      <c r="BZ118" s="2" t="s">
        <v>2027</v>
      </c>
      <c r="CA118" s="2" t="s">
        <v>2027</v>
      </c>
      <c r="CB118" s="2" t="s">
        <v>2027</v>
      </c>
      <c r="CC118" s="2" t="s">
        <v>2027</v>
      </c>
      <c r="CD118" s="2" t="s">
        <v>2027</v>
      </c>
      <c r="CE118" s="2" t="s">
        <v>2084</v>
      </c>
      <c r="CF118" s="2" t="s">
        <v>2027</v>
      </c>
      <c r="CG118" s="2" t="s">
        <v>2027</v>
      </c>
      <c r="CH118" s="2" t="s">
        <v>2027</v>
      </c>
      <c r="CI118" s="2" t="s">
        <v>2027</v>
      </c>
      <c r="CJ118" s="2" t="s">
        <v>2090</v>
      </c>
      <c r="CK118" s="2" t="s">
        <v>2039</v>
      </c>
      <c r="CL118" s="2" t="s">
        <v>2090</v>
      </c>
      <c r="CM118" s="2" t="s">
        <v>2027</v>
      </c>
      <c r="CN118" s="2" t="s">
        <v>2027</v>
      </c>
      <c r="CO118" s="2" t="s">
        <v>2025</v>
      </c>
      <c r="CP118" s="2" t="s">
        <v>2072</v>
      </c>
      <c r="CQ118" s="2" t="s">
        <v>2027</v>
      </c>
      <c r="CR118" s="2" t="s">
        <v>2039</v>
      </c>
      <c r="CS118" s="2" t="s">
        <v>2027</v>
      </c>
      <c r="CT118" s="2" t="s">
        <v>2027</v>
      </c>
      <c r="CU118" s="2" t="s">
        <v>2084</v>
      </c>
      <c r="CV118" s="2" t="s">
        <v>1557</v>
      </c>
      <c r="CW118" s="2" t="s">
        <v>2027</v>
      </c>
      <c r="CX118" s="2" t="s">
        <v>2027</v>
      </c>
      <c r="CY118" s="2" t="s">
        <v>2107</v>
      </c>
      <c r="CZ118" s="2" t="s">
        <v>2107</v>
      </c>
      <c r="DA118" s="2" t="s">
        <v>2107</v>
      </c>
      <c r="DB118" s="2" t="s">
        <v>2025</v>
      </c>
      <c r="DC118" s="2" t="s">
        <v>2025</v>
      </c>
      <c r="DD118" s="2" t="s">
        <v>2027</v>
      </c>
      <c r="DE118" t="s">
        <v>2107</v>
      </c>
      <c r="DF118" s="2" t="s">
        <v>2107</v>
      </c>
      <c r="DG118" s="2" t="s">
        <v>2107</v>
      </c>
      <c r="DH118" s="2" t="s">
        <v>2027</v>
      </c>
      <c r="DI118" s="2" t="s">
        <v>2027</v>
      </c>
      <c r="DJ118" s="2" t="s">
        <v>2027</v>
      </c>
      <c r="DK118" s="2" t="s">
        <v>2107</v>
      </c>
      <c r="DL118" s="2" t="s">
        <v>2027</v>
      </c>
      <c r="DM118" s="2" t="s">
        <v>2027</v>
      </c>
      <c r="DN118" s="2" t="s">
        <v>2027</v>
      </c>
      <c r="DO118" s="2" t="s">
        <v>2107</v>
      </c>
      <c r="DP118" s="2" t="s">
        <v>2107</v>
      </c>
      <c r="DQ118" s="2" t="s">
        <v>2107</v>
      </c>
      <c r="DR118" s="2" t="s">
        <v>2107</v>
      </c>
      <c r="DS118" s="2" t="s">
        <v>2027</v>
      </c>
      <c r="DT118" s="2" t="s">
        <v>2107</v>
      </c>
      <c r="DU118" s="2" t="s">
        <v>2107</v>
      </c>
      <c r="DV118" s="2" t="s">
        <v>1557</v>
      </c>
      <c r="DW118" s="2" t="s">
        <v>2118</v>
      </c>
      <c r="DX118" s="2" t="s">
        <v>2027</v>
      </c>
      <c r="DY118" s="2" t="s">
        <v>2027</v>
      </c>
      <c r="DZ118" s="2" t="s">
        <v>2027</v>
      </c>
      <c r="EA118" s="2" t="s">
        <v>2039</v>
      </c>
      <c r="EB118" s="2" t="s">
        <v>2039</v>
      </c>
      <c r="EC118" s="2" t="s">
        <v>2039</v>
      </c>
      <c r="ED118" s="2" t="s">
        <v>2039</v>
      </c>
      <c r="EE118" s="2" t="s">
        <v>2039</v>
      </c>
      <c r="EF118" s="2" t="s">
        <v>2027</v>
      </c>
      <c r="EG118" s="2" t="s">
        <v>2027</v>
      </c>
      <c r="EH118" s="2" t="s">
        <v>2027</v>
      </c>
      <c r="EI118" s="2" t="s">
        <v>2027</v>
      </c>
      <c r="EJ118" s="2" t="s">
        <v>2027</v>
      </c>
      <c r="EK118" s="2" t="s">
        <v>2027</v>
      </c>
      <c r="EL118" t="s">
        <v>2027</v>
      </c>
      <c r="EM118" s="2" t="s">
        <v>2027</v>
      </c>
      <c r="EN118" s="2" t="s">
        <v>2027</v>
      </c>
      <c r="EO118" s="2" t="s">
        <v>2110</v>
      </c>
      <c r="EP118" s="2" t="s">
        <v>2027</v>
      </c>
      <c r="EQ118" s="2" t="s">
        <v>2027</v>
      </c>
      <c r="ER118" s="2" t="s">
        <v>2027</v>
      </c>
      <c r="ES118" s="2" t="s">
        <v>2027</v>
      </c>
      <c r="ET118" s="2" t="s">
        <v>2027</v>
      </c>
      <c r="EU118" s="2" t="s">
        <v>2027</v>
      </c>
      <c r="EV118" s="2" t="s">
        <v>1557</v>
      </c>
      <c r="EW118" s="2" t="s">
        <v>2027</v>
      </c>
      <c r="EX118" s="2" t="s">
        <v>2027</v>
      </c>
      <c r="EY118" s="2" t="s">
        <v>2110</v>
      </c>
      <c r="EZ118" s="2" t="s">
        <v>2027</v>
      </c>
      <c r="FA118" s="2" t="s">
        <v>2027</v>
      </c>
      <c r="FB118" s="2" t="s">
        <v>2027</v>
      </c>
      <c r="FC118" s="2" t="s">
        <v>2027</v>
      </c>
      <c r="FD118" s="2" t="s">
        <v>2027</v>
      </c>
      <c r="FE118" s="2" t="s">
        <v>2027</v>
      </c>
      <c r="FF118" s="2" t="s">
        <v>2027</v>
      </c>
      <c r="FG118" s="2" t="s">
        <v>2027</v>
      </c>
      <c r="FH118" s="2" t="s">
        <v>2027</v>
      </c>
      <c r="FI118" s="2" t="s">
        <v>2027</v>
      </c>
      <c r="FJ118" s="2" t="s">
        <v>2027</v>
      </c>
      <c r="FK118" s="2" t="s">
        <v>2027</v>
      </c>
      <c r="FL118" s="2" t="s">
        <v>2027</v>
      </c>
      <c r="FM118" s="2" t="s">
        <v>2027</v>
      </c>
      <c r="FN118" s="2" t="s">
        <v>2039</v>
      </c>
      <c r="FO118" s="2" t="s">
        <v>2027</v>
      </c>
      <c r="FP118" s="3" t="s">
        <v>2027</v>
      </c>
      <c r="FQ118" s="2" t="s">
        <v>2026</v>
      </c>
      <c r="FR118" s="2" t="s">
        <v>2027</v>
      </c>
      <c r="FS118" s="2" t="s">
        <v>2027</v>
      </c>
      <c r="FT118" s="2" t="s">
        <v>2039</v>
      </c>
      <c r="FU118" s="2" t="s">
        <v>2027</v>
      </c>
      <c r="FV118" s="2" t="s">
        <v>1557</v>
      </c>
      <c r="FW118" s="2" t="s">
        <v>2027</v>
      </c>
      <c r="FX118" s="2" t="s">
        <v>2027</v>
      </c>
      <c r="FY118" s="2" t="s">
        <v>2027</v>
      </c>
      <c r="FZ118" s="2" t="s">
        <v>2061</v>
      </c>
      <c r="GA118" s="2" t="s">
        <v>2039</v>
      </c>
      <c r="GB118" s="2" t="s">
        <v>2110</v>
      </c>
      <c r="GC118" s="2" t="s">
        <v>2061</v>
      </c>
      <c r="GD118" s="2" t="s">
        <v>2027</v>
      </c>
      <c r="GE118" s="2" t="s">
        <v>2027</v>
      </c>
      <c r="GF118" s="2" t="s">
        <v>2027</v>
      </c>
      <c r="GG118" s="2" t="s">
        <v>2026</v>
      </c>
      <c r="GH118" s="2" t="s">
        <v>2027</v>
      </c>
      <c r="GI118" s="2" t="s">
        <v>2027</v>
      </c>
      <c r="GJ118" s="2" t="s">
        <v>2039</v>
      </c>
      <c r="GK118" s="2" t="s">
        <v>2039</v>
      </c>
      <c r="GL118" s="2" t="s">
        <v>2039</v>
      </c>
      <c r="GM118" s="2" t="s">
        <v>2027</v>
      </c>
      <c r="GN118" s="2" t="s">
        <v>2039</v>
      </c>
      <c r="GO118" s="2" t="s">
        <v>2027</v>
      </c>
      <c r="GP118" s="2" t="s">
        <v>2109</v>
      </c>
      <c r="GQ118" s="2" t="s">
        <v>2109</v>
      </c>
      <c r="GR118" s="2" t="s">
        <v>2109</v>
      </c>
      <c r="GS118" s="2" t="s">
        <v>2109</v>
      </c>
      <c r="GT118" s="2" t="s">
        <v>2027</v>
      </c>
      <c r="GU118" t="s">
        <v>2109</v>
      </c>
      <c r="GV118" s="2" t="s">
        <v>1557</v>
      </c>
      <c r="GW118" s="2" t="s">
        <v>2109</v>
      </c>
      <c r="GX118" s="2" t="s">
        <v>2109</v>
      </c>
      <c r="GY118" s="2" t="s">
        <v>2027</v>
      </c>
      <c r="GZ118" s="2" t="s">
        <v>2027</v>
      </c>
      <c r="HA118" s="2" t="s">
        <v>2027</v>
      </c>
      <c r="HB118" s="2" t="s">
        <v>2109</v>
      </c>
      <c r="HC118" s="2" t="s">
        <v>2027</v>
      </c>
      <c r="HD118" s="2" t="s">
        <v>2109</v>
      </c>
      <c r="HE118" s="2" t="s">
        <v>2027</v>
      </c>
      <c r="HF118" s="2" t="s">
        <v>2109</v>
      </c>
      <c r="HG118" s="2" t="s">
        <v>2109</v>
      </c>
      <c r="HH118" s="2" t="s">
        <v>2241</v>
      </c>
      <c r="HI118" s="2" t="s">
        <v>2306</v>
      </c>
      <c r="HJ118" s="2" t="s">
        <v>2307</v>
      </c>
      <c r="HK118" s="2" t="s">
        <v>2263</v>
      </c>
      <c r="HL118" s="2" t="s">
        <v>2308</v>
      </c>
      <c r="HM118" s="2" t="s">
        <v>2309</v>
      </c>
      <c r="HN118" s="2" t="s">
        <v>2310</v>
      </c>
      <c r="HO118" s="2" t="s">
        <v>2311</v>
      </c>
      <c r="HP118" s="2" t="s">
        <v>2267</v>
      </c>
      <c r="HQ118" s="2" t="s">
        <v>2268</v>
      </c>
      <c r="HR118" s="2"/>
    </row>
    <row r="119" spans="3:226" x14ac:dyDescent="0.25">
      <c r="D119" s="7" t="s">
        <v>2071</v>
      </c>
      <c r="E119" s="114" t="s">
        <v>2109</v>
      </c>
      <c r="F119" s="114" t="s">
        <v>2059</v>
      </c>
      <c r="G119" s="114" t="s">
        <v>2114</v>
      </c>
      <c r="H119" s="114" t="s">
        <v>2059</v>
      </c>
      <c r="I119" s="105"/>
      <c r="J119" s="105" t="str">
        <f t="shared" si="33"/>
        <v>Cater</v>
      </c>
      <c r="K119" s="2">
        <v>4</v>
      </c>
      <c r="R119" s="2">
        <v>2</v>
      </c>
      <c r="S119" t="s">
        <v>175</v>
      </c>
      <c r="T119" s="3" t="e">
        <f t="shared" ref="T119:T126" si="34">IF(R119&gt;0,_xlfn.XLOOKUP(R119,$P$71:$P$111,$H$71:$H$111),"-")</f>
        <v>#N/A</v>
      </c>
      <c r="U119" s="32" t="s">
        <v>161</v>
      </c>
      <c r="V119" s="2" t="e">
        <f t="shared" ref="V119:V126" si="35">IF(R119&gt;0,_xlfn.XLOOKUP(R119,$P$71:$P$111,$I$71:$I$111),"-")</f>
        <v>#N/A</v>
      </c>
      <c r="W119" s="32" t="s">
        <v>171</v>
      </c>
      <c r="X119" s="2" t="e">
        <f t="shared" ref="X119:X126" si="36">IF(R119&gt;0,_xlfn.XLOOKUP(R119,$P$71:$P$111,$J$71:$J$111),"-")</f>
        <v>#N/A</v>
      </c>
      <c r="Y119" s="32" t="s">
        <v>172</v>
      </c>
      <c r="Z119" s="2" t="str">
        <f t="shared" ref="Z119:Z126" si="37">_xlfn.XLOOKUP(BK136,$P$71:$P$111,$J$71:$J$111)</f>
        <v>R</v>
      </c>
      <c r="AA119" s="32" t="s">
        <v>173</v>
      </c>
      <c r="AD119" s="2" t="e">
        <f t="shared" ref="AD119:AD126" si="38">_xlfn.XLOOKUP(R119,$P$71:$P$127,$F$71:$F$127)</f>
        <v>#N/A</v>
      </c>
      <c r="AK119" s="3" t="s">
        <v>2064</v>
      </c>
      <c r="AL119" t="s">
        <v>2020</v>
      </c>
      <c r="AM119" t="s">
        <v>2048</v>
      </c>
      <c r="AN119" s="2" t="s">
        <v>2021</v>
      </c>
      <c r="AO119" s="2" t="s">
        <v>2022</v>
      </c>
      <c r="AP119" s="2" t="s">
        <v>2023</v>
      </c>
      <c r="AQ119" s="3" t="s">
        <v>2025</v>
      </c>
      <c r="AR119" s="2" t="s">
        <v>2056</v>
      </c>
      <c r="AS119" s="2" t="s">
        <v>2027</v>
      </c>
      <c r="AT119" t="s">
        <v>2028</v>
      </c>
      <c r="AV119" t="s">
        <v>1558</v>
      </c>
      <c r="AW119" t="s">
        <v>2028</v>
      </c>
      <c r="AX119" t="s">
        <v>2031</v>
      </c>
      <c r="AY119" t="s">
        <v>2035</v>
      </c>
      <c r="AZ119" t="s">
        <v>2037</v>
      </c>
      <c r="BA119" t="s">
        <v>2040</v>
      </c>
      <c r="BB119" t="s">
        <v>2028</v>
      </c>
      <c r="BC119" t="s">
        <v>2031</v>
      </c>
      <c r="BD119" t="s">
        <v>2035</v>
      </c>
      <c r="BE119" t="s">
        <v>2037</v>
      </c>
      <c r="BF119" t="s">
        <v>2028</v>
      </c>
      <c r="BG119" t="s">
        <v>2040</v>
      </c>
      <c r="BH119" t="s">
        <v>2031</v>
      </c>
      <c r="BI119" t="s">
        <v>2035</v>
      </c>
      <c r="BJ119" t="s">
        <v>2037</v>
      </c>
      <c r="BK119" t="s">
        <v>2028</v>
      </c>
      <c r="BL119" t="s">
        <v>2031</v>
      </c>
      <c r="BM119" t="s">
        <v>2035</v>
      </c>
      <c r="BN119" t="s">
        <v>2040</v>
      </c>
      <c r="BO119" t="s">
        <v>2028</v>
      </c>
      <c r="BP119" t="s">
        <v>2035</v>
      </c>
      <c r="BQ119" t="s">
        <v>2031</v>
      </c>
      <c r="BR119" t="s">
        <v>2040</v>
      </c>
      <c r="BS119" t="s">
        <v>2037</v>
      </c>
      <c r="BT119" t="s">
        <v>2035</v>
      </c>
      <c r="BU119" t="s">
        <v>2028</v>
      </c>
      <c r="BV119" t="s">
        <v>1558</v>
      </c>
      <c r="BW119" t="s">
        <v>2031</v>
      </c>
      <c r="BX119" t="s">
        <v>2040</v>
      </c>
      <c r="BY119" t="s">
        <v>2037</v>
      </c>
      <c r="BZ119" t="s">
        <v>2035</v>
      </c>
      <c r="CA119" s="2" t="s">
        <v>2028</v>
      </c>
      <c r="CB119" t="s">
        <v>2031</v>
      </c>
      <c r="CC119" t="s">
        <v>2035</v>
      </c>
      <c r="CD119" t="s">
        <v>2028</v>
      </c>
      <c r="CE119" t="s">
        <v>2040</v>
      </c>
      <c r="CF119" t="s">
        <v>2031</v>
      </c>
      <c r="CG119" t="s">
        <v>2035</v>
      </c>
      <c r="CH119" t="s">
        <v>2028</v>
      </c>
      <c r="CI119" t="s">
        <v>2031</v>
      </c>
      <c r="CJ119" t="s">
        <v>2040</v>
      </c>
      <c r="CK119" t="s">
        <v>2037</v>
      </c>
      <c r="CL119" t="s">
        <v>2028</v>
      </c>
      <c r="CM119" t="s">
        <v>2035</v>
      </c>
      <c r="CN119" t="s">
        <v>2095</v>
      </c>
      <c r="CO119" t="s">
        <v>2037</v>
      </c>
      <c r="CP119" t="s">
        <v>2040</v>
      </c>
      <c r="CQ119" t="s">
        <v>2035</v>
      </c>
      <c r="CR119" t="s">
        <v>2028</v>
      </c>
      <c r="CS119" t="s">
        <v>2095</v>
      </c>
      <c r="CT119" t="s">
        <v>2031</v>
      </c>
      <c r="CU119" t="s">
        <v>2037</v>
      </c>
      <c r="CV119" t="s">
        <v>1558</v>
      </c>
      <c r="CW119" t="s">
        <v>2104</v>
      </c>
      <c r="CX119" t="s">
        <v>2040</v>
      </c>
      <c r="CY119" t="s">
        <v>2035</v>
      </c>
      <c r="CZ119" t="s">
        <v>2028</v>
      </c>
      <c r="DA119" t="s">
        <v>2095</v>
      </c>
      <c r="DB119" t="s">
        <v>2104</v>
      </c>
      <c r="DC119" t="s">
        <v>2031</v>
      </c>
      <c r="DD119" t="s">
        <v>2035</v>
      </c>
      <c r="DE119" t="s">
        <v>2040</v>
      </c>
      <c r="DF119" t="s">
        <v>2028</v>
      </c>
      <c r="DG119" t="s">
        <v>2104</v>
      </c>
      <c r="DH119" t="s">
        <v>2123</v>
      </c>
      <c r="DI119" t="s">
        <v>2035</v>
      </c>
      <c r="DJ119" t="s">
        <v>2040</v>
      </c>
      <c r="DK119" t="s">
        <v>2031</v>
      </c>
      <c r="DL119" t="s">
        <v>2028</v>
      </c>
      <c r="DM119" t="s">
        <v>2104</v>
      </c>
      <c r="DN119" t="s">
        <v>2035</v>
      </c>
      <c r="DO119" t="s">
        <v>2028</v>
      </c>
      <c r="DP119" t="s">
        <v>2037</v>
      </c>
      <c r="DQ119" t="s">
        <v>2104</v>
      </c>
      <c r="DR119" t="s">
        <v>2035</v>
      </c>
      <c r="DS119" t="s">
        <v>2040</v>
      </c>
      <c r="DT119" t="s">
        <v>2031</v>
      </c>
      <c r="DU119" t="s">
        <v>2028</v>
      </c>
      <c r="DV119" t="s">
        <v>1558</v>
      </c>
      <c r="DW119" t="s">
        <v>2040</v>
      </c>
      <c r="DX119" t="s">
        <v>2035</v>
      </c>
      <c r="DY119" t="s">
        <v>2031</v>
      </c>
      <c r="DZ119" t="s">
        <v>2028</v>
      </c>
      <c r="EA119" t="s">
        <v>2040</v>
      </c>
      <c r="EB119" t="s">
        <v>2104</v>
      </c>
      <c r="EC119" t="s">
        <v>2035</v>
      </c>
      <c r="ED119" t="s">
        <v>2028</v>
      </c>
      <c r="EE119" t="s">
        <v>2031</v>
      </c>
      <c r="EF119" t="s">
        <v>2028</v>
      </c>
      <c r="EG119" t="s">
        <v>2040</v>
      </c>
      <c r="EH119" t="s">
        <v>2031</v>
      </c>
      <c r="EI119" t="s">
        <v>2035</v>
      </c>
      <c r="EJ119" t="s">
        <v>2104</v>
      </c>
      <c r="EK119" t="s">
        <v>2028</v>
      </c>
      <c r="EL119" t="s">
        <v>2040</v>
      </c>
      <c r="EM119" t="s">
        <v>2035</v>
      </c>
      <c r="EN119" t="s">
        <v>2031</v>
      </c>
      <c r="EO119" t="s">
        <v>2104</v>
      </c>
      <c r="EP119" t="s">
        <v>2028</v>
      </c>
      <c r="EQ119" t="s">
        <v>2035</v>
      </c>
      <c r="ER119" t="s">
        <v>2040</v>
      </c>
      <c r="ES119" t="s">
        <v>2031</v>
      </c>
      <c r="ET119" t="s">
        <v>2104</v>
      </c>
      <c r="EU119" t="s">
        <v>2028</v>
      </c>
      <c r="EV119" t="s">
        <v>1558</v>
      </c>
      <c r="EW119" t="s">
        <v>2035</v>
      </c>
      <c r="EX119" t="s">
        <v>2031</v>
      </c>
      <c r="EY119" t="s">
        <v>2104</v>
      </c>
      <c r="EZ119" t="s">
        <v>2040</v>
      </c>
      <c r="FA119" t="s">
        <v>2171</v>
      </c>
      <c r="FB119" t="s">
        <v>2028</v>
      </c>
      <c r="FC119" t="s">
        <v>2035</v>
      </c>
      <c r="FD119" t="s">
        <v>2037</v>
      </c>
      <c r="FE119" t="s">
        <v>2028</v>
      </c>
      <c r="FF119" t="s">
        <v>2040</v>
      </c>
      <c r="FG119" t="s">
        <v>2035</v>
      </c>
      <c r="FH119" t="s">
        <v>2037</v>
      </c>
      <c r="FI119" t="s">
        <v>2028</v>
      </c>
      <c r="FJ119" t="s">
        <v>2040</v>
      </c>
      <c r="FK119" t="s">
        <v>2037</v>
      </c>
      <c r="FL119" t="s">
        <v>2035</v>
      </c>
      <c r="FM119" t="s">
        <v>2028</v>
      </c>
      <c r="FN119" t="s">
        <v>2040</v>
      </c>
      <c r="FO119" t="s">
        <v>2037</v>
      </c>
      <c r="FP119" s="3" t="s">
        <v>2035</v>
      </c>
      <c r="FQ119" t="s">
        <v>2028</v>
      </c>
      <c r="FR119" t="s">
        <v>2040</v>
      </c>
      <c r="FS119" t="s">
        <v>2037</v>
      </c>
      <c r="FT119" t="s">
        <v>2035</v>
      </c>
      <c r="FU119" t="s">
        <v>2028</v>
      </c>
      <c r="FV119" t="s">
        <v>1558</v>
      </c>
      <c r="FW119" t="s">
        <v>2040</v>
      </c>
      <c r="FX119" t="s">
        <v>2035</v>
      </c>
      <c r="FY119" t="s">
        <v>2195</v>
      </c>
      <c r="FZ119" t="s">
        <v>2037</v>
      </c>
      <c r="GA119" t="s">
        <v>2028</v>
      </c>
      <c r="GB119" t="s">
        <v>2040</v>
      </c>
      <c r="GC119" t="s">
        <v>2035</v>
      </c>
      <c r="GD119" t="s">
        <v>2195</v>
      </c>
      <c r="GE119" t="s">
        <v>2037</v>
      </c>
      <c r="GF119" t="s">
        <v>2028</v>
      </c>
      <c r="GG119" t="s">
        <v>2123</v>
      </c>
      <c r="GH119" t="s">
        <v>2040</v>
      </c>
      <c r="GI119" t="s">
        <v>2035</v>
      </c>
      <c r="GJ119" t="s">
        <v>2195</v>
      </c>
      <c r="GK119" t="s">
        <v>2037</v>
      </c>
      <c r="GL119" t="s">
        <v>2028</v>
      </c>
      <c r="GM119" t="s">
        <v>2123</v>
      </c>
      <c r="GN119" t="s">
        <v>2040</v>
      </c>
      <c r="GO119" t="s">
        <v>2035</v>
      </c>
      <c r="GP119" t="s">
        <v>2195</v>
      </c>
      <c r="GQ119" t="s">
        <v>2040</v>
      </c>
      <c r="GR119" t="s">
        <v>2123</v>
      </c>
      <c r="GS119" t="s">
        <v>2220</v>
      </c>
      <c r="GT119" t="s">
        <v>2035</v>
      </c>
      <c r="GU119" t="s">
        <v>2028</v>
      </c>
      <c r="GV119" t="s">
        <v>1558</v>
      </c>
      <c r="GW119" t="s">
        <v>2195</v>
      </c>
      <c r="GX119" t="s">
        <v>2040</v>
      </c>
      <c r="GY119" t="s">
        <v>2035</v>
      </c>
      <c r="GZ119" t="s">
        <v>2123</v>
      </c>
      <c r="HA119" t="s">
        <v>2028</v>
      </c>
      <c r="HB119" t="s">
        <v>2040</v>
      </c>
      <c r="HC119" t="s">
        <v>2035</v>
      </c>
      <c r="HD119" t="s">
        <v>2028</v>
      </c>
      <c r="HE119" t="s">
        <v>2220</v>
      </c>
      <c r="HF119" t="s">
        <v>2123</v>
      </c>
      <c r="HG119" t="s">
        <v>2035</v>
      </c>
      <c r="HH119" t="s">
        <v>2242</v>
      </c>
      <c r="HI119" t="s">
        <v>2312</v>
      </c>
      <c r="HJ119" t="s">
        <v>2313</v>
      </c>
      <c r="HK119" t="s">
        <v>2314</v>
      </c>
      <c r="HL119" t="s">
        <v>2315</v>
      </c>
      <c r="HM119" t="s">
        <v>2316</v>
      </c>
      <c r="HN119" t="s">
        <v>2317</v>
      </c>
      <c r="HO119" t="s">
        <v>2318</v>
      </c>
    </row>
    <row r="120" spans="3:226" x14ac:dyDescent="0.25">
      <c r="D120" s="7" t="s">
        <v>2067</v>
      </c>
      <c r="E120" s="114" t="s">
        <v>2048</v>
      </c>
      <c r="F120" s="114" t="s">
        <v>2058</v>
      </c>
      <c r="G120" s="114" t="s">
        <v>2110</v>
      </c>
      <c r="H120" s="114" t="s">
        <v>2115</v>
      </c>
      <c r="I120" s="105"/>
      <c r="J120" s="105" t="str">
        <f t="shared" si="33"/>
        <v>Gosger</v>
      </c>
      <c r="K120" s="2">
        <v>5</v>
      </c>
      <c r="R120" s="2">
        <v>3</v>
      </c>
      <c r="S120" t="s">
        <v>176</v>
      </c>
      <c r="T120" s="3" t="e">
        <f t="shared" si="34"/>
        <v>#N/A</v>
      </c>
      <c r="U120" s="32" t="s">
        <v>161</v>
      </c>
      <c r="V120" s="2" t="e">
        <f t="shared" si="35"/>
        <v>#N/A</v>
      </c>
      <c r="W120" s="32" t="s">
        <v>171</v>
      </c>
      <c r="X120" s="2" t="e">
        <f t="shared" si="36"/>
        <v>#N/A</v>
      </c>
      <c r="Y120" s="32" t="s">
        <v>172</v>
      </c>
      <c r="Z120" s="2" t="str">
        <f t="shared" si="37"/>
        <v>R</v>
      </c>
      <c r="AA120" s="32" t="s">
        <v>173</v>
      </c>
      <c r="AD120" s="2" t="e">
        <f t="shared" si="38"/>
        <v>#N/A</v>
      </c>
      <c r="AK120" s="3" t="s">
        <v>2065</v>
      </c>
      <c r="AL120" t="s">
        <v>2020</v>
      </c>
      <c r="AM120" t="s">
        <v>2048</v>
      </c>
      <c r="AN120" s="2" t="s">
        <v>2021</v>
      </c>
      <c r="AO120" s="2" t="s">
        <v>2022</v>
      </c>
      <c r="AP120" s="2" t="s">
        <v>2023</v>
      </c>
      <c r="AQ120" s="3" t="s">
        <v>2025</v>
      </c>
      <c r="AR120" s="2" t="s">
        <v>2056</v>
      </c>
      <c r="AS120" s="2" t="s">
        <v>2027</v>
      </c>
      <c r="AT120" t="s">
        <v>2035</v>
      </c>
    </row>
    <row r="121" spans="3:226" x14ac:dyDescent="0.25">
      <c r="D121" s="7" t="s">
        <v>2324</v>
      </c>
      <c r="E121" s="114" t="s">
        <v>2022</v>
      </c>
      <c r="F121" s="114" t="s">
        <v>2048</v>
      </c>
      <c r="G121" s="114" t="s">
        <v>2026</v>
      </c>
      <c r="H121" s="114" t="s">
        <v>2072</v>
      </c>
      <c r="I121" s="105"/>
      <c r="J121" s="105" t="str">
        <f t="shared" si="33"/>
        <v>GreenD</v>
      </c>
      <c r="K121" s="2">
        <v>6</v>
      </c>
      <c r="R121" s="2">
        <v>4</v>
      </c>
      <c r="S121" t="s">
        <v>178</v>
      </c>
      <c r="T121" s="3" t="e">
        <f t="shared" si="34"/>
        <v>#N/A</v>
      </c>
      <c r="U121" s="32" t="s">
        <v>161</v>
      </c>
      <c r="V121" s="2" t="e">
        <f t="shared" si="35"/>
        <v>#N/A</v>
      </c>
      <c r="W121" s="32" t="s">
        <v>171</v>
      </c>
      <c r="X121" s="2" t="e">
        <f t="shared" si="36"/>
        <v>#N/A</v>
      </c>
      <c r="Y121" s="32" t="s">
        <v>172</v>
      </c>
      <c r="Z121" s="2" t="str">
        <f t="shared" si="37"/>
        <v>R</v>
      </c>
      <c r="AA121" s="32" t="s">
        <v>173</v>
      </c>
      <c r="AD121" s="2" t="e">
        <f t="shared" si="38"/>
        <v>#N/A</v>
      </c>
      <c r="AK121" s="3" t="s">
        <v>2066</v>
      </c>
      <c r="AL121" t="s">
        <v>2020</v>
      </c>
      <c r="AM121" t="s">
        <v>2048</v>
      </c>
      <c r="AN121" s="2" t="s">
        <v>2054</v>
      </c>
      <c r="AO121" s="2" t="s">
        <v>2058</v>
      </c>
      <c r="AP121" s="2" t="s">
        <v>2059</v>
      </c>
      <c r="AQ121" s="3" t="s">
        <v>2052</v>
      </c>
      <c r="AR121" s="2" t="s">
        <v>2067</v>
      </c>
      <c r="AS121" s="2" t="s">
        <v>2025</v>
      </c>
      <c r="AT121" t="s">
        <v>2031</v>
      </c>
    </row>
    <row r="122" spans="3:226" x14ac:dyDescent="0.25">
      <c r="D122" s="7" t="s">
        <v>2072</v>
      </c>
      <c r="E122" s="114" t="s">
        <v>2110</v>
      </c>
      <c r="F122" s="114" t="s">
        <v>2021</v>
      </c>
      <c r="G122" s="114" t="s">
        <v>2107</v>
      </c>
      <c r="H122" s="114" t="s">
        <v>2030</v>
      </c>
      <c r="I122" s="105"/>
      <c r="J122" s="105" t="str">
        <f t="shared" si="33"/>
        <v>Bando</v>
      </c>
      <c r="K122" s="2">
        <v>7</v>
      </c>
      <c r="R122" s="2">
        <v>5</v>
      </c>
      <c r="S122" t="s">
        <v>179</v>
      </c>
      <c r="T122" s="3" t="e">
        <f t="shared" si="34"/>
        <v>#N/A</v>
      </c>
      <c r="U122" s="32" t="s">
        <v>161</v>
      </c>
      <c r="V122" s="2" t="e">
        <f t="shared" si="35"/>
        <v>#N/A</v>
      </c>
      <c r="W122" s="32" t="s">
        <v>171</v>
      </c>
      <c r="X122" s="2" t="e">
        <f t="shared" si="36"/>
        <v>#N/A</v>
      </c>
      <c r="Y122" s="32" t="s">
        <v>172</v>
      </c>
      <c r="Z122" s="2" t="str">
        <f t="shared" si="37"/>
        <v>R</v>
      </c>
      <c r="AA122" s="32" t="s">
        <v>173</v>
      </c>
      <c r="AD122" s="2" t="e">
        <f t="shared" si="38"/>
        <v>#N/A</v>
      </c>
      <c r="AK122" s="3" t="s">
        <v>2068</v>
      </c>
      <c r="AL122" t="s">
        <v>2020</v>
      </c>
      <c r="AM122" t="s">
        <v>2048</v>
      </c>
      <c r="AN122" s="2" t="s">
        <v>2054</v>
      </c>
      <c r="AO122" s="2" t="s">
        <v>2058</v>
      </c>
      <c r="AP122" s="2" t="s">
        <v>2059</v>
      </c>
      <c r="AQ122" s="3" t="s">
        <v>2025</v>
      </c>
      <c r="AR122" s="2" t="s">
        <v>2067</v>
      </c>
      <c r="AS122" s="2" t="s">
        <v>2027</v>
      </c>
      <c r="AT122" t="s">
        <v>2040</v>
      </c>
    </row>
    <row r="123" spans="3:226" x14ac:dyDescent="0.25">
      <c r="D123" s="7" t="s">
        <v>2027</v>
      </c>
      <c r="E123" s="114" t="s">
        <v>2107</v>
      </c>
      <c r="F123" s="114" t="s">
        <v>2027</v>
      </c>
      <c r="G123" s="114" t="s">
        <v>2027</v>
      </c>
      <c r="H123" s="114" t="s">
        <v>2109</v>
      </c>
      <c r="I123" s="105"/>
      <c r="J123" s="105" t="str">
        <f t="shared" si="33"/>
        <v>Roof</v>
      </c>
      <c r="K123" s="2">
        <v>8</v>
      </c>
      <c r="R123" s="2">
        <v>6</v>
      </c>
      <c r="S123" t="s">
        <v>180</v>
      </c>
      <c r="T123" s="3" t="e">
        <f t="shared" si="34"/>
        <v>#N/A</v>
      </c>
      <c r="U123" s="32" t="s">
        <v>161</v>
      </c>
      <c r="V123" s="2" t="e">
        <f t="shared" si="35"/>
        <v>#N/A</v>
      </c>
      <c r="W123" s="32" t="s">
        <v>171</v>
      </c>
      <c r="X123" s="2" t="e">
        <f t="shared" si="36"/>
        <v>#N/A</v>
      </c>
      <c r="Y123" s="32" t="s">
        <v>172</v>
      </c>
      <c r="Z123" s="2" t="str">
        <f t="shared" si="37"/>
        <v>R</v>
      </c>
      <c r="AA123" s="32" t="s">
        <v>173</v>
      </c>
      <c r="AD123" s="2" t="e">
        <f t="shared" si="38"/>
        <v>#N/A</v>
      </c>
      <c r="AK123" s="3" t="s">
        <v>2069</v>
      </c>
      <c r="AL123" t="s">
        <v>2020</v>
      </c>
      <c r="AM123" t="s">
        <v>2048</v>
      </c>
      <c r="AN123" s="2" t="s">
        <v>2021</v>
      </c>
      <c r="AO123" s="2" t="s">
        <v>2022</v>
      </c>
      <c r="AP123" s="2" t="s">
        <v>2023</v>
      </c>
      <c r="AQ123" s="3" t="s">
        <v>2025</v>
      </c>
      <c r="AR123" s="2" t="s">
        <v>2056</v>
      </c>
      <c r="AS123" s="2" t="s">
        <v>2027</v>
      </c>
      <c r="AT123" t="s">
        <v>2037</v>
      </c>
    </row>
    <row r="124" spans="3:226" x14ac:dyDescent="0.25">
      <c r="D124" s="7"/>
      <c r="E124" s="7"/>
      <c r="F124" s="7"/>
      <c r="G124" s="7"/>
      <c r="H124" s="7"/>
      <c r="I124" s="105"/>
      <c r="J124" s="105" t="e">
        <f t="shared" si="33"/>
        <v>#VALUE!</v>
      </c>
      <c r="K124" s="2">
        <v>9</v>
      </c>
      <c r="R124" s="2">
        <v>7</v>
      </c>
      <c r="S124" t="s">
        <v>181</v>
      </c>
      <c r="T124" s="3" t="e">
        <f t="shared" si="34"/>
        <v>#N/A</v>
      </c>
      <c r="U124" s="32" t="s">
        <v>161</v>
      </c>
      <c r="V124" s="2" t="e">
        <f t="shared" si="35"/>
        <v>#N/A</v>
      </c>
      <c r="W124" s="32" t="s">
        <v>171</v>
      </c>
      <c r="X124" s="2" t="e">
        <f t="shared" si="36"/>
        <v>#N/A</v>
      </c>
      <c r="Y124" s="32" t="s">
        <v>172</v>
      </c>
      <c r="Z124" s="2" t="str">
        <f t="shared" si="37"/>
        <v>R</v>
      </c>
      <c r="AA124" s="32" t="s">
        <v>173</v>
      </c>
      <c r="AD124" s="2" t="e">
        <f t="shared" si="38"/>
        <v>#N/A</v>
      </c>
      <c r="AK124" s="3" t="s">
        <v>2070</v>
      </c>
      <c r="AL124" t="s">
        <v>2020</v>
      </c>
      <c r="AM124" t="s">
        <v>2048</v>
      </c>
      <c r="AN124" s="2" t="s">
        <v>2059</v>
      </c>
      <c r="AO124" s="2" t="s">
        <v>2071</v>
      </c>
      <c r="AP124" s="2" t="s">
        <v>2067</v>
      </c>
      <c r="AQ124" s="3" t="s">
        <v>2025</v>
      </c>
      <c r="AR124" s="2" t="s">
        <v>2072</v>
      </c>
      <c r="AS124" s="2" t="s">
        <v>2027</v>
      </c>
      <c r="AT124" t="s">
        <v>2035</v>
      </c>
    </row>
    <row r="125" spans="3:226" x14ac:dyDescent="0.25">
      <c r="D125" s="7"/>
      <c r="E125" s="7"/>
      <c r="F125" s="7"/>
      <c r="G125" s="7"/>
      <c r="H125" s="7"/>
      <c r="I125" s="105"/>
      <c r="J125" s="105" t="e">
        <f t="shared" ref="J125" si="39">LEFT(D125,FIND("-",D125)-1)</f>
        <v>#VALUE!</v>
      </c>
      <c r="K125" s="2" t="s">
        <v>184</v>
      </c>
      <c r="R125" s="2">
        <v>8</v>
      </c>
      <c r="S125" t="s">
        <v>182</v>
      </c>
      <c r="T125" s="3" t="e">
        <f t="shared" si="34"/>
        <v>#N/A</v>
      </c>
      <c r="U125" s="32" t="s">
        <v>161</v>
      </c>
      <c r="V125" s="2" t="e">
        <f t="shared" si="35"/>
        <v>#N/A</v>
      </c>
      <c r="W125" s="32" t="s">
        <v>171</v>
      </c>
      <c r="X125" s="2" t="e">
        <f t="shared" si="36"/>
        <v>#N/A</v>
      </c>
      <c r="Y125" s="32" t="s">
        <v>172</v>
      </c>
      <c r="Z125" s="2" t="str">
        <f t="shared" si="37"/>
        <v>R</v>
      </c>
      <c r="AA125" s="32" t="s">
        <v>173</v>
      </c>
      <c r="AD125" s="2" t="e">
        <f t="shared" si="38"/>
        <v>#N/A</v>
      </c>
      <c r="AK125" s="3" t="s">
        <v>2073</v>
      </c>
      <c r="AL125" t="s">
        <v>2020</v>
      </c>
      <c r="AM125" t="s">
        <v>2048</v>
      </c>
      <c r="AN125" s="2" t="s">
        <v>2021</v>
      </c>
      <c r="AO125" s="2" t="s">
        <v>2022</v>
      </c>
      <c r="AP125" s="2" t="s">
        <v>2072</v>
      </c>
      <c r="AQ125" s="3" t="s">
        <v>2025</v>
      </c>
      <c r="AR125" s="2" t="s">
        <v>2056</v>
      </c>
      <c r="AS125" s="2" t="s">
        <v>2027</v>
      </c>
      <c r="AT125" t="s">
        <v>2028</v>
      </c>
    </row>
    <row r="126" spans="3:226" x14ac:dyDescent="0.25">
      <c r="C126" s="2" t="s">
        <v>2005</v>
      </c>
      <c r="D126" s="4">
        <v>670201</v>
      </c>
      <c r="E126" s="4">
        <f>D126+1</f>
        <v>670202</v>
      </c>
      <c r="F126" s="4">
        <f t="shared" ref="F126:H126" si="40">E126+1</f>
        <v>670203</v>
      </c>
      <c r="G126" s="4">
        <f t="shared" si="40"/>
        <v>670204</v>
      </c>
      <c r="H126" s="4">
        <f t="shared" si="40"/>
        <v>670205</v>
      </c>
      <c r="R126" s="2">
        <v>9</v>
      </c>
      <c r="S126" t="s">
        <v>183</v>
      </c>
      <c r="T126" s="3" t="e">
        <f t="shared" si="34"/>
        <v>#N/A</v>
      </c>
      <c r="U126" s="32" t="s">
        <v>161</v>
      </c>
      <c r="V126" s="2" t="e">
        <f t="shared" si="35"/>
        <v>#N/A</v>
      </c>
      <c r="W126" s="32" t="s">
        <v>171</v>
      </c>
      <c r="X126" s="2" t="e">
        <f t="shared" si="36"/>
        <v>#N/A</v>
      </c>
      <c r="Y126" s="32" t="s">
        <v>172</v>
      </c>
      <c r="Z126" s="2" t="str">
        <f t="shared" si="37"/>
        <v>R</v>
      </c>
      <c r="AA126" s="32" t="s">
        <v>173</v>
      </c>
      <c r="AD126" s="2" t="e">
        <f t="shared" si="38"/>
        <v>#N/A</v>
      </c>
      <c r="AK126" s="3" t="s">
        <v>1613</v>
      </c>
      <c r="AL126" t="s">
        <v>124</v>
      </c>
      <c r="AM126" t="s">
        <v>1551</v>
      </c>
      <c r="AN126" s="2" t="s">
        <v>1552</v>
      </c>
      <c r="AO126" s="2" t="s">
        <v>1553</v>
      </c>
      <c r="AP126" s="2" t="s">
        <v>1554</v>
      </c>
      <c r="AQ126" s="3" t="s">
        <v>1555</v>
      </c>
      <c r="AR126" s="2" t="s">
        <v>1556</v>
      </c>
      <c r="AS126" s="2" t="s">
        <v>1557</v>
      </c>
      <c r="AT126" t="s">
        <v>1558</v>
      </c>
    </row>
    <row r="127" spans="3:226" x14ac:dyDescent="0.25">
      <c r="H127" s="2"/>
      <c r="R127" s="2" t="s">
        <v>184</v>
      </c>
      <c r="S127" s="33" t="s">
        <v>185</v>
      </c>
      <c r="T127" s="3" t="e">
        <f>IF(R127&gt;0,_xlfn.XLOOKUP(R127,$P$71:$P$111,$H$71:$H$111),"-")</f>
        <v>#N/A</v>
      </c>
      <c r="U127" s="32" t="s">
        <v>163</v>
      </c>
      <c r="V127" s="2" t="e">
        <f>IF(R127&gt;0,_xlfn.XLOOKUP(R127,$P$71:$P$111,$I$71:$I$111),"-")</f>
        <v>#N/A</v>
      </c>
      <c r="W127" s="32" t="s">
        <v>1402</v>
      </c>
      <c r="X127" s="2" t="e">
        <f>IF(R127&gt;0,_xlfn.XLOOKUP(R127,$P$71:$P$111,$J$71:$J$111),"-")</f>
        <v>#N/A</v>
      </c>
      <c r="Y127" s="32" t="s">
        <v>164</v>
      </c>
      <c r="Z127" s="2"/>
      <c r="AA127" s="32"/>
      <c r="AD127" s="2" t="str">
        <f t="shared" ref="AD127" si="41">_xlfn.XLOOKUP(R127,$M$71:$M$127,$F$71:$F$127)</f>
        <v>P</v>
      </c>
      <c r="AK127" s="3" t="s">
        <v>2074</v>
      </c>
      <c r="AL127" t="s">
        <v>2020</v>
      </c>
      <c r="AM127" t="s">
        <v>2048</v>
      </c>
      <c r="AN127" s="2" t="s">
        <v>2059</v>
      </c>
      <c r="AO127" s="2" t="s">
        <v>2071</v>
      </c>
      <c r="AP127" s="2" t="s">
        <v>2067</v>
      </c>
      <c r="AQ127" s="3" t="s">
        <v>2025</v>
      </c>
      <c r="AR127" s="2" t="s">
        <v>2072</v>
      </c>
      <c r="AS127" s="2" t="s">
        <v>2027</v>
      </c>
      <c r="AT127" t="s">
        <v>2031</v>
      </c>
    </row>
    <row r="128" spans="3:226" x14ac:dyDescent="0.25">
      <c r="H128" s="2"/>
      <c r="S128" s="34" t="s">
        <v>187</v>
      </c>
      <c r="T128" s="3"/>
      <c r="U128"/>
      <c r="Z128" s="2"/>
      <c r="AA128" s="2"/>
      <c r="AK128" s="3" t="s">
        <v>2075</v>
      </c>
      <c r="AL128" t="s">
        <v>2020</v>
      </c>
      <c r="AM128" t="s">
        <v>2048</v>
      </c>
      <c r="AN128" s="2" t="s">
        <v>2021</v>
      </c>
      <c r="AO128" s="2" t="s">
        <v>2022</v>
      </c>
      <c r="AP128" s="2" t="s">
        <v>2025</v>
      </c>
      <c r="AQ128" s="3" t="s">
        <v>2056</v>
      </c>
      <c r="AR128" s="2" t="s">
        <v>2072</v>
      </c>
      <c r="AS128" s="2" t="s">
        <v>2027</v>
      </c>
      <c r="AT128" t="s">
        <v>2040</v>
      </c>
    </row>
    <row r="129" spans="37:46" x14ac:dyDescent="0.25">
      <c r="AK129" s="3" t="s">
        <v>2076</v>
      </c>
      <c r="AL129" t="s">
        <v>2020</v>
      </c>
      <c r="AM129" t="s">
        <v>2059</v>
      </c>
      <c r="AN129" s="2" t="s">
        <v>2048</v>
      </c>
      <c r="AO129" s="2" t="s">
        <v>2071</v>
      </c>
      <c r="AP129" s="2" t="s">
        <v>2067</v>
      </c>
      <c r="AQ129" s="3" t="s">
        <v>2025</v>
      </c>
      <c r="AR129" s="2" t="s">
        <v>2072</v>
      </c>
      <c r="AS129" s="2" t="s">
        <v>2027</v>
      </c>
      <c r="AT129" t="s">
        <v>2037</v>
      </c>
    </row>
    <row r="130" spans="37:46" x14ac:dyDescent="0.25">
      <c r="AK130" s="3" t="s">
        <v>2077</v>
      </c>
      <c r="AL130" t="s">
        <v>2020</v>
      </c>
      <c r="AM130" t="s">
        <v>2048</v>
      </c>
      <c r="AN130" s="2" t="s">
        <v>2059</v>
      </c>
      <c r="AO130" s="2" t="s">
        <v>2071</v>
      </c>
      <c r="AP130" s="2" t="s">
        <v>2067</v>
      </c>
      <c r="AQ130" s="3" t="s">
        <v>2025</v>
      </c>
      <c r="AR130" s="2" t="s">
        <v>2072</v>
      </c>
      <c r="AS130" s="2" t="s">
        <v>2027</v>
      </c>
      <c r="AT130" t="s">
        <v>2035</v>
      </c>
    </row>
    <row r="131" spans="37:46" x14ac:dyDescent="0.25">
      <c r="AK131" s="3" t="s">
        <v>2078</v>
      </c>
      <c r="AL131" t="s">
        <v>2020</v>
      </c>
      <c r="AM131" t="s">
        <v>2048</v>
      </c>
      <c r="AN131" s="2" t="s">
        <v>2059</v>
      </c>
      <c r="AO131" s="2" t="s">
        <v>2071</v>
      </c>
      <c r="AP131" s="2" t="s">
        <v>2067</v>
      </c>
      <c r="AQ131" s="3" t="s">
        <v>2025</v>
      </c>
      <c r="AR131" s="2" t="s">
        <v>2072</v>
      </c>
      <c r="AS131" s="2" t="s">
        <v>2027</v>
      </c>
      <c r="AT131" t="s">
        <v>2028</v>
      </c>
    </row>
    <row r="132" spans="37:46" x14ac:dyDescent="0.25">
      <c r="AK132" s="3" t="s">
        <v>2079</v>
      </c>
      <c r="AL132" t="s">
        <v>2020</v>
      </c>
      <c r="AM132" t="s">
        <v>2048</v>
      </c>
      <c r="AN132" s="2" t="s">
        <v>2021</v>
      </c>
      <c r="AO132" s="2" t="s">
        <v>2022</v>
      </c>
      <c r="AP132" s="2" t="s">
        <v>2025</v>
      </c>
      <c r="AQ132" s="3" t="s">
        <v>2056</v>
      </c>
      <c r="AR132" s="2" t="s">
        <v>2072</v>
      </c>
      <c r="AS132" s="2" t="s">
        <v>2027</v>
      </c>
      <c r="AT132" t="s">
        <v>2031</v>
      </c>
    </row>
    <row r="133" spans="37:46" x14ac:dyDescent="0.25">
      <c r="AK133" s="3" t="s">
        <v>2080</v>
      </c>
      <c r="AL133" t="s">
        <v>2020</v>
      </c>
      <c r="AM133" t="s">
        <v>2048</v>
      </c>
      <c r="AN133" s="2" t="s">
        <v>2021</v>
      </c>
      <c r="AO133" s="2" t="s">
        <v>2022</v>
      </c>
      <c r="AP133" s="2" t="s">
        <v>2025</v>
      </c>
      <c r="AQ133" s="3" t="s">
        <v>2072</v>
      </c>
      <c r="AR133" s="2" t="s">
        <v>2056</v>
      </c>
      <c r="AS133" s="2" t="s">
        <v>2027</v>
      </c>
      <c r="AT133" t="s">
        <v>2035</v>
      </c>
    </row>
    <row r="134" spans="37:46" x14ac:dyDescent="0.25">
      <c r="AK134" s="3" t="s">
        <v>2081</v>
      </c>
      <c r="AL134" t="s">
        <v>2020</v>
      </c>
      <c r="AM134" t="s">
        <v>2048</v>
      </c>
      <c r="AN134" s="2" t="s">
        <v>2021</v>
      </c>
      <c r="AO134" s="2" t="s">
        <v>2022</v>
      </c>
      <c r="AP134" s="2" t="s">
        <v>2025</v>
      </c>
      <c r="AQ134" s="3" t="s">
        <v>2072</v>
      </c>
      <c r="AR134" s="2" t="s">
        <v>2056</v>
      </c>
      <c r="AS134" s="2" t="s">
        <v>2027</v>
      </c>
      <c r="AT134" t="s">
        <v>2028</v>
      </c>
    </row>
    <row r="135" spans="37:46" x14ac:dyDescent="0.25">
      <c r="AK135" s="3" t="s">
        <v>2082</v>
      </c>
      <c r="AL135" t="s">
        <v>2025</v>
      </c>
      <c r="AM135" t="s">
        <v>2083</v>
      </c>
      <c r="AN135" s="2" t="s">
        <v>2048</v>
      </c>
      <c r="AO135" s="2" t="s">
        <v>2022</v>
      </c>
      <c r="AP135" s="2" t="s">
        <v>2067</v>
      </c>
      <c r="AQ135" s="3" t="s">
        <v>2072</v>
      </c>
      <c r="AR135" s="2" t="s">
        <v>2027</v>
      </c>
      <c r="AS135" s="2" t="s">
        <v>2084</v>
      </c>
      <c r="AT135" t="s">
        <v>2040</v>
      </c>
    </row>
    <row r="136" spans="37:46" x14ac:dyDescent="0.25">
      <c r="AK136" s="3" t="s">
        <v>2085</v>
      </c>
      <c r="AL136" t="s">
        <v>2084</v>
      </c>
      <c r="AM136" t="s">
        <v>2083</v>
      </c>
      <c r="AN136" s="2" t="s">
        <v>2048</v>
      </c>
      <c r="AO136" s="2" t="s">
        <v>2022</v>
      </c>
      <c r="AP136" s="2" t="s">
        <v>2067</v>
      </c>
      <c r="AQ136" s="3" t="s">
        <v>2025</v>
      </c>
      <c r="AR136" s="2" t="s">
        <v>2072</v>
      </c>
      <c r="AS136" s="2" t="s">
        <v>2027</v>
      </c>
      <c r="AT136" t="s">
        <v>2031</v>
      </c>
    </row>
    <row r="137" spans="37:46" x14ac:dyDescent="0.25">
      <c r="AK137" s="3" t="s">
        <v>2086</v>
      </c>
      <c r="AL137" t="s">
        <v>2020</v>
      </c>
      <c r="AM137" t="s">
        <v>2067</v>
      </c>
      <c r="AN137" s="2" t="s">
        <v>2048</v>
      </c>
      <c r="AO137" s="2" t="s">
        <v>2022</v>
      </c>
      <c r="AP137" s="2" t="s">
        <v>2054</v>
      </c>
      <c r="AQ137" s="3" t="s">
        <v>2025</v>
      </c>
      <c r="AR137" s="2" t="s">
        <v>2072</v>
      </c>
      <c r="AS137" s="2" t="s">
        <v>2027</v>
      </c>
      <c r="AT137" t="s">
        <v>2035</v>
      </c>
    </row>
    <row r="138" spans="37:46" x14ac:dyDescent="0.25">
      <c r="AK138" s="3" t="s">
        <v>2087</v>
      </c>
      <c r="AL138" t="s">
        <v>2020</v>
      </c>
      <c r="AM138" t="s">
        <v>2048</v>
      </c>
      <c r="AN138" s="2" t="s">
        <v>2021</v>
      </c>
      <c r="AO138" s="2" t="s">
        <v>2022</v>
      </c>
      <c r="AP138" s="2" t="s">
        <v>2072</v>
      </c>
      <c r="AQ138" s="3" t="s">
        <v>2056</v>
      </c>
      <c r="AR138" s="2" t="s">
        <v>2045</v>
      </c>
      <c r="AS138" s="2" t="s">
        <v>2027</v>
      </c>
      <c r="AT138" t="s">
        <v>2028</v>
      </c>
    </row>
    <row r="139" spans="37:46" x14ac:dyDescent="0.25">
      <c r="AK139" s="3" t="s">
        <v>2088</v>
      </c>
      <c r="AL139" t="s">
        <v>2020</v>
      </c>
      <c r="AM139" t="s">
        <v>2021</v>
      </c>
      <c r="AN139" s="2" t="s">
        <v>2048</v>
      </c>
      <c r="AO139" s="2" t="s">
        <v>2022</v>
      </c>
      <c r="AP139" s="2" t="s">
        <v>2083</v>
      </c>
      <c r="AQ139" s="3" t="s">
        <v>2072</v>
      </c>
      <c r="AR139" s="2" t="s">
        <v>2045</v>
      </c>
      <c r="AS139" s="2" t="s">
        <v>2027</v>
      </c>
      <c r="AT139" t="s">
        <v>2031</v>
      </c>
    </row>
    <row r="140" spans="37:46" x14ac:dyDescent="0.25">
      <c r="AK140" s="3" t="s">
        <v>2089</v>
      </c>
      <c r="AL140" t="s">
        <v>2020</v>
      </c>
      <c r="AM140" t="s">
        <v>2054</v>
      </c>
      <c r="AN140" s="2" t="s">
        <v>2048</v>
      </c>
      <c r="AO140" s="2" t="s">
        <v>2058</v>
      </c>
      <c r="AP140" s="2" t="s">
        <v>2059</v>
      </c>
      <c r="AQ140" s="3" t="s">
        <v>2067</v>
      </c>
      <c r="AR140" s="2" t="s">
        <v>2027</v>
      </c>
      <c r="AS140" s="2" t="s">
        <v>2090</v>
      </c>
      <c r="AT140" t="s">
        <v>2040</v>
      </c>
    </row>
    <row r="141" spans="37:46" x14ac:dyDescent="0.25">
      <c r="AK141" s="3" t="s">
        <v>2091</v>
      </c>
      <c r="AL141" t="s">
        <v>2020</v>
      </c>
      <c r="AM141" t="s">
        <v>2048</v>
      </c>
      <c r="AN141" s="2" t="s">
        <v>2021</v>
      </c>
      <c r="AO141" s="2" t="s">
        <v>2022</v>
      </c>
      <c r="AP141" s="2" t="s">
        <v>2045</v>
      </c>
      <c r="AQ141" s="3" t="s">
        <v>2056</v>
      </c>
      <c r="AR141" s="2" t="s">
        <v>2072</v>
      </c>
      <c r="AS141" s="2" t="s">
        <v>2039</v>
      </c>
      <c r="AT141" t="s">
        <v>2037</v>
      </c>
    </row>
    <row r="142" spans="37:46" x14ac:dyDescent="0.25">
      <c r="AK142" s="3" t="s">
        <v>2092</v>
      </c>
      <c r="AL142" t="s">
        <v>2020</v>
      </c>
      <c r="AM142" t="s">
        <v>2059</v>
      </c>
      <c r="AN142" s="2" t="s">
        <v>2048</v>
      </c>
      <c r="AO142" s="2" t="s">
        <v>2058</v>
      </c>
      <c r="AP142" s="2" t="s">
        <v>2067</v>
      </c>
      <c r="AQ142" s="3" t="s">
        <v>2054</v>
      </c>
      <c r="AR142" s="2" t="s">
        <v>2027</v>
      </c>
      <c r="AS142" s="2" t="s">
        <v>2090</v>
      </c>
      <c r="AT142" t="s">
        <v>2028</v>
      </c>
    </row>
    <row r="143" spans="37:46" x14ac:dyDescent="0.25">
      <c r="AK143" s="3" t="s">
        <v>2093</v>
      </c>
      <c r="AL143" t="s">
        <v>2020</v>
      </c>
      <c r="AM143" t="s">
        <v>2048</v>
      </c>
      <c r="AN143" s="2" t="s">
        <v>2021</v>
      </c>
      <c r="AO143" s="2" t="s">
        <v>2022</v>
      </c>
      <c r="AP143" s="2" t="s">
        <v>2072</v>
      </c>
      <c r="AQ143" s="3" t="s">
        <v>2045</v>
      </c>
      <c r="AR143" s="2" t="s">
        <v>2056</v>
      </c>
      <c r="AS143" s="2" t="s">
        <v>2027</v>
      </c>
      <c r="AT143" t="s">
        <v>2035</v>
      </c>
    </row>
    <row r="144" spans="37:46" x14ac:dyDescent="0.25">
      <c r="AK144" s="3" t="s">
        <v>2094</v>
      </c>
      <c r="AL144" t="s">
        <v>2020</v>
      </c>
      <c r="AM144" t="s">
        <v>2059</v>
      </c>
      <c r="AN144" s="2" t="s">
        <v>2067</v>
      </c>
      <c r="AO144" s="2" t="s">
        <v>2048</v>
      </c>
      <c r="AP144" s="2" t="s">
        <v>2058</v>
      </c>
      <c r="AQ144" s="3" t="s">
        <v>2054</v>
      </c>
      <c r="AR144" s="2" t="s">
        <v>2025</v>
      </c>
      <c r="AS144" s="2" t="s">
        <v>2027</v>
      </c>
      <c r="AT144" t="s">
        <v>2095</v>
      </c>
    </row>
    <row r="145" spans="37:46" x14ac:dyDescent="0.25">
      <c r="AK145" s="3" t="s">
        <v>2096</v>
      </c>
      <c r="AL145" t="s">
        <v>2020</v>
      </c>
      <c r="AM145" t="s">
        <v>2021</v>
      </c>
      <c r="AN145" s="2" t="s">
        <v>2059</v>
      </c>
      <c r="AO145" s="2" t="s">
        <v>2048</v>
      </c>
      <c r="AP145" s="2" t="s">
        <v>2058</v>
      </c>
      <c r="AQ145" s="3" t="s">
        <v>2054</v>
      </c>
      <c r="AR145" s="2" t="s">
        <v>2027</v>
      </c>
      <c r="AS145" s="2" t="s">
        <v>2025</v>
      </c>
      <c r="AT145" t="s">
        <v>2037</v>
      </c>
    </row>
    <row r="146" spans="37:46" x14ac:dyDescent="0.25">
      <c r="AK146" s="3" t="s">
        <v>2097</v>
      </c>
      <c r="AL146" t="s">
        <v>2020</v>
      </c>
      <c r="AM146" t="s">
        <v>2059</v>
      </c>
      <c r="AN146" s="2" t="s">
        <v>2021</v>
      </c>
      <c r="AO146" s="2" t="s">
        <v>2048</v>
      </c>
      <c r="AP146" s="2" t="s">
        <v>2071</v>
      </c>
      <c r="AQ146" s="3" t="s">
        <v>2025</v>
      </c>
      <c r="AR146" s="2" t="s">
        <v>2027</v>
      </c>
      <c r="AS146" s="2" t="s">
        <v>2072</v>
      </c>
      <c r="AT146" t="s">
        <v>2040</v>
      </c>
    </row>
    <row r="147" spans="37:46" x14ac:dyDescent="0.25">
      <c r="AK147" s="3" t="s">
        <v>2098</v>
      </c>
      <c r="AL147" t="s">
        <v>2020</v>
      </c>
      <c r="AM147" t="s">
        <v>2059</v>
      </c>
      <c r="AN147" s="2" t="s">
        <v>2021</v>
      </c>
      <c r="AO147" s="2" t="s">
        <v>2071</v>
      </c>
      <c r="AP147" s="2" t="s">
        <v>2025</v>
      </c>
      <c r="AQ147" s="3" t="s">
        <v>2072</v>
      </c>
      <c r="AR147" s="2" t="s">
        <v>2026</v>
      </c>
      <c r="AS147" s="2" t="s">
        <v>2027</v>
      </c>
      <c r="AT147" t="s">
        <v>2035</v>
      </c>
    </row>
    <row r="148" spans="37:46" x14ac:dyDescent="0.25">
      <c r="AK148" s="3" t="s">
        <v>2099</v>
      </c>
      <c r="AL148" t="s">
        <v>2020</v>
      </c>
      <c r="AM148" t="s">
        <v>2059</v>
      </c>
      <c r="AN148" s="2" t="s">
        <v>2067</v>
      </c>
      <c r="AO148" s="2" t="s">
        <v>2058</v>
      </c>
      <c r="AP148" s="2" t="s">
        <v>2054</v>
      </c>
      <c r="AQ148" s="3" t="s">
        <v>2026</v>
      </c>
      <c r="AR148" s="2" t="s">
        <v>2025</v>
      </c>
      <c r="AS148" s="2" t="s">
        <v>2039</v>
      </c>
      <c r="AT148" t="s">
        <v>2028</v>
      </c>
    </row>
    <row r="149" spans="37:46" x14ac:dyDescent="0.25">
      <c r="AK149" s="3" t="s">
        <v>2100</v>
      </c>
      <c r="AL149" t="s">
        <v>2020</v>
      </c>
      <c r="AM149" t="s">
        <v>2059</v>
      </c>
      <c r="AN149" s="2" t="s">
        <v>2067</v>
      </c>
      <c r="AO149" s="2" t="s">
        <v>2058</v>
      </c>
      <c r="AP149" s="2" t="s">
        <v>2054</v>
      </c>
      <c r="AQ149" s="3" t="s">
        <v>2026</v>
      </c>
      <c r="AR149" s="2" t="s">
        <v>2025</v>
      </c>
      <c r="AS149" s="2" t="s">
        <v>2027</v>
      </c>
      <c r="AT149" t="s">
        <v>2095</v>
      </c>
    </row>
    <row r="150" spans="37:46" x14ac:dyDescent="0.25">
      <c r="AK150" s="3" t="s">
        <v>2101</v>
      </c>
      <c r="AL150" t="s">
        <v>2020</v>
      </c>
      <c r="AM150" t="s">
        <v>2021</v>
      </c>
      <c r="AN150" s="2" t="s">
        <v>2059</v>
      </c>
      <c r="AO150" s="2" t="s">
        <v>2048</v>
      </c>
      <c r="AP150" s="2" t="s">
        <v>2058</v>
      </c>
      <c r="AQ150" s="3" t="s">
        <v>2025</v>
      </c>
      <c r="AR150" s="2" t="s">
        <v>2056</v>
      </c>
      <c r="AS150" s="2" t="s">
        <v>2027</v>
      </c>
      <c r="AT150" t="s">
        <v>2031</v>
      </c>
    </row>
    <row r="151" spans="37:46" x14ac:dyDescent="0.25">
      <c r="AK151" s="3" t="s">
        <v>2102</v>
      </c>
      <c r="AL151" t="s">
        <v>2034</v>
      </c>
      <c r="AM151" t="s">
        <v>2021</v>
      </c>
      <c r="AN151" s="2" t="s">
        <v>2033</v>
      </c>
      <c r="AO151" s="2" t="s">
        <v>2058</v>
      </c>
      <c r="AP151" s="2" t="s">
        <v>2059</v>
      </c>
      <c r="AQ151" s="3" t="s">
        <v>2045</v>
      </c>
      <c r="AR151" s="2" t="s">
        <v>2039</v>
      </c>
      <c r="AS151" s="2" t="s">
        <v>2084</v>
      </c>
      <c r="AT151" t="s">
        <v>2037</v>
      </c>
    </row>
    <row r="152" spans="37:46" x14ac:dyDescent="0.25">
      <c r="AK152" s="3" t="s">
        <v>1613</v>
      </c>
      <c r="AL152" t="s">
        <v>124</v>
      </c>
      <c r="AM152" t="s">
        <v>1551</v>
      </c>
      <c r="AN152" s="2" t="s">
        <v>1552</v>
      </c>
      <c r="AO152" s="2" t="s">
        <v>1553</v>
      </c>
      <c r="AP152" s="2" t="s">
        <v>1554</v>
      </c>
      <c r="AQ152" s="3" t="s">
        <v>1555</v>
      </c>
      <c r="AR152" s="2" t="s">
        <v>1556</v>
      </c>
      <c r="AS152" s="2" t="s">
        <v>1557</v>
      </c>
      <c r="AT152" t="s">
        <v>1558</v>
      </c>
    </row>
    <row r="153" spans="37:46" x14ac:dyDescent="0.25">
      <c r="AK153" s="3" t="s">
        <v>2103</v>
      </c>
      <c r="AL153" t="s">
        <v>2020</v>
      </c>
      <c r="AM153" t="s">
        <v>2059</v>
      </c>
      <c r="AN153" s="2" t="s">
        <v>2021</v>
      </c>
      <c r="AO153" s="2" t="s">
        <v>2048</v>
      </c>
      <c r="AP153" s="2" t="s">
        <v>2058</v>
      </c>
      <c r="AQ153" s="3" t="s">
        <v>2056</v>
      </c>
      <c r="AR153" s="2" t="s">
        <v>2025</v>
      </c>
      <c r="AS153" s="2" t="s">
        <v>2027</v>
      </c>
      <c r="AT153" t="s">
        <v>2104</v>
      </c>
    </row>
    <row r="154" spans="37:46" x14ac:dyDescent="0.25">
      <c r="AK154" s="3" t="s">
        <v>2105</v>
      </c>
      <c r="AL154" t="s">
        <v>2020</v>
      </c>
      <c r="AM154" t="s">
        <v>2106</v>
      </c>
      <c r="AN154" s="2" t="s">
        <v>2059</v>
      </c>
      <c r="AO154" s="2" t="s">
        <v>2048</v>
      </c>
      <c r="AP154" s="2" t="s">
        <v>2058</v>
      </c>
      <c r="AQ154" s="3" t="s">
        <v>2034</v>
      </c>
      <c r="AR154" s="2" t="s">
        <v>2107</v>
      </c>
      <c r="AS154" s="2" t="s">
        <v>2027</v>
      </c>
      <c r="AT154" t="s">
        <v>2040</v>
      </c>
    </row>
    <row r="155" spans="37:46" x14ac:dyDescent="0.25">
      <c r="AK155" s="3" t="s">
        <v>2108</v>
      </c>
      <c r="AL155" t="s">
        <v>2020</v>
      </c>
      <c r="AM155" t="s">
        <v>2059</v>
      </c>
      <c r="AN155" s="2" t="s">
        <v>2021</v>
      </c>
      <c r="AO155" s="2" t="s">
        <v>2071</v>
      </c>
      <c r="AP155" s="2" t="s">
        <v>2109</v>
      </c>
      <c r="AQ155" s="3" t="s">
        <v>2110</v>
      </c>
      <c r="AR155" s="2" t="s">
        <v>2026</v>
      </c>
      <c r="AS155" s="2" t="s">
        <v>2107</v>
      </c>
      <c r="AT155" t="s">
        <v>2035</v>
      </c>
    </row>
    <row r="156" spans="37:46" x14ac:dyDescent="0.25">
      <c r="AK156" s="3" t="s">
        <v>2111</v>
      </c>
      <c r="AL156" t="s">
        <v>2020</v>
      </c>
      <c r="AM156" t="s">
        <v>2106</v>
      </c>
      <c r="AN156" s="2" t="s">
        <v>2059</v>
      </c>
      <c r="AO156" s="2" t="s">
        <v>2048</v>
      </c>
      <c r="AP156" s="2" t="s">
        <v>2058</v>
      </c>
      <c r="AQ156" s="3" t="s">
        <v>2109</v>
      </c>
      <c r="AR156" s="2" t="s">
        <v>2034</v>
      </c>
      <c r="AS156" s="2" t="s">
        <v>2107</v>
      </c>
      <c r="AT156" t="s">
        <v>2028</v>
      </c>
    </row>
    <row r="157" spans="37:46" x14ac:dyDescent="0.25">
      <c r="AK157" s="3" t="s">
        <v>2112</v>
      </c>
      <c r="AL157" t="s">
        <v>2020</v>
      </c>
      <c r="AM157" t="s">
        <v>2106</v>
      </c>
      <c r="AN157" s="2" t="s">
        <v>2059</v>
      </c>
      <c r="AO157" s="2" t="s">
        <v>2048</v>
      </c>
      <c r="AP157" s="2" t="s">
        <v>2058</v>
      </c>
      <c r="AQ157" s="3" t="s">
        <v>2109</v>
      </c>
      <c r="AR157" s="2" t="s">
        <v>2034</v>
      </c>
      <c r="AS157" s="2" t="s">
        <v>2107</v>
      </c>
      <c r="AT157" t="s">
        <v>2095</v>
      </c>
    </row>
    <row r="158" spans="37:46" x14ac:dyDescent="0.25">
      <c r="AK158" s="3" t="s">
        <v>2113</v>
      </c>
      <c r="AL158" t="s">
        <v>2020</v>
      </c>
      <c r="AM158" t="s">
        <v>2106</v>
      </c>
      <c r="AN158" s="2" t="s">
        <v>2048</v>
      </c>
      <c r="AO158" s="2" t="s">
        <v>2109</v>
      </c>
      <c r="AP158" s="2" t="s">
        <v>2058</v>
      </c>
      <c r="AQ158" s="3" t="s">
        <v>2114</v>
      </c>
      <c r="AR158" s="2" t="s">
        <v>2115</v>
      </c>
      <c r="AS158" s="2" t="s">
        <v>2025</v>
      </c>
      <c r="AT158" t="s">
        <v>2104</v>
      </c>
    </row>
    <row r="159" spans="37:46" x14ac:dyDescent="0.25">
      <c r="AK159" s="3" t="s">
        <v>2116</v>
      </c>
      <c r="AL159" t="s">
        <v>2020</v>
      </c>
      <c r="AM159" t="s">
        <v>2106</v>
      </c>
      <c r="AN159" s="2" t="s">
        <v>2048</v>
      </c>
      <c r="AO159" s="2" t="s">
        <v>2109</v>
      </c>
      <c r="AP159" s="2" t="s">
        <v>2114</v>
      </c>
      <c r="AQ159" s="3" t="s">
        <v>2058</v>
      </c>
      <c r="AR159" s="2" t="s">
        <v>2115</v>
      </c>
      <c r="AS159" s="2" t="s">
        <v>2025</v>
      </c>
      <c r="AT159" t="s">
        <v>2031</v>
      </c>
    </row>
    <row r="160" spans="37:46" x14ac:dyDescent="0.25">
      <c r="AK160" s="3" t="s">
        <v>2117</v>
      </c>
      <c r="AL160" t="s">
        <v>2020</v>
      </c>
      <c r="AM160" t="s">
        <v>2118</v>
      </c>
      <c r="AN160" s="2" t="s">
        <v>2058</v>
      </c>
      <c r="AO160" s="2" t="s">
        <v>2048</v>
      </c>
      <c r="AP160" s="2" t="s">
        <v>2114</v>
      </c>
      <c r="AQ160" s="3" t="s">
        <v>2021</v>
      </c>
      <c r="AR160" s="2" t="s">
        <v>2025</v>
      </c>
      <c r="AS160" s="2" t="s">
        <v>2027</v>
      </c>
      <c r="AT160" t="s">
        <v>2035</v>
      </c>
    </row>
    <row r="161" spans="37:46" x14ac:dyDescent="0.25">
      <c r="AK161" s="3" t="s">
        <v>2119</v>
      </c>
      <c r="AL161" t="s">
        <v>2020</v>
      </c>
      <c r="AM161" t="s">
        <v>2118</v>
      </c>
      <c r="AN161" s="2" t="s">
        <v>2021</v>
      </c>
      <c r="AO161" s="2" t="s">
        <v>2109</v>
      </c>
      <c r="AP161" s="2" t="s">
        <v>2048</v>
      </c>
      <c r="AQ161" s="3" t="s">
        <v>2022</v>
      </c>
      <c r="AR161" s="2" t="s">
        <v>2110</v>
      </c>
      <c r="AS161" s="2" t="s">
        <v>2107</v>
      </c>
      <c r="AT161" t="s">
        <v>2040</v>
      </c>
    </row>
    <row r="162" spans="37:46" x14ac:dyDescent="0.25">
      <c r="AK162" s="3" t="s">
        <v>2120</v>
      </c>
      <c r="AL162" t="s">
        <v>2020</v>
      </c>
      <c r="AM162" t="s">
        <v>2118</v>
      </c>
      <c r="AN162" s="2" t="s">
        <v>2059</v>
      </c>
      <c r="AO162" s="2" t="s">
        <v>2048</v>
      </c>
      <c r="AP162" s="2" t="s">
        <v>2109</v>
      </c>
      <c r="AQ162" s="3" t="s">
        <v>2067</v>
      </c>
      <c r="AR162" s="2" t="s">
        <v>2110</v>
      </c>
      <c r="AS162" s="2" t="s">
        <v>2107</v>
      </c>
      <c r="AT162" t="s">
        <v>2028</v>
      </c>
    </row>
    <row r="163" spans="37:46" x14ac:dyDescent="0.25">
      <c r="AK163" s="3" t="s">
        <v>2121</v>
      </c>
      <c r="AL163" t="s">
        <v>2020</v>
      </c>
      <c r="AM163" t="s">
        <v>2118</v>
      </c>
      <c r="AN163" s="2" t="s">
        <v>2059</v>
      </c>
      <c r="AO163" s="2" t="s">
        <v>2048</v>
      </c>
      <c r="AP163" s="2" t="s">
        <v>2058</v>
      </c>
      <c r="AQ163" s="3" t="s">
        <v>2067</v>
      </c>
      <c r="AR163" s="2" t="s">
        <v>2109</v>
      </c>
      <c r="AS163" s="2" t="s">
        <v>2107</v>
      </c>
      <c r="AT163" t="s">
        <v>2104</v>
      </c>
    </row>
    <row r="164" spans="37:46" x14ac:dyDescent="0.25">
      <c r="AK164" s="3" t="s">
        <v>2122</v>
      </c>
      <c r="AL164" t="s">
        <v>2020</v>
      </c>
      <c r="AM164" t="s">
        <v>2118</v>
      </c>
      <c r="AN164" s="2" t="s">
        <v>2059</v>
      </c>
      <c r="AO164" s="2" t="s">
        <v>2048</v>
      </c>
      <c r="AP164" s="2" t="s">
        <v>2058</v>
      </c>
      <c r="AQ164" s="3" t="s">
        <v>2067</v>
      </c>
      <c r="AR164" s="2" t="s">
        <v>2107</v>
      </c>
      <c r="AS164" s="2" t="s">
        <v>2027</v>
      </c>
      <c r="AT164" t="s">
        <v>2123</v>
      </c>
    </row>
    <row r="165" spans="37:46" x14ac:dyDescent="0.25">
      <c r="AK165" s="3" t="s">
        <v>2124</v>
      </c>
      <c r="AL165" t="s">
        <v>2020</v>
      </c>
      <c r="AM165" t="s">
        <v>2118</v>
      </c>
      <c r="AN165" s="2" t="s">
        <v>2059</v>
      </c>
      <c r="AO165" s="2" t="s">
        <v>2048</v>
      </c>
      <c r="AP165" s="2" t="s">
        <v>2058</v>
      </c>
      <c r="AQ165" s="3" t="s">
        <v>2067</v>
      </c>
      <c r="AR165" s="2" t="s">
        <v>2107</v>
      </c>
      <c r="AS165" s="2" t="s">
        <v>2027</v>
      </c>
      <c r="AT165" t="s">
        <v>2035</v>
      </c>
    </row>
    <row r="166" spans="37:46" x14ac:dyDescent="0.25">
      <c r="AK166" s="3" t="s">
        <v>2125</v>
      </c>
      <c r="AL166" t="s">
        <v>2020</v>
      </c>
      <c r="AM166" t="s">
        <v>2118</v>
      </c>
      <c r="AN166" s="2" t="s">
        <v>2059</v>
      </c>
      <c r="AO166" s="2" t="s">
        <v>2048</v>
      </c>
      <c r="AP166" s="2" t="s">
        <v>2067</v>
      </c>
      <c r="AQ166" s="3" t="s">
        <v>2058</v>
      </c>
      <c r="AR166" s="2" t="s">
        <v>2107</v>
      </c>
      <c r="AS166" s="2" t="s">
        <v>2027</v>
      </c>
      <c r="AT166" t="s">
        <v>2040</v>
      </c>
    </row>
    <row r="167" spans="37:46" x14ac:dyDescent="0.25">
      <c r="AK167" s="3" t="s">
        <v>2126</v>
      </c>
      <c r="AL167" t="s">
        <v>2020</v>
      </c>
      <c r="AM167" t="s">
        <v>2118</v>
      </c>
      <c r="AN167" s="2" t="s">
        <v>2059</v>
      </c>
      <c r="AO167" s="2" t="s">
        <v>2048</v>
      </c>
      <c r="AP167" s="2" t="s">
        <v>2067</v>
      </c>
      <c r="AQ167" s="3" t="s">
        <v>2058</v>
      </c>
      <c r="AR167" s="2" t="s">
        <v>2109</v>
      </c>
      <c r="AS167" s="2" t="s">
        <v>2107</v>
      </c>
      <c r="AT167" t="s">
        <v>2031</v>
      </c>
    </row>
    <row r="168" spans="37:46" x14ac:dyDescent="0.25">
      <c r="AK168" s="3" t="s">
        <v>2127</v>
      </c>
      <c r="AL168" t="s">
        <v>2020</v>
      </c>
      <c r="AM168" t="s">
        <v>2059</v>
      </c>
      <c r="AN168" s="2" t="s">
        <v>2048</v>
      </c>
      <c r="AO168" s="2" t="s">
        <v>2058</v>
      </c>
      <c r="AP168" s="2" t="s">
        <v>2067</v>
      </c>
      <c r="AQ168" s="3" t="s">
        <v>2118</v>
      </c>
      <c r="AR168" s="2" t="s">
        <v>2107</v>
      </c>
      <c r="AS168" s="2" t="s">
        <v>2027</v>
      </c>
      <c r="AT168" t="s">
        <v>2028</v>
      </c>
    </row>
    <row r="169" spans="37:46" x14ac:dyDescent="0.25">
      <c r="AK169" s="3" t="s">
        <v>2128</v>
      </c>
      <c r="AL169" t="s">
        <v>2020</v>
      </c>
      <c r="AM169" t="s">
        <v>2021</v>
      </c>
      <c r="AN169" s="2" t="s">
        <v>2048</v>
      </c>
      <c r="AO169" s="2" t="s">
        <v>2058</v>
      </c>
      <c r="AP169" s="2" t="s">
        <v>2114</v>
      </c>
      <c r="AQ169" s="3" t="s">
        <v>2045</v>
      </c>
      <c r="AR169" s="2" t="s">
        <v>2056</v>
      </c>
      <c r="AS169" s="2" t="s">
        <v>2027</v>
      </c>
      <c r="AT169" t="s">
        <v>2104</v>
      </c>
    </row>
    <row r="170" spans="37:46" x14ac:dyDescent="0.25">
      <c r="AK170" s="3" t="s">
        <v>2129</v>
      </c>
      <c r="AL170" t="s">
        <v>2020</v>
      </c>
      <c r="AM170" t="s">
        <v>2107</v>
      </c>
      <c r="AN170" s="2" t="s">
        <v>2059</v>
      </c>
      <c r="AO170" s="2" t="s">
        <v>2048</v>
      </c>
      <c r="AP170" s="2" t="s">
        <v>2067</v>
      </c>
      <c r="AQ170" s="3" t="s">
        <v>2118</v>
      </c>
      <c r="AR170" s="2" t="s">
        <v>2130</v>
      </c>
      <c r="AS170" s="2" t="s">
        <v>2027</v>
      </c>
      <c r="AT170" t="s">
        <v>2035</v>
      </c>
    </row>
    <row r="171" spans="37:46" x14ac:dyDescent="0.25">
      <c r="AK171" s="3" t="s">
        <v>2131</v>
      </c>
      <c r="AL171" t="s">
        <v>2020</v>
      </c>
      <c r="AM171" t="s">
        <v>2059</v>
      </c>
      <c r="AN171" s="2" t="s">
        <v>2021</v>
      </c>
      <c r="AO171" s="2" t="s">
        <v>2048</v>
      </c>
      <c r="AP171" s="2" t="s">
        <v>2058</v>
      </c>
      <c r="AQ171" s="3" t="s">
        <v>2109</v>
      </c>
      <c r="AR171" s="2" t="s">
        <v>2118</v>
      </c>
      <c r="AS171" s="2" t="s">
        <v>2107</v>
      </c>
      <c r="AT171" t="s">
        <v>2028</v>
      </c>
    </row>
    <row r="172" spans="37:46" x14ac:dyDescent="0.25">
      <c r="AK172" s="3" t="s">
        <v>2132</v>
      </c>
      <c r="AL172" t="s">
        <v>2020</v>
      </c>
      <c r="AM172" t="s">
        <v>2059</v>
      </c>
      <c r="AN172" s="2" t="s">
        <v>2021</v>
      </c>
      <c r="AO172" s="2" t="s">
        <v>2058</v>
      </c>
      <c r="AP172" s="2" t="s">
        <v>2048</v>
      </c>
      <c r="AQ172" s="3" t="s">
        <v>2109</v>
      </c>
      <c r="AR172" s="2" t="s">
        <v>2118</v>
      </c>
      <c r="AS172" s="2" t="s">
        <v>2107</v>
      </c>
      <c r="AT172" t="s">
        <v>2037</v>
      </c>
    </row>
    <row r="173" spans="37:46" x14ac:dyDescent="0.25">
      <c r="AK173" s="3" t="s">
        <v>2133</v>
      </c>
      <c r="AL173" t="s">
        <v>2020</v>
      </c>
      <c r="AM173" t="s">
        <v>2021</v>
      </c>
      <c r="AN173" s="2" t="s">
        <v>2059</v>
      </c>
      <c r="AO173" s="2" t="s">
        <v>2058</v>
      </c>
      <c r="AP173" s="2" t="s">
        <v>2048</v>
      </c>
      <c r="AQ173" s="3" t="s">
        <v>2109</v>
      </c>
      <c r="AR173" s="2" t="s">
        <v>2118</v>
      </c>
      <c r="AS173" s="2" t="s">
        <v>2107</v>
      </c>
      <c r="AT173" t="s">
        <v>2104</v>
      </c>
    </row>
    <row r="174" spans="37:46" x14ac:dyDescent="0.25">
      <c r="AK174" s="3" t="s">
        <v>2134</v>
      </c>
      <c r="AL174" t="s">
        <v>2020</v>
      </c>
      <c r="AM174" t="s">
        <v>2021</v>
      </c>
      <c r="AN174" s="2" t="s">
        <v>2059</v>
      </c>
      <c r="AO174" s="2" t="s">
        <v>2058</v>
      </c>
      <c r="AP174" s="2" t="s">
        <v>2048</v>
      </c>
      <c r="AQ174" s="3" t="s">
        <v>2109</v>
      </c>
      <c r="AR174" s="2" t="s">
        <v>2118</v>
      </c>
      <c r="AS174" s="2" t="s">
        <v>2107</v>
      </c>
      <c r="AT174" t="s">
        <v>2035</v>
      </c>
    </row>
    <row r="175" spans="37:46" x14ac:dyDescent="0.25">
      <c r="AK175" s="3" t="s">
        <v>2135</v>
      </c>
      <c r="AL175" t="s">
        <v>2020</v>
      </c>
      <c r="AM175" t="s">
        <v>2021</v>
      </c>
      <c r="AN175" s="2" t="s">
        <v>2059</v>
      </c>
      <c r="AO175" s="2" t="s">
        <v>2058</v>
      </c>
      <c r="AP175" s="2" t="s">
        <v>2048</v>
      </c>
      <c r="AQ175" s="3" t="s">
        <v>2118</v>
      </c>
      <c r="AR175" s="2" t="s">
        <v>2107</v>
      </c>
      <c r="AS175" s="2" t="s">
        <v>2027</v>
      </c>
      <c r="AT175" t="s">
        <v>2040</v>
      </c>
    </row>
    <row r="176" spans="37:46" x14ac:dyDescent="0.25">
      <c r="AK176" s="3" t="s">
        <v>2136</v>
      </c>
      <c r="AL176" t="s">
        <v>2020</v>
      </c>
      <c r="AM176" t="s">
        <v>2021</v>
      </c>
      <c r="AN176" s="2" t="s">
        <v>2059</v>
      </c>
      <c r="AO176" s="2" t="s">
        <v>2058</v>
      </c>
      <c r="AP176" s="2" t="s">
        <v>2048</v>
      </c>
      <c r="AQ176" s="3" t="s">
        <v>2109</v>
      </c>
      <c r="AR176" s="2" t="s">
        <v>2118</v>
      </c>
      <c r="AS176" s="2" t="s">
        <v>2107</v>
      </c>
      <c r="AT176" t="s">
        <v>2031</v>
      </c>
    </row>
    <row r="177" spans="37:46" x14ac:dyDescent="0.25">
      <c r="AK177" s="3" t="s">
        <v>2137</v>
      </c>
      <c r="AL177" t="s">
        <v>2020</v>
      </c>
      <c r="AM177" t="s">
        <v>2021</v>
      </c>
      <c r="AN177" s="2" t="s">
        <v>2059</v>
      </c>
      <c r="AO177" s="2" t="s">
        <v>2048</v>
      </c>
      <c r="AP177" s="2" t="s">
        <v>2058</v>
      </c>
      <c r="AQ177" s="3" t="s">
        <v>2118</v>
      </c>
      <c r="AR177" s="2" t="s">
        <v>2109</v>
      </c>
      <c r="AS177" s="2" t="s">
        <v>2107</v>
      </c>
      <c r="AT177" t="s">
        <v>2028</v>
      </c>
    </row>
    <row r="178" spans="37:46" x14ac:dyDescent="0.25">
      <c r="AK178" s="3" t="s">
        <v>1613</v>
      </c>
      <c r="AL178" t="s">
        <v>124</v>
      </c>
      <c r="AM178" t="s">
        <v>1551</v>
      </c>
      <c r="AN178" s="2" t="s">
        <v>1552</v>
      </c>
      <c r="AO178" s="2" t="s">
        <v>1553</v>
      </c>
      <c r="AP178" s="2" t="s">
        <v>1554</v>
      </c>
      <c r="AQ178" s="3" t="s">
        <v>1555</v>
      </c>
      <c r="AR178" s="2" t="s">
        <v>1556</v>
      </c>
      <c r="AS178" s="2" t="s">
        <v>1557</v>
      </c>
      <c r="AT178" t="s">
        <v>1558</v>
      </c>
    </row>
    <row r="179" spans="37:46" x14ac:dyDescent="0.25">
      <c r="AK179" s="3" t="s">
        <v>2138</v>
      </c>
      <c r="AL179" t="s">
        <v>2020</v>
      </c>
      <c r="AM179" t="s">
        <v>2021</v>
      </c>
      <c r="AN179" s="2" t="s">
        <v>2107</v>
      </c>
      <c r="AO179" s="2" t="s">
        <v>2048</v>
      </c>
      <c r="AP179" s="2" t="s">
        <v>2059</v>
      </c>
      <c r="AQ179" s="3" t="s">
        <v>2109</v>
      </c>
      <c r="AR179" s="2" t="s">
        <v>2110</v>
      </c>
      <c r="AS179" s="2" t="s">
        <v>2118</v>
      </c>
      <c r="AT179" t="s">
        <v>2040</v>
      </c>
    </row>
    <row r="180" spans="37:46" x14ac:dyDescent="0.25">
      <c r="AK180" s="3" t="s">
        <v>2139</v>
      </c>
      <c r="AL180" t="s">
        <v>2020</v>
      </c>
      <c r="AM180" t="s">
        <v>2021</v>
      </c>
      <c r="AN180" s="2" t="s">
        <v>2107</v>
      </c>
      <c r="AO180" s="2" t="s">
        <v>2048</v>
      </c>
      <c r="AP180" s="2" t="s">
        <v>2059</v>
      </c>
      <c r="AQ180" s="3" t="s">
        <v>2034</v>
      </c>
      <c r="AR180" s="2" t="s">
        <v>2110</v>
      </c>
      <c r="AS180" s="2" t="s">
        <v>2027</v>
      </c>
      <c r="AT180" t="s">
        <v>2035</v>
      </c>
    </row>
    <row r="181" spans="37:46" x14ac:dyDescent="0.25">
      <c r="AK181" s="3" t="s">
        <v>2140</v>
      </c>
      <c r="AL181" t="s">
        <v>2020</v>
      </c>
      <c r="AM181" t="s">
        <v>2021</v>
      </c>
      <c r="AN181" s="2" t="s">
        <v>2107</v>
      </c>
      <c r="AO181" s="2" t="s">
        <v>2058</v>
      </c>
      <c r="AP181" s="2" t="s">
        <v>2059</v>
      </c>
      <c r="AQ181" s="3" t="s">
        <v>2048</v>
      </c>
      <c r="AR181" s="2" t="s">
        <v>2034</v>
      </c>
      <c r="AS181" s="2" t="s">
        <v>2027</v>
      </c>
      <c r="AT181" t="s">
        <v>2031</v>
      </c>
    </row>
    <row r="182" spans="37:46" x14ac:dyDescent="0.25">
      <c r="AK182" s="3" t="s">
        <v>2141</v>
      </c>
      <c r="AL182" t="s">
        <v>2020</v>
      </c>
      <c r="AM182" t="s">
        <v>2021</v>
      </c>
      <c r="AN182" s="2" t="s">
        <v>2107</v>
      </c>
      <c r="AO182" s="2" t="s">
        <v>2058</v>
      </c>
      <c r="AP182" s="2" t="s">
        <v>2059</v>
      </c>
      <c r="AQ182" s="3" t="s">
        <v>2048</v>
      </c>
      <c r="AR182" s="2" t="s">
        <v>2034</v>
      </c>
      <c r="AS182" s="2" t="s">
        <v>2027</v>
      </c>
      <c r="AT182" t="s">
        <v>2028</v>
      </c>
    </row>
    <row r="183" spans="37:46" x14ac:dyDescent="0.25">
      <c r="AK183" s="3" t="s">
        <v>2142</v>
      </c>
      <c r="AL183" t="s">
        <v>2020</v>
      </c>
      <c r="AM183" t="s">
        <v>2107</v>
      </c>
      <c r="AN183" s="2" t="s">
        <v>2021</v>
      </c>
      <c r="AO183" s="2" t="s">
        <v>2071</v>
      </c>
      <c r="AP183" s="2" t="s">
        <v>2114</v>
      </c>
      <c r="AQ183" s="3" t="s">
        <v>2110</v>
      </c>
      <c r="AR183" s="2" t="s">
        <v>2048</v>
      </c>
      <c r="AS183" s="2" t="s">
        <v>2039</v>
      </c>
      <c r="AT183" t="s">
        <v>2040</v>
      </c>
    </row>
    <row r="184" spans="37:46" x14ac:dyDescent="0.25">
      <c r="AK184" s="3" t="s">
        <v>2143</v>
      </c>
      <c r="AL184" t="s">
        <v>2048</v>
      </c>
      <c r="AM184" t="s">
        <v>2021</v>
      </c>
      <c r="AN184" s="2" t="s">
        <v>2107</v>
      </c>
      <c r="AO184" s="2" t="s">
        <v>2058</v>
      </c>
      <c r="AP184" s="2" t="s">
        <v>2059</v>
      </c>
      <c r="AQ184" s="3" t="s">
        <v>2034</v>
      </c>
      <c r="AR184" s="2" t="s">
        <v>2144</v>
      </c>
      <c r="AS184" s="2" t="s">
        <v>2039</v>
      </c>
      <c r="AT184" t="s">
        <v>2104</v>
      </c>
    </row>
    <row r="185" spans="37:46" x14ac:dyDescent="0.25">
      <c r="AK185" s="3" t="s">
        <v>2145</v>
      </c>
      <c r="AL185" t="s">
        <v>2048</v>
      </c>
      <c r="AM185" t="s">
        <v>2021</v>
      </c>
      <c r="AN185" s="2" t="s">
        <v>2107</v>
      </c>
      <c r="AO185" s="2" t="s">
        <v>2059</v>
      </c>
      <c r="AP185" s="2" t="s">
        <v>2034</v>
      </c>
      <c r="AQ185" s="3" t="s">
        <v>2130</v>
      </c>
      <c r="AR185" s="2" t="s">
        <v>2084</v>
      </c>
      <c r="AS185" s="2" t="s">
        <v>2039</v>
      </c>
      <c r="AT185" t="s">
        <v>2035</v>
      </c>
    </row>
    <row r="186" spans="37:46" x14ac:dyDescent="0.25">
      <c r="AK186" s="3" t="s">
        <v>2146</v>
      </c>
      <c r="AL186" t="s">
        <v>2048</v>
      </c>
      <c r="AM186" t="s">
        <v>2021</v>
      </c>
      <c r="AN186" s="2" t="s">
        <v>2107</v>
      </c>
      <c r="AO186" s="2" t="s">
        <v>2058</v>
      </c>
      <c r="AP186" s="2" t="s">
        <v>2059</v>
      </c>
      <c r="AQ186" s="3" t="s">
        <v>2034</v>
      </c>
      <c r="AR186" s="2" t="s">
        <v>2084</v>
      </c>
      <c r="AS186" s="2" t="s">
        <v>2039</v>
      </c>
      <c r="AT186" t="s">
        <v>2028</v>
      </c>
    </row>
    <row r="187" spans="37:46" x14ac:dyDescent="0.25">
      <c r="AK187" s="3" t="s">
        <v>2147</v>
      </c>
      <c r="AL187" t="s">
        <v>2048</v>
      </c>
      <c r="AM187" t="s">
        <v>2107</v>
      </c>
      <c r="AN187" s="2" t="s">
        <v>2021</v>
      </c>
      <c r="AO187" s="2" t="s">
        <v>2058</v>
      </c>
      <c r="AP187" s="2" t="s">
        <v>2114</v>
      </c>
      <c r="AQ187" s="3" t="s">
        <v>2148</v>
      </c>
      <c r="AR187" s="2" t="s">
        <v>2056</v>
      </c>
      <c r="AS187" s="2" t="s">
        <v>2039</v>
      </c>
      <c r="AT187" t="s">
        <v>2031</v>
      </c>
    </row>
    <row r="188" spans="37:46" x14ac:dyDescent="0.25">
      <c r="AK188" s="3" t="s">
        <v>2149</v>
      </c>
      <c r="AL188" t="s">
        <v>2020</v>
      </c>
      <c r="AM188" t="s">
        <v>2107</v>
      </c>
      <c r="AN188" s="2" t="s">
        <v>2021</v>
      </c>
      <c r="AO188" s="2" t="s">
        <v>2071</v>
      </c>
      <c r="AP188" s="2" t="s">
        <v>2114</v>
      </c>
      <c r="AQ188" s="3" t="s">
        <v>2048</v>
      </c>
      <c r="AR188" s="2" t="s">
        <v>2110</v>
      </c>
      <c r="AS188" s="2" t="s">
        <v>2027</v>
      </c>
      <c r="AT188" t="s">
        <v>2028</v>
      </c>
    </row>
    <row r="189" spans="37:46" x14ac:dyDescent="0.25">
      <c r="AK189" s="3" t="s">
        <v>2150</v>
      </c>
      <c r="AL189" t="s">
        <v>2020</v>
      </c>
      <c r="AM189" t="s">
        <v>2107</v>
      </c>
      <c r="AN189" s="2" t="s">
        <v>2021</v>
      </c>
      <c r="AO189" s="2" t="s">
        <v>2071</v>
      </c>
      <c r="AP189" s="2" t="s">
        <v>2114</v>
      </c>
      <c r="AQ189" s="3" t="s">
        <v>2048</v>
      </c>
      <c r="AR189" s="2" t="s">
        <v>2110</v>
      </c>
      <c r="AS189" s="2" t="s">
        <v>2027</v>
      </c>
      <c r="AT189" t="s">
        <v>2040</v>
      </c>
    </row>
    <row r="190" spans="37:46" x14ac:dyDescent="0.25">
      <c r="AK190" s="3" t="s">
        <v>2151</v>
      </c>
      <c r="AL190" t="s">
        <v>2020</v>
      </c>
      <c r="AM190" t="s">
        <v>2021</v>
      </c>
      <c r="AN190" s="2" t="s">
        <v>2107</v>
      </c>
      <c r="AO190" s="2" t="s">
        <v>2059</v>
      </c>
      <c r="AP190" s="2" t="s">
        <v>2058</v>
      </c>
      <c r="AQ190" s="3" t="s">
        <v>2048</v>
      </c>
      <c r="AR190" s="2" t="s">
        <v>2034</v>
      </c>
      <c r="AS190" s="2" t="s">
        <v>2027</v>
      </c>
      <c r="AT190" t="s">
        <v>2031</v>
      </c>
    </row>
    <row r="191" spans="37:46" x14ac:dyDescent="0.25">
      <c r="AK191" s="3" t="s">
        <v>2152</v>
      </c>
      <c r="AL191" t="s">
        <v>2020</v>
      </c>
      <c r="AM191" t="s">
        <v>2107</v>
      </c>
      <c r="AN191" s="2" t="s">
        <v>2021</v>
      </c>
      <c r="AO191" s="2" t="s">
        <v>2071</v>
      </c>
      <c r="AP191" s="2" t="s">
        <v>2114</v>
      </c>
      <c r="AQ191" s="3" t="s">
        <v>2110</v>
      </c>
      <c r="AR191" s="2" t="s">
        <v>2048</v>
      </c>
      <c r="AS191" s="2" t="s">
        <v>2027</v>
      </c>
      <c r="AT191" t="s">
        <v>2035</v>
      </c>
    </row>
    <row r="192" spans="37:46" x14ac:dyDescent="0.25">
      <c r="AK192" s="3" t="s">
        <v>2153</v>
      </c>
      <c r="AL192" t="s">
        <v>2020</v>
      </c>
      <c r="AM192" t="s">
        <v>2107</v>
      </c>
      <c r="AN192" s="2" t="s">
        <v>2034</v>
      </c>
      <c r="AO192" s="2" t="s">
        <v>2114</v>
      </c>
      <c r="AP192" s="2" t="s">
        <v>2048</v>
      </c>
      <c r="AQ192" s="3" t="s">
        <v>2021</v>
      </c>
      <c r="AR192" s="2" t="s">
        <v>2110</v>
      </c>
      <c r="AS192" s="2" t="s">
        <v>2027</v>
      </c>
      <c r="AT192" t="s">
        <v>2104</v>
      </c>
    </row>
    <row r="193" spans="37:46" x14ac:dyDescent="0.25">
      <c r="AK193" s="3" t="s">
        <v>2154</v>
      </c>
      <c r="AL193" t="s">
        <v>2020</v>
      </c>
      <c r="AM193" t="s">
        <v>2107</v>
      </c>
      <c r="AN193" s="2" t="s">
        <v>2071</v>
      </c>
      <c r="AO193" s="2" t="s">
        <v>2114</v>
      </c>
      <c r="AP193" s="2" t="s">
        <v>2021</v>
      </c>
      <c r="AQ193" s="3" t="s">
        <v>2048</v>
      </c>
      <c r="AR193" s="2" t="s">
        <v>2110</v>
      </c>
      <c r="AS193" s="2" t="s">
        <v>2027</v>
      </c>
      <c r="AT193" t="s">
        <v>2028</v>
      </c>
    </row>
    <row r="194" spans="37:46" x14ac:dyDescent="0.25">
      <c r="AK194" s="3" t="s">
        <v>2155</v>
      </c>
      <c r="AL194" t="s">
        <v>2020</v>
      </c>
      <c r="AM194" t="s">
        <v>2034</v>
      </c>
      <c r="AN194" s="2" t="s">
        <v>2107</v>
      </c>
      <c r="AO194" s="2" t="s">
        <v>2059</v>
      </c>
      <c r="AP194" s="2" t="s">
        <v>2058</v>
      </c>
      <c r="AQ194" s="3" t="s">
        <v>2048</v>
      </c>
      <c r="AR194" s="2" t="s">
        <v>2021</v>
      </c>
      <c r="AS194" s="2" t="s">
        <v>2027</v>
      </c>
      <c r="AT194" t="s">
        <v>2040</v>
      </c>
    </row>
    <row r="195" spans="37:46" x14ac:dyDescent="0.25">
      <c r="AK195" s="3" t="s">
        <v>2156</v>
      </c>
      <c r="AL195" t="s">
        <v>2020</v>
      </c>
      <c r="AM195" t="s">
        <v>2107</v>
      </c>
      <c r="AN195" s="2" t="s">
        <v>2071</v>
      </c>
      <c r="AO195" s="2" t="s">
        <v>2114</v>
      </c>
      <c r="AP195" s="2" t="s">
        <v>2021</v>
      </c>
      <c r="AQ195" s="3" t="s">
        <v>2048</v>
      </c>
      <c r="AR195" s="2" t="s">
        <v>2110</v>
      </c>
      <c r="AS195" s="2" t="s">
        <v>2027</v>
      </c>
      <c r="AT195" t="s">
        <v>2035</v>
      </c>
    </row>
    <row r="196" spans="37:46" x14ac:dyDescent="0.25">
      <c r="AK196" s="3" t="s">
        <v>2157</v>
      </c>
      <c r="AL196" t="s">
        <v>2020</v>
      </c>
      <c r="AM196" t="s">
        <v>2107</v>
      </c>
      <c r="AN196" s="2" t="s">
        <v>2071</v>
      </c>
      <c r="AO196" s="2" t="s">
        <v>2114</v>
      </c>
      <c r="AP196" s="2" t="s">
        <v>2021</v>
      </c>
      <c r="AQ196" s="3" t="s">
        <v>2048</v>
      </c>
      <c r="AR196" s="2" t="s">
        <v>2110</v>
      </c>
      <c r="AS196" s="2" t="s">
        <v>2027</v>
      </c>
      <c r="AT196" t="s">
        <v>2031</v>
      </c>
    </row>
    <row r="197" spans="37:46" x14ac:dyDescent="0.25">
      <c r="AK197" s="3" t="s">
        <v>2158</v>
      </c>
      <c r="AL197" t="s">
        <v>2020</v>
      </c>
      <c r="AM197" t="s">
        <v>2107</v>
      </c>
      <c r="AN197" s="2" t="s">
        <v>2034</v>
      </c>
      <c r="AO197" s="2" t="s">
        <v>2114</v>
      </c>
      <c r="AP197" s="2" t="s">
        <v>2048</v>
      </c>
      <c r="AQ197" s="3" t="s">
        <v>2052</v>
      </c>
      <c r="AR197" s="2" t="s">
        <v>2021</v>
      </c>
      <c r="AS197" s="2" t="s">
        <v>2110</v>
      </c>
      <c r="AT197" t="s">
        <v>2104</v>
      </c>
    </row>
    <row r="198" spans="37:46" x14ac:dyDescent="0.25">
      <c r="AK198" s="3" t="s">
        <v>2159</v>
      </c>
      <c r="AL198" t="s">
        <v>2020</v>
      </c>
      <c r="AM198" t="s">
        <v>2107</v>
      </c>
      <c r="AN198" s="2" t="s">
        <v>2071</v>
      </c>
      <c r="AO198" s="2" t="s">
        <v>2114</v>
      </c>
      <c r="AP198" s="2" t="s">
        <v>2021</v>
      </c>
      <c r="AQ198" s="3" t="s">
        <v>2110</v>
      </c>
      <c r="AR198" s="2" t="s">
        <v>2026</v>
      </c>
      <c r="AS198" s="2" t="s">
        <v>2027</v>
      </c>
      <c r="AT198" t="s">
        <v>2028</v>
      </c>
    </row>
    <row r="199" spans="37:46" x14ac:dyDescent="0.25">
      <c r="AK199" s="3" t="s">
        <v>2160</v>
      </c>
      <c r="AL199" t="s">
        <v>2020</v>
      </c>
      <c r="AM199" t="s">
        <v>2045</v>
      </c>
      <c r="AN199" s="2" t="s">
        <v>2071</v>
      </c>
      <c r="AO199" s="2" t="s">
        <v>2114</v>
      </c>
      <c r="AP199" s="2" t="s">
        <v>2021</v>
      </c>
      <c r="AQ199" s="3" t="s">
        <v>2110</v>
      </c>
      <c r="AR199" s="2" t="s">
        <v>2026</v>
      </c>
      <c r="AS199" s="2" t="s">
        <v>2027</v>
      </c>
      <c r="AT199" t="s">
        <v>2035</v>
      </c>
    </row>
    <row r="200" spans="37:46" x14ac:dyDescent="0.25">
      <c r="AK200" s="3" t="s">
        <v>2161</v>
      </c>
      <c r="AL200" t="s">
        <v>2020</v>
      </c>
      <c r="AM200" t="s">
        <v>2026</v>
      </c>
      <c r="AN200" s="2" t="s">
        <v>2071</v>
      </c>
      <c r="AO200" s="2" t="s">
        <v>2114</v>
      </c>
      <c r="AP200" s="2" t="s">
        <v>2021</v>
      </c>
      <c r="AQ200" s="3" t="s">
        <v>2110</v>
      </c>
      <c r="AR200" s="2" t="s">
        <v>2045</v>
      </c>
      <c r="AS200" s="2" t="s">
        <v>2027</v>
      </c>
      <c r="AT200" t="s">
        <v>2040</v>
      </c>
    </row>
    <row r="201" spans="37:46" x14ac:dyDescent="0.25">
      <c r="AK201" s="3" t="s">
        <v>2162</v>
      </c>
      <c r="AL201" t="s">
        <v>2020</v>
      </c>
      <c r="AM201" t="s">
        <v>2107</v>
      </c>
      <c r="AN201" s="2" t="s">
        <v>2083</v>
      </c>
      <c r="AO201" s="2" t="s">
        <v>2114</v>
      </c>
      <c r="AP201" s="2" t="s">
        <v>2048</v>
      </c>
      <c r="AQ201" s="3" t="s">
        <v>2058</v>
      </c>
      <c r="AR201" s="2" t="s">
        <v>2067</v>
      </c>
      <c r="AS201" s="2" t="s">
        <v>2027</v>
      </c>
      <c r="AT201" t="s">
        <v>2031</v>
      </c>
    </row>
    <row r="202" spans="37:46" x14ac:dyDescent="0.25">
      <c r="AK202" s="3" t="s">
        <v>2163</v>
      </c>
      <c r="AL202" t="s">
        <v>2020</v>
      </c>
      <c r="AM202" t="s">
        <v>2107</v>
      </c>
      <c r="AN202" s="2" t="s">
        <v>2083</v>
      </c>
      <c r="AO202" s="2" t="s">
        <v>2114</v>
      </c>
      <c r="AP202" s="2" t="s">
        <v>2048</v>
      </c>
      <c r="AQ202" s="3" t="s">
        <v>2021</v>
      </c>
      <c r="AR202" s="2" t="s">
        <v>2058</v>
      </c>
      <c r="AS202" s="2" t="s">
        <v>2027</v>
      </c>
      <c r="AT202" t="s">
        <v>2104</v>
      </c>
    </row>
    <row r="203" spans="37:46" x14ac:dyDescent="0.25">
      <c r="AK203" s="3" t="s">
        <v>2164</v>
      </c>
      <c r="AL203" t="s">
        <v>2020</v>
      </c>
      <c r="AM203" t="s">
        <v>2048</v>
      </c>
      <c r="AN203" s="2" t="s">
        <v>2021</v>
      </c>
      <c r="AO203" s="2" t="s">
        <v>2058</v>
      </c>
      <c r="AP203" s="2" t="s">
        <v>2114</v>
      </c>
      <c r="AQ203" s="3" t="s">
        <v>2025</v>
      </c>
      <c r="AR203" s="2" t="s">
        <v>2056</v>
      </c>
      <c r="AS203" s="2" t="s">
        <v>2027</v>
      </c>
      <c r="AT203" t="s">
        <v>2028</v>
      </c>
    </row>
    <row r="204" spans="37:46" x14ac:dyDescent="0.25">
      <c r="AK204" s="3" t="s">
        <v>1613</v>
      </c>
      <c r="AL204" t="s">
        <v>124</v>
      </c>
      <c r="AM204" t="s">
        <v>1551</v>
      </c>
      <c r="AN204" s="2" t="s">
        <v>1552</v>
      </c>
      <c r="AO204" s="2" t="s">
        <v>1553</v>
      </c>
      <c r="AP204" s="2" t="s">
        <v>1554</v>
      </c>
      <c r="AQ204" s="3" t="s">
        <v>1555</v>
      </c>
      <c r="AR204" s="2" t="s">
        <v>1556</v>
      </c>
      <c r="AS204" s="2" t="s">
        <v>1557</v>
      </c>
      <c r="AT204" t="s">
        <v>1558</v>
      </c>
    </row>
    <row r="205" spans="37:46" x14ac:dyDescent="0.25">
      <c r="AK205" s="3" t="s">
        <v>2165</v>
      </c>
      <c r="AL205" t="s">
        <v>2020</v>
      </c>
      <c r="AM205" t="s">
        <v>2048</v>
      </c>
      <c r="AN205" s="2" t="s">
        <v>2021</v>
      </c>
      <c r="AO205" s="2" t="s">
        <v>2058</v>
      </c>
      <c r="AP205" s="2" t="s">
        <v>2114</v>
      </c>
      <c r="AQ205" s="3" t="s">
        <v>2025</v>
      </c>
      <c r="AR205" s="2" t="s">
        <v>2056</v>
      </c>
      <c r="AS205" s="2" t="s">
        <v>2027</v>
      </c>
      <c r="AT205" t="s">
        <v>2035</v>
      </c>
    </row>
    <row r="206" spans="37:46" x14ac:dyDescent="0.25">
      <c r="AK206" s="3" t="s">
        <v>2166</v>
      </c>
      <c r="AL206" t="s">
        <v>2020</v>
      </c>
      <c r="AM206" t="s">
        <v>2048</v>
      </c>
      <c r="AN206" s="2" t="s">
        <v>2021</v>
      </c>
      <c r="AO206" s="2" t="s">
        <v>2114</v>
      </c>
      <c r="AP206" s="2" t="s">
        <v>2110</v>
      </c>
      <c r="AQ206" s="3" t="s">
        <v>2056</v>
      </c>
      <c r="AR206" s="2" t="s">
        <v>2107</v>
      </c>
      <c r="AS206" s="2" t="s">
        <v>2027</v>
      </c>
      <c r="AT206" t="s">
        <v>2031</v>
      </c>
    </row>
    <row r="207" spans="37:46" x14ac:dyDescent="0.25">
      <c r="AK207" s="3" t="s">
        <v>2167</v>
      </c>
      <c r="AL207" t="s">
        <v>2020</v>
      </c>
      <c r="AM207" t="s">
        <v>2107</v>
      </c>
      <c r="AN207" s="2" t="s">
        <v>2168</v>
      </c>
      <c r="AO207" s="2" t="s">
        <v>2114</v>
      </c>
      <c r="AP207" s="2" t="s">
        <v>2048</v>
      </c>
      <c r="AQ207" s="3" t="s">
        <v>2034</v>
      </c>
      <c r="AR207" s="2" t="s">
        <v>2052</v>
      </c>
      <c r="AS207" s="2" t="s">
        <v>2110</v>
      </c>
      <c r="AT207" t="s">
        <v>2104</v>
      </c>
    </row>
    <row r="208" spans="37:46" x14ac:dyDescent="0.25">
      <c r="AK208" s="3" t="s">
        <v>2169</v>
      </c>
      <c r="AL208" t="s">
        <v>2020</v>
      </c>
      <c r="AM208" t="s">
        <v>2107</v>
      </c>
      <c r="AN208" s="2" t="s">
        <v>2083</v>
      </c>
      <c r="AO208" s="2" t="s">
        <v>2114</v>
      </c>
      <c r="AP208" s="2" t="s">
        <v>2048</v>
      </c>
      <c r="AQ208" s="3" t="s">
        <v>2058</v>
      </c>
      <c r="AR208" s="2" t="s">
        <v>2021</v>
      </c>
      <c r="AS208" s="2" t="s">
        <v>2027</v>
      </c>
      <c r="AT208" t="s">
        <v>2040</v>
      </c>
    </row>
    <row r="209" spans="37:46" x14ac:dyDescent="0.25">
      <c r="AK209" s="3" t="s">
        <v>2170</v>
      </c>
      <c r="AL209" t="s">
        <v>2020</v>
      </c>
      <c r="AM209" t="s">
        <v>2107</v>
      </c>
      <c r="AN209" s="2" t="s">
        <v>2083</v>
      </c>
      <c r="AO209" s="2" t="s">
        <v>2114</v>
      </c>
      <c r="AP209" s="2" t="s">
        <v>2048</v>
      </c>
      <c r="AQ209" s="3" t="s">
        <v>2067</v>
      </c>
      <c r="AR209" s="2" t="s">
        <v>2110</v>
      </c>
      <c r="AS209" s="2" t="s">
        <v>2027</v>
      </c>
      <c r="AT209" t="s">
        <v>2171</v>
      </c>
    </row>
    <row r="210" spans="37:46" x14ac:dyDescent="0.25">
      <c r="AK210" s="3" t="s">
        <v>2172</v>
      </c>
      <c r="AL210" t="s">
        <v>2020</v>
      </c>
      <c r="AM210" t="s">
        <v>2058</v>
      </c>
      <c r="AN210" s="2" t="s">
        <v>2083</v>
      </c>
      <c r="AO210" s="2" t="s">
        <v>2114</v>
      </c>
      <c r="AP210" s="2" t="s">
        <v>2030</v>
      </c>
      <c r="AQ210" s="3" t="s">
        <v>2021</v>
      </c>
      <c r="AR210" s="2" t="s">
        <v>2025</v>
      </c>
      <c r="AS210" s="2" t="s">
        <v>2027</v>
      </c>
      <c r="AT210" t="s">
        <v>2028</v>
      </c>
    </row>
    <row r="211" spans="37:46" x14ac:dyDescent="0.25">
      <c r="AK211" s="3" t="s">
        <v>2173</v>
      </c>
      <c r="AL211" t="s">
        <v>2020</v>
      </c>
      <c r="AM211" t="s">
        <v>2090</v>
      </c>
      <c r="AN211" s="2" t="s">
        <v>2071</v>
      </c>
      <c r="AO211" s="2" t="s">
        <v>2114</v>
      </c>
      <c r="AP211" s="2" t="s">
        <v>2021</v>
      </c>
      <c r="AQ211" s="3" t="s">
        <v>2110</v>
      </c>
      <c r="AR211" s="2" t="s">
        <v>2026</v>
      </c>
      <c r="AS211" s="2" t="s">
        <v>2027</v>
      </c>
      <c r="AT211" t="s">
        <v>2035</v>
      </c>
    </row>
    <row r="212" spans="37:46" x14ac:dyDescent="0.25">
      <c r="AK212" s="3" t="s">
        <v>2174</v>
      </c>
      <c r="AL212" t="s">
        <v>2020</v>
      </c>
      <c r="AM212" t="s">
        <v>2107</v>
      </c>
      <c r="AN212" s="2" t="s">
        <v>2071</v>
      </c>
      <c r="AO212" s="2" t="s">
        <v>2114</v>
      </c>
      <c r="AP212" s="2" t="s">
        <v>2021</v>
      </c>
      <c r="AQ212" s="3" t="s">
        <v>2110</v>
      </c>
      <c r="AR212" s="2" t="s">
        <v>2026</v>
      </c>
      <c r="AS212" s="2" t="s">
        <v>2027</v>
      </c>
      <c r="AT212" t="s">
        <v>2037</v>
      </c>
    </row>
    <row r="213" spans="37:46" x14ac:dyDescent="0.25">
      <c r="AK213" s="3" t="s">
        <v>2175</v>
      </c>
      <c r="AL213" t="s">
        <v>2020</v>
      </c>
      <c r="AM213" t="s">
        <v>2107</v>
      </c>
      <c r="AN213" s="2" t="s">
        <v>2071</v>
      </c>
      <c r="AO213" s="2" t="s">
        <v>2114</v>
      </c>
      <c r="AP213" s="2" t="s">
        <v>2021</v>
      </c>
      <c r="AQ213" s="3" t="s">
        <v>2110</v>
      </c>
      <c r="AR213" s="2" t="s">
        <v>2026</v>
      </c>
      <c r="AS213" s="2" t="s">
        <v>2027</v>
      </c>
      <c r="AT213" t="s">
        <v>2028</v>
      </c>
    </row>
    <row r="214" spans="37:46" x14ac:dyDescent="0.25">
      <c r="AK214" s="3" t="s">
        <v>2176</v>
      </c>
      <c r="AL214" t="s">
        <v>2020</v>
      </c>
      <c r="AM214" t="s">
        <v>2107</v>
      </c>
      <c r="AN214" s="2" t="s">
        <v>2071</v>
      </c>
      <c r="AO214" s="2" t="s">
        <v>2114</v>
      </c>
      <c r="AP214" s="2" t="s">
        <v>2030</v>
      </c>
      <c r="AQ214" s="3" t="s">
        <v>2021</v>
      </c>
      <c r="AR214" s="2" t="s">
        <v>2110</v>
      </c>
      <c r="AS214" s="2" t="s">
        <v>2027</v>
      </c>
      <c r="AT214" t="s">
        <v>2040</v>
      </c>
    </row>
    <row r="215" spans="37:46" x14ac:dyDescent="0.25">
      <c r="AK215" s="3" t="s">
        <v>2177</v>
      </c>
      <c r="AL215" t="s">
        <v>2020</v>
      </c>
      <c r="AM215" t="s">
        <v>2107</v>
      </c>
      <c r="AN215" s="2" t="s">
        <v>2071</v>
      </c>
      <c r="AO215" s="2" t="s">
        <v>2114</v>
      </c>
      <c r="AP215" s="2" t="s">
        <v>2030</v>
      </c>
      <c r="AQ215" s="3" t="s">
        <v>2021</v>
      </c>
      <c r="AR215" s="2" t="s">
        <v>2110</v>
      </c>
      <c r="AS215" s="2" t="s">
        <v>2027</v>
      </c>
      <c r="AT215" t="s">
        <v>2035</v>
      </c>
    </row>
    <row r="216" spans="37:46" x14ac:dyDescent="0.25">
      <c r="AK216" s="3" t="s">
        <v>2178</v>
      </c>
      <c r="AL216" t="s">
        <v>2020</v>
      </c>
      <c r="AM216" t="s">
        <v>2107</v>
      </c>
      <c r="AN216" s="2" t="s">
        <v>2071</v>
      </c>
      <c r="AO216" s="2" t="s">
        <v>2114</v>
      </c>
      <c r="AP216" s="2" t="s">
        <v>2030</v>
      </c>
      <c r="AQ216" s="3" t="s">
        <v>2021</v>
      </c>
      <c r="AR216" s="2" t="s">
        <v>2110</v>
      </c>
      <c r="AS216" s="2" t="s">
        <v>2027</v>
      </c>
      <c r="AT216" t="s">
        <v>2037</v>
      </c>
    </row>
    <row r="217" spans="37:46" x14ac:dyDescent="0.25">
      <c r="AK217" s="3" t="s">
        <v>2179</v>
      </c>
      <c r="AL217" t="s">
        <v>2020</v>
      </c>
      <c r="AM217" t="s">
        <v>2107</v>
      </c>
      <c r="AN217" s="2" t="s">
        <v>2071</v>
      </c>
      <c r="AO217" s="2" t="s">
        <v>2114</v>
      </c>
      <c r="AP217" s="2" t="s">
        <v>2030</v>
      </c>
      <c r="AQ217" s="3" t="s">
        <v>2021</v>
      </c>
      <c r="AR217" s="2" t="s">
        <v>2110</v>
      </c>
      <c r="AS217" s="2" t="s">
        <v>2027</v>
      </c>
      <c r="AT217" t="s">
        <v>2028</v>
      </c>
    </row>
    <row r="218" spans="37:46" x14ac:dyDescent="0.25">
      <c r="AK218" s="3" t="s">
        <v>2180</v>
      </c>
      <c r="AL218" t="s">
        <v>2020</v>
      </c>
      <c r="AM218" t="s">
        <v>2107</v>
      </c>
      <c r="AN218" s="2" t="s">
        <v>2058</v>
      </c>
      <c r="AO218" s="2" t="s">
        <v>2114</v>
      </c>
      <c r="AP218" s="2" t="s">
        <v>2083</v>
      </c>
      <c r="AQ218" s="3" t="s">
        <v>2021</v>
      </c>
      <c r="AR218" s="2" t="s">
        <v>2030</v>
      </c>
      <c r="AS218" s="2" t="s">
        <v>2027</v>
      </c>
      <c r="AT218" t="s">
        <v>2040</v>
      </c>
    </row>
    <row r="219" spans="37:46" x14ac:dyDescent="0.25">
      <c r="AK219" s="3" t="s">
        <v>2181</v>
      </c>
      <c r="AL219" t="s">
        <v>2020</v>
      </c>
      <c r="AM219" t="s">
        <v>2107</v>
      </c>
      <c r="AN219" s="2" t="s">
        <v>2058</v>
      </c>
      <c r="AO219" s="2" t="s">
        <v>2114</v>
      </c>
      <c r="AP219" s="2" t="s">
        <v>2083</v>
      </c>
      <c r="AQ219" s="3" t="s">
        <v>2021</v>
      </c>
      <c r="AR219" s="2" t="s">
        <v>2030</v>
      </c>
      <c r="AS219" s="2" t="s">
        <v>2027</v>
      </c>
      <c r="AT219" t="s">
        <v>2037</v>
      </c>
    </row>
    <row r="220" spans="37:46" x14ac:dyDescent="0.25">
      <c r="AK220" s="3" t="s">
        <v>2182</v>
      </c>
      <c r="AL220" t="s">
        <v>2020</v>
      </c>
      <c r="AM220" t="s">
        <v>2107</v>
      </c>
      <c r="AN220" s="2" t="s">
        <v>2071</v>
      </c>
      <c r="AO220" s="2" t="s">
        <v>2114</v>
      </c>
      <c r="AP220" s="2" t="s">
        <v>2021</v>
      </c>
      <c r="AQ220" s="3" t="s">
        <v>2110</v>
      </c>
      <c r="AR220" s="2" t="s">
        <v>2048</v>
      </c>
      <c r="AS220" s="2" t="s">
        <v>2027</v>
      </c>
      <c r="AT220" t="s">
        <v>2035</v>
      </c>
    </row>
    <row r="221" spans="37:46" x14ac:dyDescent="0.25">
      <c r="AK221" s="3" t="s">
        <v>2183</v>
      </c>
      <c r="AL221" t="s">
        <v>2020</v>
      </c>
      <c r="AM221" t="s">
        <v>2107</v>
      </c>
      <c r="AN221" s="2" t="s">
        <v>2083</v>
      </c>
      <c r="AO221" s="2" t="s">
        <v>2114</v>
      </c>
      <c r="AP221" s="2" t="s">
        <v>2048</v>
      </c>
      <c r="AQ221" s="3" t="s">
        <v>2058</v>
      </c>
      <c r="AR221" s="2" t="s">
        <v>2021</v>
      </c>
      <c r="AS221" s="2" t="s">
        <v>2027</v>
      </c>
      <c r="AT221" t="s">
        <v>2028</v>
      </c>
    </row>
    <row r="222" spans="37:46" x14ac:dyDescent="0.25">
      <c r="AK222" s="3" t="s">
        <v>2184</v>
      </c>
      <c r="AL222" t="s">
        <v>2020</v>
      </c>
      <c r="AM222" t="s">
        <v>2048</v>
      </c>
      <c r="AN222" s="2" t="s">
        <v>2071</v>
      </c>
      <c r="AO222" s="2" t="s">
        <v>2114</v>
      </c>
      <c r="AP222" s="2" t="s">
        <v>2021</v>
      </c>
      <c r="AQ222" s="3" t="s">
        <v>2110</v>
      </c>
      <c r="AR222" s="2" t="s">
        <v>2107</v>
      </c>
      <c r="AS222" s="2" t="s">
        <v>2039</v>
      </c>
      <c r="AT222" t="s">
        <v>2040</v>
      </c>
    </row>
    <row r="223" spans="37:46" x14ac:dyDescent="0.25">
      <c r="AK223" s="3" t="s">
        <v>2185</v>
      </c>
      <c r="AL223" t="s">
        <v>2020</v>
      </c>
      <c r="AM223" t="s">
        <v>2048</v>
      </c>
      <c r="AN223" s="2" t="s">
        <v>2071</v>
      </c>
      <c r="AO223" s="2" t="s">
        <v>2114</v>
      </c>
      <c r="AP223" s="2" t="s">
        <v>2021</v>
      </c>
      <c r="AQ223" s="3" t="s">
        <v>2110</v>
      </c>
      <c r="AR223" s="2" t="s">
        <v>2107</v>
      </c>
      <c r="AS223" s="2" t="s">
        <v>2027</v>
      </c>
      <c r="AT223" t="s">
        <v>2037</v>
      </c>
    </row>
    <row r="224" spans="37:46" x14ac:dyDescent="0.25">
      <c r="AK224" s="3" t="s">
        <v>2186</v>
      </c>
      <c r="AL224" t="s">
        <v>2020</v>
      </c>
      <c r="AM224" t="s">
        <v>2021</v>
      </c>
      <c r="AN224" s="2" t="s">
        <v>2071</v>
      </c>
      <c r="AO224" s="2" t="s">
        <v>2114</v>
      </c>
      <c r="AP224" s="2" t="s">
        <v>2110</v>
      </c>
      <c r="AQ224" s="3" t="s">
        <v>2026</v>
      </c>
      <c r="AR224" s="2" t="s">
        <v>2107</v>
      </c>
      <c r="AS224" s="2" t="s">
        <v>2027</v>
      </c>
      <c r="AT224" t="s">
        <v>2035</v>
      </c>
    </row>
    <row r="225" spans="37:46" x14ac:dyDescent="0.25">
      <c r="AK225" s="3" t="s">
        <v>2187</v>
      </c>
      <c r="AL225" t="s">
        <v>2020</v>
      </c>
      <c r="AM225" t="s">
        <v>2107</v>
      </c>
      <c r="AN225" s="2" t="s">
        <v>2083</v>
      </c>
      <c r="AO225" s="2" t="s">
        <v>2114</v>
      </c>
      <c r="AP225" s="2" t="s">
        <v>2067</v>
      </c>
      <c r="AQ225" s="3" t="s">
        <v>2058</v>
      </c>
      <c r="AR225" s="2" t="s">
        <v>2027</v>
      </c>
      <c r="AS225" s="2" t="s">
        <v>2026</v>
      </c>
      <c r="AT225" t="s">
        <v>2028</v>
      </c>
    </row>
    <row r="226" spans="37:46" x14ac:dyDescent="0.25">
      <c r="AK226" s="3" t="s">
        <v>2188</v>
      </c>
      <c r="AL226" t="s">
        <v>2020</v>
      </c>
      <c r="AM226" t="s">
        <v>2067</v>
      </c>
      <c r="AN226" s="2" t="s">
        <v>2107</v>
      </c>
      <c r="AO226" s="2" t="s">
        <v>2059</v>
      </c>
      <c r="AP226" s="2" t="s">
        <v>2071</v>
      </c>
      <c r="AQ226" s="3" t="s">
        <v>2048</v>
      </c>
      <c r="AR226" s="2" t="s">
        <v>2110</v>
      </c>
      <c r="AS226" s="2" t="s">
        <v>2027</v>
      </c>
      <c r="AT226" t="s">
        <v>2040</v>
      </c>
    </row>
    <row r="227" spans="37:46" x14ac:dyDescent="0.25">
      <c r="AK227" s="3" t="s">
        <v>2189</v>
      </c>
      <c r="AL227" t="s">
        <v>2020</v>
      </c>
      <c r="AM227" t="s">
        <v>2021</v>
      </c>
      <c r="AN227" s="2" t="s">
        <v>2107</v>
      </c>
      <c r="AO227" s="2" t="s">
        <v>2059</v>
      </c>
      <c r="AP227" s="2" t="s">
        <v>2071</v>
      </c>
      <c r="AQ227" s="3" t="s">
        <v>2030</v>
      </c>
      <c r="AR227" s="2" t="s">
        <v>2110</v>
      </c>
      <c r="AS227" s="2" t="s">
        <v>2027</v>
      </c>
      <c r="AT227" t="s">
        <v>2037</v>
      </c>
    </row>
    <row r="228" spans="37:46" x14ac:dyDescent="0.25">
      <c r="AK228" s="3" t="s">
        <v>2190</v>
      </c>
      <c r="AL228" t="s">
        <v>2020</v>
      </c>
      <c r="AM228" t="s">
        <v>2021</v>
      </c>
      <c r="AN228" s="2" t="s">
        <v>2107</v>
      </c>
      <c r="AO228" s="2" t="s">
        <v>2059</v>
      </c>
      <c r="AP228" s="2" t="s">
        <v>2071</v>
      </c>
      <c r="AQ228" s="3" t="s">
        <v>2030</v>
      </c>
      <c r="AR228" s="2" t="s">
        <v>2110</v>
      </c>
      <c r="AS228" s="2" t="s">
        <v>2039</v>
      </c>
      <c r="AT228" t="s">
        <v>2035</v>
      </c>
    </row>
    <row r="229" spans="37:46" x14ac:dyDescent="0.25">
      <c r="AK229" s="3" t="s">
        <v>2191</v>
      </c>
      <c r="AL229" t="s">
        <v>2020</v>
      </c>
      <c r="AM229" t="s">
        <v>2107</v>
      </c>
      <c r="AN229" s="2" t="s">
        <v>2021</v>
      </c>
      <c r="AO229" s="2" t="s">
        <v>2071</v>
      </c>
      <c r="AP229" s="2" t="s">
        <v>2059</v>
      </c>
      <c r="AQ229" s="3" t="s">
        <v>2110</v>
      </c>
      <c r="AR229" s="2" t="s">
        <v>2030</v>
      </c>
      <c r="AS229" s="2" t="s">
        <v>2027</v>
      </c>
      <c r="AT229" t="s">
        <v>2028</v>
      </c>
    </row>
    <row r="230" spans="37:46" x14ac:dyDescent="0.25">
      <c r="AK230" s="3" t="s">
        <v>1613</v>
      </c>
      <c r="AL230" t="s">
        <v>124</v>
      </c>
      <c r="AM230" t="s">
        <v>1551</v>
      </c>
      <c r="AN230" s="2" t="s">
        <v>1552</v>
      </c>
      <c r="AO230" s="2" t="s">
        <v>1553</v>
      </c>
      <c r="AP230" s="2" t="s">
        <v>1554</v>
      </c>
      <c r="AQ230" s="3" t="s">
        <v>1555</v>
      </c>
      <c r="AR230" s="2" t="s">
        <v>1556</v>
      </c>
      <c r="AS230" s="2" t="s">
        <v>1557</v>
      </c>
      <c r="AT230" t="s">
        <v>1558</v>
      </c>
    </row>
    <row r="231" spans="37:46" x14ac:dyDescent="0.25">
      <c r="AK231" s="3" t="s">
        <v>2192</v>
      </c>
      <c r="AL231" t="s">
        <v>2020</v>
      </c>
      <c r="AM231" t="s">
        <v>2107</v>
      </c>
      <c r="AN231" s="2" t="s">
        <v>2021</v>
      </c>
      <c r="AO231" s="2" t="s">
        <v>2071</v>
      </c>
      <c r="AP231" s="2" t="s">
        <v>2059</v>
      </c>
      <c r="AQ231" s="3" t="s">
        <v>2110</v>
      </c>
      <c r="AR231" s="2" t="s">
        <v>2030</v>
      </c>
      <c r="AS231" s="2" t="s">
        <v>2027</v>
      </c>
      <c r="AT231" t="s">
        <v>2040</v>
      </c>
    </row>
    <row r="232" spans="37:46" x14ac:dyDescent="0.25">
      <c r="AK232" s="3" t="s">
        <v>2193</v>
      </c>
      <c r="AL232" t="s">
        <v>2020</v>
      </c>
      <c r="AM232" t="s">
        <v>2107</v>
      </c>
      <c r="AN232" s="2" t="s">
        <v>2067</v>
      </c>
      <c r="AO232" s="2" t="s">
        <v>2071</v>
      </c>
      <c r="AP232" s="2" t="s">
        <v>2110</v>
      </c>
      <c r="AQ232" s="3" t="s">
        <v>2059</v>
      </c>
      <c r="AR232" s="2" t="s">
        <v>2026</v>
      </c>
      <c r="AS232" s="2" t="s">
        <v>2027</v>
      </c>
      <c r="AT232" t="s">
        <v>2035</v>
      </c>
    </row>
    <row r="233" spans="37:46" x14ac:dyDescent="0.25">
      <c r="AK233" s="3" t="s">
        <v>2194</v>
      </c>
      <c r="AL233" t="s">
        <v>2020</v>
      </c>
      <c r="AM233" t="s">
        <v>2107</v>
      </c>
      <c r="AN233" s="2" t="s">
        <v>2048</v>
      </c>
      <c r="AO233" s="2" t="s">
        <v>2071</v>
      </c>
      <c r="AP233" s="2" t="s">
        <v>2059</v>
      </c>
      <c r="AQ233" s="3" t="s">
        <v>2067</v>
      </c>
      <c r="AR233" s="2" t="s">
        <v>2110</v>
      </c>
      <c r="AS233" s="2" t="s">
        <v>2027</v>
      </c>
      <c r="AT233" t="s">
        <v>2195</v>
      </c>
    </row>
    <row r="234" spans="37:46" x14ac:dyDescent="0.25">
      <c r="AK234" s="3" t="s">
        <v>2196</v>
      </c>
      <c r="AL234" t="s">
        <v>2020</v>
      </c>
      <c r="AM234" t="s">
        <v>2107</v>
      </c>
      <c r="AN234" s="2" t="s">
        <v>2021</v>
      </c>
      <c r="AO234" s="2" t="s">
        <v>2022</v>
      </c>
      <c r="AP234" s="2" t="s">
        <v>2026</v>
      </c>
      <c r="AQ234" s="3" t="s">
        <v>2034</v>
      </c>
      <c r="AR234" s="2" t="s">
        <v>2027</v>
      </c>
      <c r="AS234" s="2" t="s">
        <v>2061</v>
      </c>
      <c r="AT234" t="s">
        <v>2037</v>
      </c>
    </row>
    <row r="235" spans="37:46" x14ac:dyDescent="0.25">
      <c r="AK235" s="3" t="s">
        <v>2197</v>
      </c>
      <c r="AL235" t="s">
        <v>2020</v>
      </c>
      <c r="AM235" t="s">
        <v>2107</v>
      </c>
      <c r="AN235" s="2" t="s">
        <v>2021</v>
      </c>
      <c r="AO235" s="2" t="s">
        <v>2059</v>
      </c>
      <c r="AP235" s="2" t="s">
        <v>2071</v>
      </c>
      <c r="AQ235" s="3" t="s">
        <v>2030</v>
      </c>
      <c r="AR235" s="2" t="s">
        <v>2061</v>
      </c>
      <c r="AS235" s="2" t="s">
        <v>2039</v>
      </c>
      <c r="AT235" t="s">
        <v>2028</v>
      </c>
    </row>
    <row r="236" spans="37:46" x14ac:dyDescent="0.25">
      <c r="AK236" s="3" t="s">
        <v>2198</v>
      </c>
      <c r="AL236" t="s">
        <v>2084</v>
      </c>
      <c r="AM236" t="s">
        <v>2107</v>
      </c>
      <c r="AN236" s="2" t="s">
        <v>2021</v>
      </c>
      <c r="AO236" s="2" t="s">
        <v>2059</v>
      </c>
      <c r="AP236" s="2" t="s">
        <v>2030</v>
      </c>
      <c r="AQ236" s="3" t="s">
        <v>2071</v>
      </c>
      <c r="AR236" s="2" t="s">
        <v>2052</v>
      </c>
      <c r="AS236" s="2" t="s">
        <v>2110</v>
      </c>
      <c r="AT236" t="s">
        <v>2040</v>
      </c>
    </row>
    <row r="237" spans="37:46" x14ac:dyDescent="0.25">
      <c r="AK237" s="3" t="s">
        <v>2199</v>
      </c>
      <c r="AL237" t="s">
        <v>2020</v>
      </c>
      <c r="AM237" t="s">
        <v>2107</v>
      </c>
      <c r="AN237" s="2" t="s">
        <v>2021</v>
      </c>
      <c r="AO237" s="2" t="s">
        <v>2071</v>
      </c>
      <c r="AP237" s="2" t="s">
        <v>2200</v>
      </c>
      <c r="AQ237" s="3" t="s">
        <v>2027</v>
      </c>
      <c r="AR237" s="2" t="s">
        <v>2026</v>
      </c>
      <c r="AS237" s="2" t="s">
        <v>2061</v>
      </c>
      <c r="AT237" t="s">
        <v>2035</v>
      </c>
    </row>
    <row r="238" spans="37:46" x14ac:dyDescent="0.25">
      <c r="AK238" s="3" t="s">
        <v>2201</v>
      </c>
      <c r="AL238" t="s">
        <v>2020</v>
      </c>
      <c r="AM238" t="s">
        <v>2107</v>
      </c>
      <c r="AN238" s="2" t="s">
        <v>2021</v>
      </c>
      <c r="AO238" s="2" t="s">
        <v>2059</v>
      </c>
      <c r="AP238" s="2" t="s">
        <v>2071</v>
      </c>
      <c r="AQ238" s="3" t="s">
        <v>2030</v>
      </c>
      <c r="AR238" s="2" t="s">
        <v>2110</v>
      </c>
      <c r="AS238" s="2" t="s">
        <v>2027</v>
      </c>
      <c r="AT238" t="s">
        <v>2195</v>
      </c>
    </row>
    <row r="239" spans="37:46" x14ac:dyDescent="0.25">
      <c r="AK239" s="3" t="s">
        <v>2202</v>
      </c>
      <c r="AL239" t="s">
        <v>2020</v>
      </c>
      <c r="AM239" t="s">
        <v>2107</v>
      </c>
      <c r="AN239" s="2" t="s">
        <v>2021</v>
      </c>
      <c r="AO239" s="2" t="s">
        <v>2059</v>
      </c>
      <c r="AP239" s="2" t="s">
        <v>2030</v>
      </c>
      <c r="AQ239" s="3" t="s">
        <v>2071</v>
      </c>
      <c r="AR239" s="2" t="s">
        <v>2110</v>
      </c>
      <c r="AS239" s="2" t="s">
        <v>2027</v>
      </c>
      <c r="AT239" t="s">
        <v>2037</v>
      </c>
    </row>
    <row r="240" spans="37:46" x14ac:dyDescent="0.25">
      <c r="AK240" s="3" t="s">
        <v>2203</v>
      </c>
      <c r="AL240" t="s">
        <v>2020</v>
      </c>
      <c r="AM240" t="s">
        <v>2107</v>
      </c>
      <c r="AN240" s="2" t="s">
        <v>2021</v>
      </c>
      <c r="AO240" s="2" t="s">
        <v>2071</v>
      </c>
      <c r="AP240" s="2" t="s">
        <v>2059</v>
      </c>
      <c r="AQ240" s="3" t="s">
        <v>2110</v>
      </c>
      <c r="AR240" s="2" t="s">
        <v>2030</v>
      </c>
      <c r="AS240" s="2" t="s">
        <v>2027</v>
      </c>
      <c r="AT240" t="s">
        <v>2028</v>
      </c>
    </row>
    <row r="241" spans="37:46" x14ac:dyDescent="0.25">
      <c r="AK241" s="3" t="s">
        <v>2204</v>
      </c>
      <c r="AL241" t="s">
        <v>2020</v>
      </c>
      <c r="AM241" t="s">
        <v>2107</v>
      </c>
      <c r="AN241" s="2" t="s">
        <v>2021</v>
      </c>
      <c r="AO241" s="2" t="s">
        <v>2022</v>
      </c>
      <c r="AP241" s="2" t="s">
        <v>2110</v>
      </c>
      <c r="AQ241" s="3" t="s">
        <v>2034</v>
      </c>
      <c r="AR241" s="2" t="s">
        <v>2027</v>
      </c>
      <c r="AS241" s="2" t="s">
        <v>2026</v>
      </c>
      <c r="AT241" t="s">
        <v>2123</v>
      </c>
    </row>
    <row r="242" spans="37:46" x14ac:dyDescent="0.25">
      <c r="AK242" s="3" t="s">
        <v>2205</v>
      </c>
      <c r="AL242" t="s">
        <v>2020</v>
      </c>
      <c r="AM242" t="s">
        <v>2107</v>
      </c>
      <c r="AN242" s="2" t="s">
        <v>2021</v>
      </c>
      <c r="AO242" s="2" t="s">
        <v>2059</v>
      </c>
      <c r="AP242" s="2" t="s">
        <v>2071</v>
      </c>
      <c r="AQ242" s="3" t="s">
        <v>2030</v>
      </c>
      <c r="AR242" s="2" t="s">
        <v>2110</v>
      </c>
      <c r="AS242" s="2" t="s">
        <v>2027</v>
      </c>
      <c r="AT242" t="s">
        <v>2040</v>
      </c>
    </row>
    <row r="243" spans="37:46" x14ac:dyDescent="0.25">
      <c r="AK243" s="3" t="s">
        <v>2206</v>
      </c>
      <c r="AL243" t="s">
        <v>2020</v>
      </c>
      <c r="AM243" t="s">
        <v>2107</v>
      </c>
      <c r="AN243" s="2" t="s">
        <v>2021</v>
      </c>
      <c r="AO243" s="2" t="s">
        <v>2030</v>
      </c>
      <c r="AP243" s="2" t="s">
        <v>2059</v>
      </c>
      <c r="AQ243" s="3" t="s">
        <v>2071</v>
      </c>
      <c r="AR243" s="2" t="s">
        <v>2110</v>
      </c>
      <c r="AS243" s="2" t="s">
        <v>2027</v>
      </c>
      <c r="AT243" t="s">
        <v>2035</v>
      </c>
    </row>
    <row r="244" spans="37:46" x14ac:dyDescent="0.25">
      <c r="AK244" s="3" t="s">
        <v>2207</v>
      </c>
      <c r="AL244" t="s">
        <v>2084</v>
      </c>
      <c r="AM244" t="s">
        <v>2107</v>
      </c>
      <c r="AN244" s="2" t="s">
        <v>2021</v>
      </c>
      <c r="AO244" s="2" t="s">
        <v>2071</v>
      </c>
      <c r="AP244" s="2" t="s">
        <v>2059</v>
      </c>
      <c r="AQ244" s="3" t="s">
        <v>2110</v>
      </c>
      <c r="AR244" s="2" t="s">
        <v>2026</v>
      </c>
      <c r="AS244" s="2" t="s">
        <v>2039</v>
      </c>
      <c r="AT244" t="s">
        <v>2195</v>
      </c>
    </row>
    <row r="245" spans="37:46" x14ac:dyDescent="0.25">
      <c r="AK245" s="3" t="s">
        <v>2208</v>
      </c>
      <c r="AL245" t="s">
        <v>2020</v>
      </c>
      <c r="AM245" t="s">
        <v>2107</v>
      </c>
      <c r="AN245" s="2" t="s">
        <v>2021</v>
      </c>
      <c r="AO245" s="2" t="s">
        <v>2059</v>
      </c>
      <c r="AP245" s="2" t="s">
        <v>2030</v>
      </c>
      <c r="AQ245" s="3" t="s">
        <v>2071</v>
      </c>
      <c r="AR245" s="2" t="s">
        <v>2072</v>
      </c>
      <c r="AS245" s="2" t="s">
        <v>2039</v>
      </c>
      <c r="AT245" t="s">
        <v>2037</v>
      </c>
    </row>
    <row r="246" spans="37:46" x14ac:dyDescent="0.25">
      <c r="AK246" s="3" t="s">
        <v>2209</v>
      </c>
      <c r="AL246" t="s">
        <v>2020</v>
      </c>
      <c r="AM246" t="s">
        <v>2107</v>
      </c>
      <c r="AN246" s="2" t="s">
        <v>2021</v>
      </c>
      <c r="AO246" s="2" t="s">
        <v>2059</v>
      </c>
      <c r="AP246" s="2" t="s">
        <v>2030</v>
      </c>
      <c r="AQ246" s="3" t="s">
        <v>2071</v>
      </c>
      <c r="AR246" s="2" t="s">
        <v>2072</v>
      </c>
      <c r="AS246" s="2" t="s">
        <v>2039</v>
      </c>
      <c r="AT246" t="s">
        <v>2028</v>
      </c>
    </row>
    <row r="247" spans="37:46" x14ac:dyDescent="0.25">
      <c r="AK247" s="3" t="s">
        <v>2210</v>
      </c>
      <c r="AL247" t="s">
        <v>2020</v>
      </c>
      <c r="AM247" t="s">
        <v>2107</v>
      </c>
      <c r="AN247" s="2" t="s">
        <v>2021</v>
      </c>
      <c r="AO247" s="2" t="s">
        <v>2071</v>
      </c>
      <c r="AP247" s="2" t="s">
        <v>2059</v>
      </c>
      <c r="AQ247" s="3" t="s">
        <v>2072</v>
      </c>
      <c r="AR247" s="2" t="s">
        <v>2030</v>
      </c>
      <c r="AS247" s="2" t="s">
        <v>2027</v>
      </c>
      <c r="AT247" t="s">
        <v>2123</v>
      </c>
    </row>
    <row r="248" spans="37:46" x14ac:dyDescent="0.25">
      <c r="AK248" s="3" t="s">
        <v>2211</v>
      </c>
      <c r="AL248" t="s">
        <v>2020</v>
      </c>
      <c r="AM248" t="s">
        <v>2107</v>
      </c>
      <c r="AN248" s="2" t="s">
        <v>2021</v>
      </c>
      <c r="AO248" s="2" t="s">
        <v>2059</v>
      </c>
      <c r="AP248" s="2" t="s">
        <v>2030</v>
      </c>
      <c r="AQ248" s="3" t="s">
        <v>2071</v>
      </c>
      <c r="AR248" s="2" t="s">
        <v>2072</v>
      </c>
      <c r="AS248" s="2" t="s">
        <v>2039</v>
      </c>
      <c r="AT248" t="s">
        <v>2040</v>
      </c>
    </row>
    <row r="249" spans="37:46" x14ac:dyDescent="0.25">
      <c r="AK249" s="3" t="s">
        <v>2212</v>
      </c>
      <c r="AL249" t="s">
        <v>2020</v>
      </c>
      <c r="AM249" t="s">
        <v>2107</v>
      </c>
      <c r="AN249" s="2" t="s">
        <v>2021</v>
      </c>
      <c r="AO249" s="2" t="s">
        <v>2059</v>
      </c>
      <c r="AP249" s="2" t="s">
        <v>2071</v>
      </c>
      <c r="AQ249" s="3" t="s">
        <v>2030</v>
      </c>
      <c r="AR249" s="2" t="s">
        <v>2072</v>
      </c>
      <c r="AS249" s="2" t="s">
        <v>2027</v>
      </c>
      <c r="AT249" t="s">
        <v>2035</v>
      </c>
    </row>
    <row r="250" spans="37:46" x14ac:dyDescent="0.25">
      <c r="AK250" s="3" t="s">
        <v>2213</v>
      </c>
      <c r="AL250" t="s">
        <v>2020</v>
      </c>
      <c r="AM250" t="s">
        <v>2107</v>
      </c>
      <c r="AN250" s="2" t="s">
        <v>2021</v>
      </c>
      <c r="AO250" s="2" t="s">
        <v>2059</v>
      </c>
      <c r="AP250" s="2" t="s">
        <v>2030</v>
      </c>
      <c r="AQ250" s="3" t="s">
        <v>2071</v>
      </c>
      <c r="AR250" s="2" t="s">
        <v>2072</v>
      </c>
      <c r="AS250" s="2" t="s">
        <v>2109</v>
      </c>
      <c r="AT250" t="s">
        <v>2195</v>
      </c>
    </row>
    <row r="251" spans="37:46" x14ac:dyDescent="0.25">
      <c r="AK251" s="3" t="s">
        <v>2214</v>
      </c>
      <c r="AL251" t="s">
        <v>2084</v>
      </c>
      <c r="AM251" t="s">
        <v>2107</v>
      </c>
      <c r="AN251" s="2" t="s">
        <v>2215</v>
      </c>
      <c r="AO251" s="2" t="s">
        <v>2071</v>
      </c>
      <c r="AP251" s="2" t="s">
        <v>2072</v>
      </c>
      <c r="AQ251" s="3" t="s">
        <v>2106</v>
      </c>
      <c r="AR251" s="2" t="s">
        <v>2026</v>
      </c>
      <c r="AS251" s="2" t="s">
        <v>2109</v>
      </c>
      <c r="AT251" t="s">
        <v>2040</v>
      </c>
    </row>
    <row r="252" spans="37:46" x14ac:dyDescent="0.25">
      <c r="AK252" s="3" t="s">
        <v>2216</v>
      </c>
      <c r="AL252" t="s">
        <v>2084</v>
      </c>
      <c r="AM252" t="s">
        <v>2217</v>
      </c>
      <c r="AN252" s="2" t="s">
        <v>2107</v>
      </c>
      <c r="AO252" s="2" t="s">
        <v>2106</v>
      </c>
      <c r="AP252" s="2" t="s">
        <v>2071</v>
      </c>
      <c r="AQ252" s="3" t="s">
        <v>2030</v>
      </c>
      <c r="AR252" s="2" t="s">
        <v>2215</v>
      </c>
      <c r="AS252" s="2" t="s">
        <v>2109</v>
      </c>
      <c r="AT252" t="s">
        <v>2123</v>
      </c>
    </row>
    <row r="253" spans="37:46" x14ac:dyDescent="0.25">
      <c r="AK253" s="3" t="s">
        <v>2218</v>
      </c>
      <c r="AL253" t="s">
        <v>2084</v>
      </c>
      <c r="AM253" t="s">
        <v>2107</v>
      </c>
      <c r="AN253" s="2" t="s">
        <v>2215</v>
      </c>
      <c r="AO253" s="2" t="s">
        <v>2071</v>
      </c>
      <c r="AP253" s="2" t="s">
        <v>2021</v>
      </c>
      <c r="AQ253" s="3" t="s">
        <v>2219</v>
      </c>
      <c r="AR253" s="2" t="s">
        <v>2217</v>
      </c>
      <c r="AS253" s="2" t="s">
        <v>2109</v>
      </c>
      <c r="AT253" t="s">
        <v>2220</v>
      </c>
    </row>
    <row r="254" spans="37:46" x14ac:dyDescent="0.25">
      <c r="AK254" s="3" t="s">
        <v>2221</v>
      </c>
      <c r="AL254" t="s">
        <v>2020</v>
      </c>
      <c r="AM254" t="s">
        <v>2107</v>
      </c>
      <c r="AN254" s="2" t="s">
        <v>2072</v>
      </c>
      <c r="AO254" s="2" t="s">
        <v>2115</v>
      </c>
      <c r="AP254" s="2" t="s">
        <v>2059</v>
      </c>
      <c r="AQ254" s="3" t="s">
        <v>2106</v>
      </c>
      <c r="AR254" s="2" t="s">
        <v>2026</v>
      </c>
      <c r="AS254" s="2" t="s">
        <v>2027</v>
      </c>
      <c r="AT254" t="s">
        <v>2035</v>
      </c>
    </row>
    <row r="255" spans="37:46" x14ac:dyDescent="0.25">
      <c r="AK255" s="3" t="s">
        <v>2222</v>
      </c>
      <c r="AL255" t="s">
        <v>2020</v>
      </c>
      <c r="AM255" t="s">
        <v>2107</v>
      </c>
      <c r="AN255" s="2" t="s">
        <v>2106</v>
      </c>
      <c r="AO255" s="2" t="s">
        <v>2059</v>
      </c>
      <c r="AP255" s="2" t="s">
        <v>2115</v>
      </c>
      <c r="AQ255" s="3" t="s">
        <v>2072</v>
      </c>
      <c r="AR255" s="2" t="s">
        <v>2030</v>
      </c>
      <c r="AS255" s="2" t="s">
        <v>2109</v>
      </c>
      <c r="AT255" t="s">
        <v>2028</v>
      </c>
    </row>
    <row r="256" spans="37:46" x14ac:dyDescent="0.25">
      <c r="AK256" s="3" t="s">
        <v>1613</v>
      </c>
      <c r="AL256" t="s">
        <v>124</v>
      </c>
      <c r="AM256" t="s">
        <v>1551</v>
      </c>
      <c r="AN256" s="2" t="s">
        <v>1552</v>
      </c>
      <c r="AO256" s="2" t="s">
        <v>1553</v>
      </c>
      <c r="AP256" s="2" t="s">
        <v>1554</v>
      </c>
      <c r="AQ256" s="3" t="s">
        <v>1555</v>
      </c>
      <c r="AR256" s="2" t="s">
        <v>1556</v>
      </c>
      <c r="AS256" s="2" t="s">
        <v>1557</v>
      </c>
      <c r="AT256" t="s">
        <v>1558</v>
      </c>
    </row>
    <row r="257" spans="37:46" x14ac:dyDescent="0.25">
      <c r="AK257" s="3" t="s">
        <v>2223</v>
      </c>
      <c r="AL257" t="s">
        <v>2020</v>
      </c>
      <c r="AM257" t="s">
        <v>2107</v>
      </c>
      <c r="AN257" s="2" t="s">
        <v>2059</v>
      </c>
      <c r="AO257" s="2" t="s">
        <v>2048</v>
      </c>
      <c r="AP257" s="2" t="s">
        <v>2034</v>
      </c>
      <c r="AQ257" s="3" t="s">
        <v>2072</v>
      </c>
      <c r="AR257" s="2" t="s">
        <v>2106</v>
      </c>
      <c r="AS257" s="2" t="s">
        <v>2109</v>
      </c>
      <c r="AT257" t="s">
        <v>2195</v>
      </c>
    </row>
    <row r="258" spans="37:46" x14ac:dyDescent="0.25">
      <c r="AK258" s="3" t="s">
        <v>2224</v>
      </c>
      <c r="AL258" t="s">
        <v>2020</v>
      </c>
      <c r="AM258" t="s">
        <v>2107</v>
      </c>
      <c r="AN258" s="2" t="s">
        <v>2048</v>
      </c>
      <c r="AO258" s="2" t="s">
        <v>2115</v>
      </c>
      <c r="AP258" s="2" t="s">
        <v>2072</v>
      </c>
      <c r="AQ258" s="3" t="s">
        <v>2215</v>
      </c>
      <c r="AR258" s="2" t="s">
        <v>2106</v>
      </c>
      <c r="AS258" s="2" t="s">
        <v>2109</v>
      </c>
      <c r="AT258" t="s">
        <v>2040</v>
      </c>
    </row>
    <row r="259" spans="37:46" x14ac:dyDescent="0.25">
      <c r="AK259" s="3" t="s">
        <v>2225</v>
      </c>
      <c r="AL259" t="s">
        <v>2020</v>
      </c>
      <c r="AM259" t="s">
        <v>2107</v>
      </c>
      <c r="AN259" s="2" t="s">
        <v>2048</v>
      </c>
      <c r="AO259" s="2" t="s">
        <v>2059</v>
      </c>
      <c r="AP259" s="2" t="s">
        <v>2115</v>
      </c>
      <c r="AQ259" s="3" t="s">
        <v>2106</v>
      </c>
      <c r="AR259" s="2" t="s">
        <v>2072</v>
      </c>
      <c r="AS259" s="2" t="s">
        <v>2027</v>
      </c>
      <c r="AT259" t="s">
        <v>2035</v>
      </c>
    </row>
    <row r="260" spans="37:46" x14ac:dyDescent="0.25">
      <c r="AK260" s="3" t="s">
        <v>2226</v>
      </c>
      <c r="AL260" t="s">
        <v>2020</v>
      </c>
      <c r="AM260" t="s">
        <v>2107</v>
      </c>
      <c r="AN260" s="2" t="s">
        <v>2048</v>
      </c>
      <c r="AO260" s="2" t="s">
        <v>2115</v>
      </c>
      <c r="AP260" s="2" t="s">
        <v>2059</v>
      </c>
      <c r="AQ260" s="3" t="s">
        <v>2072</v>
      </c>
      <c r="AR260" s="2" t="s">
        <v>2106</v>
      </c>
      <c r="AS260" s="2" t="s">
        <v>2027</v>
      </c>
      <c r="AT260" t="s">
        <v>2123</v>
      </c>
    </row>
    <row r="261" spans="37:46" x14ac:dyDescent="0.25">
      <c r="AK261" s="3" t="s">
        <v>2227</v>
      </c>
      <c r="AL261" t="s">
        <v>2020</v>
      </c>
      <c r="AM261" t="s">
        <v>2107</v>
      </c>
      <c r="AN261" s="2" t="s">
        <v>2048</v>
      </c>
      <c r="AO261" s="2" t="s">
        <v>2021</v>
      </c>
      <c r="AP261" s="2" t="s">
        <v>2034</v>
      </c>
      <c r="AQ261" s="3" t="s">
        <v>2072</v>
      </c>
      <c r="AR261" s="2" t="s">
        <v>2059</v>
      </c>
      <c r="AS261" s="2" t="s">
        <v>2027</v>
      </c>
      <c r="AT261" t="s">
        <v>2028</v>
      </c>
    </row>
    <row r="262" spans="37:46" x14ac:dyDescent="0.25">
      <c r="AK262" s="3" t="s">
        <v>2228</v>
      </c>
      <c r="AL262" t="s">
        <v>2084</v>
      </c>
      <c r="AM262" t="s">
        <v>2107</v>
      </c>
      <c r="AN262" s="2" t="s">
        <v>2215</v>
      </c>
      <c r="AO262" s="2" t="s">
        <v>2021</v>
      </c>
      <c r="AP262" s="2" t="s">
        <v>2048</v>
      </c>
      <c r="AQ262" s="3" t="s">
        <v>2072</v>
      </c>
      <c r="AR262" s="2" t="s">
        <v>2034</v>
      </c>
      <c r="AS262" s="2" t="s">
        <v>2109</v>
      </c>
      <c r="AT262" t="s">
        <v>2040</v>
      </c>
    </row>
    <row r="263" spans="37:46" x14ac:dyDescent="0.25">
      <c r="AK263" s="3" t="s">
        <v>2229</v>
      </c>
      <c r="AL263" t="s">
        <v>2084</v>
      </c>
      <c r="AM263" t="s">
        <v>2107</v>
      </c>
      <c r="AN263" s="2" t="s">
        <v>2021</v>
      </c>
      <c r="AO263" s="2" t="s">
        <v>2059</v>
      </c>
      <c r="AP263" s="2" t="s">
        <v>2048</v>
      </c>
      <c r="AQ263" s="3" t="s">
        <v>2034</v>
      </c>
      <c r="AR263" s="2" t="s">
        <v>2072</v>
      </c>
      <c r="AS263" s="2" t="s">
        <v>2027</v>
      </c>
      <c r="AT263" t="s">
        <v>2035</v>
      </c>
    </row>
    <row r="264" spans="37:46" x14ac:dyDescent="0.25">
      <c r="AK264" s="3" t="s">
        <v>2230</v>
      </c>
      <c r="AL264" t="s">
        <v>2020</v>
      </c>
      <c r="AM264" t="s">
        <v>2107</v>
      </c>
      <c r="AN264" s="2" t="s">
        <v>2021</v>
      </c>
      <c r="AO264" s="2" t="s">
        <v>2059</v>
      </c>
      <c r="AP264" s="2" t="s">
        <v>2048</v>
      </c>
      <c r="AQ264" s="3" t="s">
        <v>2034</v>
      </c>
      <c r="AR264" s="2" t="s">
        <v>2072</v>
      </c>
      <c r="AS264" s="2" t="s">
        <v>2109</v>
      </c>
      <c r="AT264" t="s">
        <v>2028</v>
      </c>
    </row>
    <row r="265" spans="37:46" x14ac:dyDescent="0.25">
      <c r="AK265" s="3" t="s">
        <v>2231</v>
      </c>
      <c r="AL265" t="s">
        <v>2020</v>
      </c>
      <c r="AM265" t="s">
        <v>2107</v>
      </c>
      <c r="AN265" s="2" t="s">
        <v>2021</v>
      </c>
      <c r="AO265" s="2" t="s">
        <v>2215</v>
      </c>
      <c r="AP265" s="2" t="s">
        <v>2048</v>
      </c>
      <c r="AQ265" s="3" t="s">
        <v>2072</v>
      </c>
      <c r="AR265" s="2" t="s">
        <v>2034</v>
      </c>
      <c r="AS265" s="2" t="s">
        <v>2027</v>
      </c>
      <c r="AT265" t="s">
        <v>2220</v>
      </c>
    </row>
    <row r="266" spans="37:46" x14ac:dyDescent="0.25">
      <c r="AK266" s="3" t="s">
        <v>2232</v>
      </c>
      <c r="AL266" t="s">
        <v>2084</v>
      </c>
      <c r="AM266" t="s">
        <v>2107</v>
      </c>
      <c r="AN266" s="2" t="s">
        <v>2021</v>
      </c>
      <c r="AO266" s="2" t="s">
        <v>2215</v>
      </c>
      <c r="AP266" s="2" t="s">
        <v>2048</v>
      </c>
      <c r="AQ266" s="3" t="s">
        <v>2072</v>
      </c>
      <c r="AR266" s="2" t="s">
        <v>2034</v>
      </c>
      <c r="AS266" s="2" t="s">
        <v>2109</v>
      </c>
      <c r="AT266" t="s">
        <v>2123</v>
      </c>
    </row>
    <row r="267" spans="37:46" x14ac:dyDescent="0.25">
      <c r="AK267" s="3" t="s">
        <v>2233</v>
      </c>
      <c r="AL267" t="s">
        <v>2084</v>
      </c>
      <c r="AM267" t="s">
        <v>2107</v>
      </c>
      <c r="AN267" s="2" t="s">
        <v>2021</v>
      </c>
      <c r="AO267" s="2" t="s">
        <v>2048</v>
      </c>
      <c r="AP267" s="2" t="s">
        <v>2034</v>
      </c>
      <c r="AQ267" s="3" t="s">
        <v>2215</v>
      </c>
      <c r="AR267" s="2" t="s">
        <v>2110</v>
      </c>
      <c r="AS267" s="2" t="s">
        <v>2109</v>
      </c>
      <c r="AT267" t="s">
        <v>2035</v>
      </c>
    </row>
    <row r="268" spans="37:46" x14ac:dyDescent="0.25">
      <c r="AK268" s="3" t="s">
        <v>2234</v>
      </c>
      <c r="AL268" t="s">
        <v>2235</v>
      </c>
      <c r="AM268" t="s">
        <v>2236</v>
      </c>
      <c r="AN268" s="2" t="s">
        <v>2237</v>
      </c>
      <c r="AO268" s="2" t="s">
        <v>2237</v>
      </c>
      <c r="AP268" s="2" t="s">
        <v>2238</v>
      </c>
      <c r="AQ268" s="3" t="s">
        <v>2239</v>
      </c>
      <c r="AR268" s="2" t="s">
        <v>2240</v>
      </c>
      <c r="AS268" s="2" t="s">
        <v>2241</v>
      </c>
      <c r="AT268" t="s">
        <v>2242</v>
      </c>
    </row>
    <row r="269" spans="37:46" x14ac:dyDescent="0.25">
      <c r="AK269" s="3" t="s">
        <v>2243</v>
      </c>
      <c r="AL269" t="s">
        <v>2244</v>
      </c>
      <c r="AM269" t="s">
        <v>2249</v>
      </c>
      <c r="AN269" s="2" t="s">
        <v>2259</v>
      </c>
      <c r="AO269" s="2" t="s">
        <v>2269</v>
      </c>
      <c r="AP269" s="2" t="s">
        <v>2277</v>
      </c>
      <c r="AQ269" s="3" t="s">
        <v>2287</v>
      </c>
      <c r="AR269" s="2" t="s">
        <v>2297</v>
      </c>
      <c r="AS269" s="2" t="s">
        <v>2306</v>
      </c>
      <c r="AT269" t="s">
        <v>2312</v>
      </c>
    </row>
    <row r="270" spans="37:46" x14ac:dyDescent="0.25">
      <c r="AL270" t="s">
        <v>2245</v>
      </c>
      <c r="AM270" t="s">
        <v>2250</v>
      </c>
      <c r="AN270" s="2" t="s">
        <v>2260</v>
      </c>
      <c r="AO270" s="2" t="s">
        <v>2270</v>
      </c>
      <c r="AP270" s="2" t="s">
        <v>2278</v>
      </c>
      <c r="AQ270" s="3" t="s">
        <v>2288</v>
      </c>
      <c r="AR270" s="2" t="s">
        <v>2298</v>
      </c>
      <c r="AS270" s="2" t="s">
        <v>2307</v>
      </c>
      <c r="AT270" t="s">
        <v>2313</v>
      </c>
    </row>
    <row r="271" spans="37:46" x14ac:dyDescent="0.25">
      <c r="AL271" t="s">
        <v>2246</v>
      </c>
      <c r="AM271" t="s">
        <v>2251</v>
      </c>
      <c r="AN271" s="2" t="s">
        <v>2261</v>
      </c>
      <c r="AO271" s="2" t="s">
        <v>2271</v>
      </c>
      <c r="AP271" s="2" t="s">
        <v>2279</v>
      </c>
      <c r="AQ271" s="3" t="s">
        <v>2289</v>
      </c>
      <c r="AR271" s="2" t="s">
        <v>2299</v>
      </c>
      <c r="AS271" s="2" t="s">
        <v>2263</v>
      </c>
      <c r="AT271" t="s">
        <v>2314</v>
      </c>
    </row>
    <row r="272" spans="37:46" x14ac:dyDescent="0.25">
      <c r="AL272" t="s">
        <v>2247</v>
      </c>
      <c r="AM272" t="s">
        <v>2252</v>
      </c>
      <c r="AN272" s="2" t="s">
        <v>2262</v>
      </c>
      <c r="AO272" s="2" t="s">
        <v>2272</v>
      </c>
      <c r="AP272" s="2" t="s">
        <v>2280</v>
      </c>
      <c r="AQ272" s="3" t="s">
        <v>2290</v>
      </c>
      <c r="AR272" s="2" t="s">
        <v>2300</v>
      </c>
      <c r="AS272" s="2" t="s">
        <v>2308</v>
      </c>
      <c r="AT272" t="s">
        <v>2315</v>
      </c>
    </row>
    <row r="273" spans="38:46" x14ac:dyDescent="0.25">
      <c r="AL273" t="s">
        <v>2248</v>
      </c>
      <c r="AM273" t="s">
        <v>2253</v>
      </c>
      <c r="AN273" s="2" t="s">
        <v>2263</v>
      </c>
      <c r="AO273" s="2" t="s">
        <v>2273</v>
      </c>
      <c r="AP273" s="2" t="s">
        <v>2281</v>
      </c>
      <c r="AQ273" s="3" t="s">
        <v>2291</v>
      </c>
      <c r="AR273" s="2" t="s">
        <v>2301</v>
      </c>
      <c r="AS273" s="2" t="s">
        <v>2309</v>
      </c>
      <c r="AT273" t="s">
        <v>2316</v>
      </c>
    </row>
    <row r="274" spans="38:46" x14ac:dyDescent="0.25">
      <c r="AM274" t="s">
        <v>2254</v>
      </c>
      <c r="AN274" s="2" t="s">
        <v>2264</v>
      </c>
      <c r="AO274" s="2" t="s">
        <v>2274</v>
      </c>
      <c r="AP274" s="2" t="s">
        <v>2282</v>
      </c>
      <c r="AQ274" s="3" t="s">
        <v>2292</v>
      </c>
      <c r="AR274" s="2" t="s">
        <v>2294</v>
      </c>
      <c r="AS274" s="2" t="s">
        <v>2310</v>
      </c>
      <c r="AT274" t="s">
        <v>2317</v>
      </c>
    </row>
    <row r="275" spans="38:46" x14ac:dyDescent="0.25">
      <c r="AM275" t="s">
        <v>2255</v>
      </c>
      <c r="AN275" s="2" t="s">
        <v>2265</v>
      </c>
      <c r="AO275" s="2" t="s">
        <v>2275</v>
      </c>
      <c r="AP275" s="2" t="s">
        <v>2283</v>
      </c>
      <c r="AQ275" s="3" t="s">
        <v>2293</v>
      </c>
      <c r="AR275" s="2" t="s">
        <v>2302</v>
      </c>
      <c r="AS275" s="2" t="s">
        <v>2311</v>
      </c>
      <c r="AT275" t="s">
        <v>2318</v>
      </c>
    </row>
    <row r="276" spans="38:46" x14ac:dyDescent="0.25">
      <c r="AM276" t="s">
        <v>2256</v>
      </c>
      <c r="AN276" s="2" t="s">
        <v>2266</v>
      </c>
      <c r="AO276" s="2" t="s">
        <v>2276</v>
      </c>
      <c r="AP276" s="2" t="s">
        <v>2284</v>
      </c>
      <c r="AQ276" s="3" t="s">
        <v>2294</v>
      </c>
      <c r="AR276" s="2" t="s">
        <v>2303</v>
      </c>
      <c r="AS276" s="2" t="s">
        <v>2267</v>
      </c>
    </row>
    <row r="277" spans="38:46" x14ac:dyDescent="0.25">
      <c r="AM277" t="s">
        <v>2257</v>
      </c>
      <c r="AN277" s="2" t="s">
        <v>2267</v>
      </c>
      <c r="AO277" s="2" t="s">
        <v>2267</v>
      </c>
      <c r="AP277" s="2" t="s">
        <v>2285</v>
      </c>
      <c r="AQ277" s="3" t="s">
        <v>2295</v>
      </c>
      <c r="AR277" s="2" t="s">
        <v>2304</v>
      </c>
      <c r="AS277" s="2" t="s">
        <v>2268</v>
      </c>
    </row>
    <row r="278" spans="38:46" x14ac:dyDescent="0.25">
      <c r="AM278" t="s">
        <v>2258</v>
      </c>
      <c r="AN278" s="2" t="s">
        <v>2268</v>
      </c>
      <c r="AO278" s="2" t="s">
        <v>2247</v>
      </c>
      <c r="AP278" s="2" t="s">
        <v>2286</v>
      </c>
      <c r="AQ278" s="3" t="s">
        <v>2296</v>
      </c>
      <c r="AR278" s="2" t="s">
        <v>2305</v>
      </c>
    </row>
  </sheetData>
  <sortState xmlns:xlrd2="http://schemas.microsoft.com/office/spreadsheetml/2017/richdata2" ref="E94:J109">
    <sortCondition descending="1" ref="J94:J109"/>
    <sortCondition descending="1" ref="G94:G10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6AD8-E798-4912-B7A1-B5A743E0EC1E}">
  <sheetPr>
    <tabColor theme="4"/>
  </sheetPr>
  <dimension ref="A1:AS128"/>
  <sheetViews>
    <sheetView topLeftCell="A118" workbookViewId="0">
      <selection activeCell="T92" sqref="T92"/>
    </sheetView>
  </sheetViews>
  <sheetFormatPr defaultRowHeight="15" x14ac:dyDescent="0.25"/>
  <cols>
    <col min="1" max="1" width="17.28515625" bestFit="1" customWidth="1"/>
    <col min="2" max="2" width="4" style="2" bestFit="1" customWidth="1"/>
    <col min="3" max="3" width="6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2.285156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7" width="4" style="2" bestFit="1" customWidth="1"/>
    <col min="18" max="18" width="3" style="2" bestFit="1" customWidth="1"/>
    <col min="19" max="19" width="29.7109375" style="2" bestFit="1" customWidth="1"/>
    <col min="20" max="20" width="11.7109375" style="2" bestFit="1" customWidth="1"/>
    <col min="21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2.7109375" bestFit="1" customWidth="1"/>
    <col min="28" max="29" width="4.85546875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5.28515625" style="3" bestFit="1" customWidth="1"/>
    <col min="38" max="38" width="8" bestFit="1" customWidth="1"/>
    <col min="39" max="39" width="12.285156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1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398</v>
      </c>
      <c r="B3" s="2">
        <v>32</v>
      </c>
      <c r="C3" s="2" t="s">
        <v>119</v>
      </c>
      <c r="D3" s="2" t="s">
        <v>116</v>
      </c>
      <c r="E3" s="2" t="s">
        <v>116</v>
      </c>
      <c r="F3" s="2" t="s">
        <v>120</v>
      </c>
      <c r="G3" s="2">
        <v>205</v>
      </c>
      <c r="H3" s="29">
        <v>12611</v>
      </c>
      <c r="I3" s="2">
        <v>10</v>
      </c>
      <c r="J3" s="2">
        <v>153</v>
      </c>
      <c r="K3" s="2">
        <v>144</v>
      </c>
      <c r="L3" s="2">
        <v>153</v>
      </c>
      <c r="M3" s="2">
        <v>146</v>
      </c>
      <c r="N3" s="91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139</v>
      </c>
      <c r="U3" s="2">
        <v>0</v>
      </c>
      <c r="V3" s="2">
        <v>10</v>
      </c>
      <c r="W3" s="2">
        <v>146</v>
      </c>
      <c r="X3" s="2">
        <v>9</v>
      </c>
      <c r="Y3" s="2">
        <v>0</v>
      </c>
      <c r="AA3" s="22"/>
      <c r="AB3" s="20"/>
      <c r="AC3" s="21"/>
      <c r="AD3" s="23">
        <f t="shared" ref="AD3:AD37" si="0">IF(SUM(N3:V3)=0,MAX(X3:Y3),MAX(N3:V3))</f>
        <v>139</v>
      </c>
      <c r="AE3" s="23" t="str">
        <f t="shared" ref="AE3:AE60" si="1">IF(J3&gt;0,_xlfn.XLOOKUP($AD3,$N3:$Y3,$N$2:$Y$2),"")</f>
        <v>LF</v>
      </c>
      <c r="AF3" s="23" t="str">
        <f>IF(AJ3="P",_xlfn.XLOOKUP($AQ3,Pitching!$AP$2:$AP$239,Pitching!$AS$2:$AS$239),"")</f>
        <v/>
      </c>
      <c r="AG3" s="23" t="str">
        <f>IF(AJ3="P",_xlfn.XLOOKUP($AQ3,Pitching!$AP$2:$AP$239,Pitching!$AT$2:$AT$239),"")</f>
        <v/>
      </c>
      <c r="AH3" s="23" t="str">
        <f>IF(J3&gt;0, IF(AJ3&lt;&gt;"P",_xlfn.XLOOKUP($AQ3,Batting!$AS$2:$AS$519,Batting!$AY$2:$AY$519),""),"")</f>
        <v>4B</v>
      </c>
      <c r="AI3" s="23" t="str" cm="1">
        <f t="array" ref="AI3">IF(J3&gt;0, IF(AJ3&lt;&gt;"P",_xlfn.XLOOKUP($AQ3,Batting!$AS$2:$AS$523,Batting!AZ$2:$AZ$523),""),"")</f>
        <v>R</v>
      </c>
      <c r="AJ3" s="23" t="str">
        <f t="shared" ref="AJ3:AJ60" si="2">IF(J3&gt;0, IF(N3&gt;0,"P","Field"),"")</f>
        <v>Field</v>
      </c>
      <c r="AK3" s="28" t="str">
        <f t="shared" ref="AK3:AK60" si="3">IF(J3&gt;0, A3,"")</f>
        <v>Bob Allison</v>
      </c>
      <c r="AL3" t="s">
        <v>145</v>
      </c>
      <c r="AM3" t="s">
        <v>1029</v>
      </c>
      <c r="AN3" s="23" t="str">
        <f>AJ3</f>
        <v>Field</v>
      </c>
      <c r="AO3" s="23" t="str">
        <f>AE3</f>
        <v>LF</v>
      </c>
      <c r="AP3" s="23">
        <f>AD3</f>
        <v>139</v>
      </c>
      <c r="AQ3" s="28" t="str">
        <f>AM3</f>
        <v>Allison</v>
      </c>
      <c r="AR3" s="23" t="str">
        <f>IF($AJ3="P",$AF3,$AH3)</f>
        <v>4B</v>
      </c>
      <c r="AS3" s="23" t="str">
        <f>IF($AJ3="P",$AG3,$AI3)</f>
        <v>R</v>
      </c>
    </row>
    <row r="4" spans="1:45" x14ac:dyDescent="0.25">
      <c r="A4" t="s">
        <v>559</v>
      </c>
      <c r="B4" s="2">
        <v>32</v>
      </c>
      <c r="C4" s="2" t="s">
        <v>119</v>
      </c>
      <c r="D4" s="2" t="s">
        <v>116</v>
      </c>
      <c r="E4" s="2" t="s">
        <v>116</v>
      </c>
      <c r="F4" s="2" t="s">
        <v>136</v>
      </c>
      <c r="G4" s="2">
        <v>205</v>
      </c>
      <c r="H4" s="29">
        <v>12789</v>
      </c>
      <c r="I4" s="2">
        <v>13</v>
      </c>
      <c r="J4" s="2">
        <v>48</v>
      </c>
      <c r="K4" s="2">
        <v>33</v>
      </c>
      <c r="L4" s="2">
        <v>48</v>
      </c>
      <c r="M4" s="2">
        <v>41</v>
      </c>
      <c r="N4" s="91">
        <v>0</v>
      </c>
      <c r="O4" s="2">
        <v>41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11</v>
      </c>
      <c r="Y4" s="2">
        <v>0</v>
      </c>
      <c r="AA4" s="22"/>
      <c r="AB4" s="20"/>
      <c r="AC4" s="21"/>
      <c r="AD4" s="23">
        <f t="shared" si="0"/>
        <v>41</v>
      </c>
      <c r="AE4" s="23" t="str">
        <f t="shared" si="1"/>
        <v>C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6C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Earl Battey</v>
      </c>
      <c r="AL4" t="s">
        <v>1117</v>
      </c>
      <c r="AM4" t="s">
        <v>1118</v>
      </c>
      <c r="AN4" s="23" t="str">
        <f t="shared" ref="AN4:AN60" si="4">AJ4</f>
        <v>Field</v>
      </c>
      <c r="AO4" s="23" t="str">
        <f t="shared" ref="AO4:AO60" si="5">AE4</f>
        <v>C</v>
      </c>
      <c r="AP4" s="23">
        <f t="shared" ref="AP4:AP60" si="6">AD4</f>
        <v>41</v>
      </c>
      <c r="AQ4" s="28" t="str">
        <f t="shared" ref="AQ4:AQ60" si="7">AM4</f>
        <v>Battey</v>
      </c>
      <c r="AR4" s="23" t="str">
        <f t="shared" ref="AR4:AR60" si="8">IF($AJ4="P",$AF4,$AH4)</f>
        <v>6C</v>
      </c>
      <c r="AS4" s="23" t="str">
        <f t="shared" ref="AS4:AS60" si="9">IF($AJ4="P",$AG4,$AI4)</f>
        <v>R</v>
      </c>
    </row>
    <row r="5" spans="1:45" x14ac:dyDescent="0.25">
      <c r="A5" t="s">
        <v>934</v>
      </c>
      <c r="B5" s="2">
        <v>29</v>
      </c>
      <c r="C5" s="2" t="s">
        <v>119</v>
      </c>
      <c r="D5" s="2" t="s">
        <v>122</v>
      </c>
      <c r="E5" s="2" t="s">
        <v>116</v>
      </c>
      <c r="F5" s="2" t="s">
        <v>377</v>
      </c>
      <c r="G5" s="2">
        <v>228</v>
      </c>
      <c r="H5" s="29">
        <v>13807</v>
      </c>
      <c r="I5" s="2">
        <v>6</v>
      </c>
      <c r="J5" s="2">
        <v>10</v>
      </c>
      <c r="K5" s="2">
        <v>3</v>
      </c>
      <c r="L5" s="2">
        <v>10</v>
      </c>
      <c r="M5" s="2">
        <v>3</v>
      </c>
      <c r="N5" s="91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3</v>
      </c>
      <c r="U5" s="2">
        <v>0</v>
      </c>
      <c r="V5" s="2">
        <v>0</v>
      </c>
      <c r="W5" s="2">
        <v>3</v>
      </c>
      <c r="X5" s="2">
        <v>7</v>
      </c>
      <c r="Y5" s="2">
        <v>0</v>
      </c>
      <c r="AA5" s="22"/>
      <c r="AB5" s="20"/>
      <c r="AC5" s="21"/>
      <c r="AD5" s="23">
        <f t="shared" si="0"/>
        <v>3</v>
      </c>
      <c r="AE5" s="23" t="str">
        <f t="shared" si="1"/>
        <v>LF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2B</v>
      </c>
      <c r="AI5" s="23" t="str" cm="1">
        <f t="array" ref="AI5">IF(J5&gt;0, IF(AJ5&lt;&gt;"P",_xlfn.XLOOKUP($AQ5,Batting!$AS$2:$AS$523,Batting!AZ$2:$AZ$523),""),"")</f>
        <v>L</v>
      </c>
      <c r="AJ5" s="23" t="str">
        <f t="shared" si="2"/>
        <v>Field</v>
      </c>
      <c r="AK5" s="28" t="str">
        <f t="shared" si="3"/>
        <v>Walt Bond</v>
      </c>
      <c r="AL5" t="s">
        <v>348</v>
      </c>
      <c r="AM5" t="s">
        <v>1362</v>
      </c>
      <c r="AN5" s="23" t="str">
        <f t="shared" si="4"/>
        <v>Field</v>
      </c>
      <c r="AO5" s="23" t="str">
        <f t="shared" si="5"/>
        <v>LF</v>
      </c>
      <c r="AP5" s="23">
        <f t="shared" si="6"/>
        <v>3</v>
      </c>
      <c r="AQ5" s="28" t="str">
        <f t="shared" si="7"/>
        <v>Bond</v>
      </c>
      <c r="AR5" s="23" t="str">
        <f t="shared" si="8"/>
        <v>2B</v>
      </c>
      <c r="AS5" s="23" t="str">
        <f t="shared" si="9"/>
        <v>L</v>
      </c>
    </row>
    <row r="6" spans="1:45" x14ac:dyDescent="0.25">
      <c r="A6" t="s">
        <v>510</v>
      </c>
      <c r="B6" s="2">
        <v>22</v>
      </c>
      <c r="C6" s="2" t="s">
        <v>119</v>
      </c>
      <c r="D6" s="2" t="s">
        <v>116</v>
      </c>
      <c r="E6" s="2" t="s">
        <v>116</v>
      </c>
      <c r="F6" s="2" t="s">
        <v>120</v>
      </c>
      <c r="G6" s="2">
        <v>185</v>
      </c>
      <c r="H6" s="29">
        <v>16457</v>
      </c>
      <c r="I6" s="2">
        <v>4</v>
      </c>
      <c r="J6" s="2">
        <v>44</v>
      </c>
      <c r="K6" s="2">
        <v>32</v>
      </c>
      <c r="L6" s="2">
        <v>44</v>
      </c>
      <c r="M6" s="2">
        <v>37</v>
      </c>
      <c r="N6" s="91">
        <v>37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7</v>
      </c>
      <c r="AA6" s="22"/>
      <c r="AB6" s="20"/>
      <c r="AC6" s="21"/>
      <c r="AD6" s="23">
        <f t="shared" si="0"/>
        <v>37</v>
      </c>
      <c r="AE6" s="23" t="str">
        <f t="shared" si="1"/>
        <v>P</v>
      </c>
      <c r="AF6" s="23">
        <f>IF(AJ6="P",_xlfn.XLOOKUP($AQ6,Pitching!$AP$2:$AP$239,Pitching!$AS$2:$AS$239),"")</f>
        <v>25</v>
      </c>
      <c r="AG6" s="23">
        <f>IF(AJ6="P",_xlfn.XLOOKUP($AQ6,Pitching!$AP$2:$AP$239,Pitching!$AT$2:$AT$239),"")</f>
        <v>7</v>
      </c>
      <c r="AH6" s="23" t="str">
        <f>IF(J6&gt;0, IF(AJ6&lt;&gt;"P",_xlfn.XLOOKUP($AQ6,Batting!$AS$2:$AS$519,Batting!$AY$2:$AY$519),""),"")</f>
        <v/>
      </c>
      <c r="AI6" s="23" t="str" cm="1">
        <f t="array" ref="AI6">IF(J6&gt;0, IF(AJ6&lt;&gt;"P",_xlfn.XLOOKUP($AQ6,Batting!$AS$2:$AS$523,Batting!AZ$2:$AZ$523),""),"")</f>
        <v/>
      </c>
      <c r="AJ6" s="23" t="str">
        <f t="shared" si="2"/>
        <v>P</v>
      </c>
      <c r="AK6" s="28" t="str">
        <f t="shared" si="3"/>
        <v>Dave Boswell</v>
      </c>
      <c r="AL6" t="s">
        <v>273</v>
      </c>
      <c r="AM6" t="s">
        <v>1082</v>
      </c>
      <c r="AN6" s="23" t="str">
        <f t="shared" si="4"/>
        <v>P</v>
      </c>
      <c r="AO6" s="23" t="str">
        <f t="shared" si="5"/>
        <v>P</v>
      </c>
      <c r="AP6" s="23">
        <f t="shared" si="6"/>
        <v>37</v>
      </c>
      <c r="AQ6" s="28" t="str">
        <f t="shared" si="7"/>
        <v>Boswell</v>
      </c>
      <c r="AR6" s="23">
        <f t="shared" si="8"/>
        <v>25</v>
      </c>
      <c r="AS6" s="23">
        <f t="shared" si="9"/>
        <v>7</v>
      </c>
    </row>
    <row r="7" spans="1:45" x14ac:dyDescent="0.25">
      <c r="A7" t="s">
        <v>912</v>
      </c>
      <c r="B7" s="2">
        <v>21</v>
      </c>
      <c r="C7" s="2" t="s">
        <v>381</v>
      </c>
      <c r="D7" s="2" t="s">
        <v>122</v>
      </c>
      <c r="E7" s="2" t="s">
        <v>116</v>
      </c>
      <c r="F7" s="2" t="s">
        <v>118</v>
      </c>
      <c r="G7" s="2">
        <v>170</v>
      </c>
      <c r="H7" s="29">
        <v>16711</v>
      </c>
      <c r="I7" s="2" t="s">
        <v>124</v>
      </c>
      <c r="J7" s="2">
        <v>137</v>
      </c>
      <c r="K7" s="2">
        <v>131</v>
      </c>
      <c r="L7" s="2">
        <v>137</v>
      </c>
      <c r="M7" s="2">
        <v>134</v>
      </c>
      <c r="N7" s="91">
        <v>0</v>
      </c>
      <c r="O7" s="2">
        <v>0</v>
      </c>
      <c r="P7" s="2">
        <v>0</v>
      </c>
      <c r="Q7" s="2">
        <v>134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3</v>
      </c>
      <c r="Y7" s="2">
        <v>1</v>
      </c>
      <c r="AA7" s="22"/>
      <c r="AB7" s="20"/>
      <c r="AC7" s="21"/>
      <c r="AD7" s="23">
        <f t="shared" si="0"/>
        <v>134</v>
      </c>
      <c r="AE7" s="23" t="str">
        <f t="shared" si="1"/>
        <v>2B</v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>3C</v>
      </c>
      <c r="AI7" s="23" t="str" cm="1">
        <f t="array" ref="AI7">IF(J7&gt;0, IF(AJ7&lt;&gt;"P",_xlfn.XLOOKUP($AQ7,Batting!$AS$2:$AS$523,Batting!AZ$2:$AZ$523),""),"")</f>
        <v>L</v>
      </c>
      <c r="AJ7" s="23" t="str">
        <f t="shared" si="2"/>
        <v>Field</v>
      </c>
      <c r="AK7" s="28" t="str">
        <f t="shared" si="3"/>
        <v>Rod Carew</v>
      </c>
      <c r="AL7" t="s">
        <v>337</v>
      </c>
      <c r="AM7" t="s">
        <v>1306</v>
      </c>
      <c r="AN7" s="23" t="str">
        <f t="shared" si="4"/>
        <v>Field</v>
      </c>
      <c r="AO7" s="23" t="str">
        <f t="shared" si="5"/>
        <v>2B</v>
      </c>
      <c r="AP7" s="23">
        <f t="shared" si="6"/>
        <v>134</v>
      </c>
      <c r="AQ7" s="28" t="str">
        <f t="shared" si="7"/>
        <v>Carew</v>
      </c>
      <c r="AR7" s="23" t="str">
        <f t="shared" si="8"/>
        <v>3C</v>
      </c>
      <c r="AS7" s="23" t="str">
        <f t="shared" si="9"/>
        <v>L</v>
      </c>
    </row>
    <row r="8" spans="1:45" x14ac:dyDescent="0.25">
      <c r="A8" t="s">
        <v>575</v>
      </c>
      <c r="B8" s="2">
        <v>26</v>
      </c>
      <c r="C8" s="2" t="s">
        <v>119</v>
      </c>
      <c r="D8" s="2" t="s">
        <v>116</v>
      </c>
      <c r="E8" s="2" t="s">
        <v>116</v>
      </c>
      <c r="F8" s="2" t="s">
        <v>120</v>
      </c>
      <c r="G8" s="2">
        <v>200</v>
      </c>
      <c r="H8" s="29">
        <v>15128</v>
      </c>
      <c r="I8" s="2">
        <v>7</v>
      </c>
      <c r="J8" s="2">
        <v>41</v>
      </c>
      <c r="K8" s="2">
        <v>39</v>
      </c>
      <c r="L8" s="2">
        <v>41</v>
      </c>
      <c r="M8" s="2">
        <v>41</v>
      </c>
      <c r="N8" s="91">
        <v>41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AA8" s="22"/>
      <c r="AB8" s="20"/>
      <c r="AC8" s="21"/>
      <c r="AD8" s="23">
        <f t="shared" si="0"/>
        <v>41</v>
      </c>
      <c r="AE8" s="23" t="str">
        <f t="shared" si="1"/>
        <v>P</v>
      </c>
      <c r="AF8" s="23">
        <f>IF(AJ8="P",_xlfn.XLOOKUP($AQ8,Pitching!$AP$2:$AP$239,Pitching!$AS$2:$AS$239),"")</f>
        <v>25</v>
      </c>
      <c r="AG8" s="23">
        <f>IF(AJ8="P",_xlfn.XLOOKUP($AQ8,Pitching!$AP$2:$AP$239,Pitching!$AT$2:$AT$239),"")</f>
        <v>8</v>
      </c>
      <c r="AH8" s="23" t="str">
        <f>IF(J8&gt;0, IF(AJ8&lt;&gt;"P",_xlfn.XLOOKUP($AQ8,Batting!$AS$2:$AS$519,Batting!$AY$2:$AY$519),""),"")</f>
        <v/>
      </c>
      <c r="AI8" s="23" t="str" cm="1">
        <f t="array" ref="AI8">IF(J8&gt;0, IF(AJ8&lt;&gt;"P",_xlfn.XLOOKUP($AQ8,Batting!$AS$2:$AS$523,Batting!AZ$2:$AZ$523),""),"")</f>
        <v/>
      </c>
      <c r="AJ8" s="23" t="str">
        <f t="shared" si="2"/>
        <v>P</v>
      </c>
      <c r="AK8" s="28" t="str">
        <f t="shared" si="3"/>
        <v>Dean Chance</v>
      </c>
      <c r="AL8" t="s">
        <v>1089</v>
      </c>
      <c r="AM8" t="s">
        <v>1030</v>
      </c>
      <c r="AN8" s="23" t="str">
        <f t="shared" si="4"/>
        <v>P</v>
      </c>
      <c r="AO8" s="23" t="str">
        <f t="shared" si="5"/>
        <v>P</v>
      </c>
      <c r="AP8" s="23">
        <f t="shared" si="6"/>
        <v>41</v>
      </c>
      <c r="AQ8" s="28" t="str">
        <f t="shared" si="7"/>
        <v>Chance</v>
      </c>
      <c r="AR8" s="23">
        <f t="shared" si="8"/>
        <v>25</v>
      </c>
      <c r="AS8" s="23">
        <f t="shared" si="9"/>
        <v>8</v>
      </c>
    </row>
    <row r="9" spans="1:45" x14ac:dyDescent="0.25">
      <c r="A9" t="s">
        <v>495</v>
      </c>
      <c r="B9" s="2">
        <v>24</v>
      </c>
      <c r="C9" s="2" t="s">
        <v>119</v>
      </c>
      <c r="D9" s="2" t="s">
        <v>116</v>
      </c>
      <c r="E9" s="2" t="s">
        <v>116</v>
      </c>
      <c r="F9" s="2" t="s">
        <v>128</v>
      </c>
      <c r="G9" s="2">
        <v>175</v>
      </c>
      <c r="H9" s="29">
        <v>15720</v>
      </c>
      <c r="I9" s="2">
        <v>2</v>
      </c>
      <c r="J9" s="2">
        <v>20</v>
      </c>
      <c r="K9" s="2">
        <v>15</v>
      </c>
      <c r="L9" s="2">
        <v>20</v>
      </c>
      <c r="M9" s="2">
        <v>16</v>
      </c>
      <c r="N9" s="91">
        <v>0</v>
      </c>
      <c r="O9" s="2">
        <v>0</v>
      </c>
      <c r="P9" s="2">
        <v>0</v>
      </c>
      <c r="Q9" s="2">
        <v>0</v>
      </c>
      <c r="R9" s="2">
        <v>16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4</v>
      </c>
      <c r="Y9" s="2">
        <v>0</v>
      </c>
      <c r="AA9" s="22"/>
      <c r="AB9" s="20"/>
      <c r="AC9" s="21"/>
      <c r="AD9" s="23">
        <f t="shared" si="0"/>
        <v>16</v>
      </c>
      <c r="AE9" s="23" t="str">
        <f t="shared" si="1"/>
        <v>3B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6C</v>
      </c>
      <c r="AI9" s="23" t="str" cm="1">
        <f t="array" ref="AI9">IF(J9&gt;0, IF(AJ9&lt;&gt;"P",_xlfn.XLOOKUP($AQ9,Batting!$AS$2:$AS$523,Batting!AZ$2:$AZ$523),""),"")</f>
        <v>R</v>
      </c>
      <c r="AJ9" s="23" t="str">
        <f t="shared" si="2"/>
        <v>Field</v>
      </c>
      <c r="AK9" s="28" t="str">
        <f t="shared" si="3"/>
        <v>Ron Clark</v>
      </c>
      <c r="AL9" t="s">
        <v>156</v>
      </c>
      <c r="AM9" t="s">
        <v>290</v>
      </c>
      <c r="AN9" s="23" t="str">
        <f t="shared" si="4"/>
        <v>Field</v>
      </c>
      <c r="AO9" s="23" t="str">
        <f t="shared" si="5"/>
        <v>3B</v>
      </c>
      <c r="AP9" s="23">
        <f t="shared" si="6"/>
        <v>16</v>
      </c>
      <c r="AQ9" s="28" t="str">
        <f t="shared" si="7"/>
        <v>Clark</v>
      </c>
      <c r="AR9" s="23" t="str">
        <f t="shared" si="8"/>
        <v>6C</v>
      </c>
      <c r="AS9" s="23" t="str">
        <f t="shared" si="9"/>
        <v>R</v>
      </c>
    </row>
    <row r="10" spans="1:45" x14ac:dyDescent="0.25">
      <c r="A10" t="s">
        <v>606</v>
      </c>
      <c r="B10" s="2">
        <v>31</v>
      </c>
      <c r="C10" s="2" t="s">
        <v>119</v>
      </c>
      <c r="D10" s="2" t="s">
        <v>116</v>
      </c>
      <c r="E10" s="2" t="s">
        <v>116</v>
      </c>
      <c r="F10" s="2" t="s">
        <v>136</v>
      </c>
      <c r="G10" s="2">
        <v>186</v>
      </c>
      <c r="H10" s="29">
        <v>13009</v>
      </c>
      <c r="I10" s="2">
        <v>10</v>
      </c>
      <c r="J10" s="2">
        <v>27</v>
      </c>
      <c r="K10" s="2">
        <v>14</v>
      </c>
      <c r="L10" s="2">
        <v>27</v>
      </c>
      <c r="M10" s="2">
        <v>27</v>
      </c>
      <c r="N10" s="91">
        <v>27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AA10" s="22"/>
      <c r="AB10" s="20"/>
      <c r="AC10" s="21"/>
      <c r="AD10" s="23">
        <f t="shared" si="0"/>
        <v>27</v>
      </c>
      <c r="AE10" s="23" t="str">
        <f t="shared" si="1"/>
        <v>P</v>
      </c>
      <c r="AF10" s="23">
        <f>IF(AJ10="P",_xlfn.XLOOKUP($AQ10,Pitching!$AP$2:$AP$239,Pitching!$AS$2:$AS$239),"")</f>
        <v>15</v>
      </c>
      <c r="AG10" s="23">
        <f>IF(AJ10="P",_xlfn.XLOOKUP($AQ10,Pitching!$AP$2:$AP$239,Pitching!$AT$2:$AT$239),"")</f>
        <v>5</v>
      </c>
      <c r="AH10" s="23" t="str">
        <f>IF(J10&gt;0, IF(AJ10&lt;&gt;"P",_xlfn.XLOOKUP($AQ10,Batting!$AS$2:$AS$519,Batting!$AY$2:$AY$519),""),"")</f>
        <v/>
      </c>
      <c r="AI10" s="23" t="str" cm="1">
        <f t="array" ref="AI10">IF(J10&gt;0, IF(AJ10&lt;&gt;"P",_xlfn.XLOOKUP($AQ10,Batting!$AS$2:$AS$523,Batting!AZ$2:$AZ$523),""),"")</f>
        <v/>
      </c>
      <c r="AJ10" s="23" t="str">
        <f t="shared" si="2"/>
        <v>P</v>
      </c>
      <c r="AK10" s="28" t="str">
        <f t="shared" si="3"/>
        <v>Mudcat Grant</v>
      </c>
      <c r="AL10" t="s">
        <v>1273</v>
      </c>
      <c r="AM10" t="s">
        <v>371</v>
      </c>
      <c r="AN10" s="23" t="str">
        <f t="shared" si="4"/>
        <v>P</v>
      </c>
      <c r="AO10" s="23" t="str">
        <f t="shared" si="5"/>
        <v>P</v>
      </c>
      <c r="AP10" s="23">
        <f t="shared" si="6"/>
        <v>27</v>
      </c>
      <c r="AQ10" s="28" t="str">
        <f t="shared" si="7"/>
        <v>Grant</v>
      </c>
      <c r="AR10" s="23">
        <f t="shared" si="8"/>
        <v>15</v>
      </c>
      <c r="AS10" s="23">
        <f t="shared" si="9"/>
        <v>5</v>
      </c>
    </row>
    <row r="11" spans="1:45" x14ac:dyDescent="0.25">
      <c r="A11" t="s">
        <v>519</v>
      </c>
      <c r="B11" s="2">
        <v>34</v>
      </c>
      <c r="C11" s="2" t="s">
        <v>119</v>
      </c>
      <c r="D11" s="2" t="s">
        <v>116</v>
      </c>
      <c r="E11" s="2" t="s">
        <v>116</v>
      </c>
      <c r="F11" s="2" t="s">
        <v>118</v>
      </c>
      <c r="G11" s="2">
        <v>185</v>
      </c>
      <c r="H11" s="29">
        <v>12192</v>
      </c>
      <c r="I11" s="2">
        <v>8</v>
      </c>
      <c r="J11" s="2">
        <v>11</v>
      </c>
      <c r="K11" s="2">
        <v>0</v>
      </c>
      <c r="L11" s="2">
        <v>11</v>
      </c>
      <c r="M11" s="2">
        <v>4</v>
      </c>
      <c r="N11" s="91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3</v>
      </c>
      <c r="W11" s="2">
        <v>4</v>
      </c>
      <c r="X11" s="2">
        <v>8</v>
      </c>
      <c r="Y11" s="2">
        <v>1</v>
      </c>
      <c r="AA11" s="22"/>
      <c r="AB11" s="20"/>
      <c r="AC11" s="21"/>
      <c r="AD11" s="23">
        <f t="shared" si="0"/>
        <v>3</v>
      </c>
      <c r="AE11" s="23" t="str">
        <f t="shared" si="1"/>
        <v>RF</v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str">
        <f>IF(J11&gt;0, IF(AJ11&lt;&gt;"P",_xlfn.XLOOKUP($AQ11,Batting!$AS$2:$AS$519,Batting!$AY$2:$AY$519),""),"")</f>
        <v>6B</v>
      </c>
      <c r="AI11" s="23" t="str" cm="1">
        <f t="array" ref="AI11">IF(J11&gt;0, IF(AJ11&lt;&gt;"P",_xlfn.XLOOKUP($AQ11,Batting!$AS$2:$AS$523,Batting!AZ$2:$AZ$523),""),"")</f>
        <v>R</v>
      </c>
      <c r="AJ11" s="23" t="str">
        <f t="shared" si="2"/>
        <v>Field</v>
      </c>
      <c r="AK11" s="28" t="str">
        <f t="shared" si="3"/>
        <v>Carroll Hardy</v>
      </c>
      <c r="AL11" t="s">
        <v>191</v>
      </c>
      <c r="AM11" t="s">
        <v>1054</v>
      </c>
      <c r="AN11" s="23" t="str">
        <f t="shared" si="4"/>
        <v>Field</v>
      </c>
      <c r="AO11" s="23" t="str">
        <f t="shared" si="5"/>
        <v>RF</v>
      </c>
      <c r="AP11" s="23">
        <f t="shared" si="6"/>
        <v>3</v>
      </c>
      <c r="AQ11" s="28" t="str">
        <f t="shared" si="7"/>
        <v>Hardy</v>
      </c>
      <c r="AR11" s="23" t="str">
        <f t="shared" si="8"/>
        <v>6B</v>
      </c>
      <c r="AS11" s="23" t="str">
        <f t="shared" si="9"/>
        <v>R</v>
      </c>
    </row>
    <row r="12" spans="1:45" x14ac:dyDescent="0.25">
      <c r="A12" t="s">
        <v>611</v>
      </c>
      <c r="B12" s="2">
        <v>26</v>
      </c>
      <c r="C12" s="2" t="s">
        <v>131</v>
      </c>
      <c r="D12" s="2" t="s">
        <v>116</v>
      </c>
      <c r="E12" s="2" t="s">
        <v>116</v>
      </c>
      <c r="F12" s="2" t="s">
        <v>125</v>
      </c>
      <c r="G12" s="2">
        <v>165</v>
      </c>
      <c r="H12" s="29">
        <v>14865</v>
      </c>
      <c r="I12" s="2">
        <v>3</v>
      </c>
      <c r="J12" s="2">
        <v>29</v>
      </c>
      <c r="K12" s="2">
        <v>7</v>
      </c>
      <c r="L12" s="2">
        <v>29</v>
      </c>
      <c r="M12" s="2">
        <v>27</v>
      </c>
      <c r="N12" s="91">
        <v>0</v>
      </c>
      <c r="O12" s="2">
        <v>0</v>
      </c>
      <c r="P12" s="2">
        <v>0</v>
      </c>
      <c r="Q12" s="2">
        <v>0</v>
      </c>
      <c r="R12" s="2">
        <v>13</v>
      </c>
      <c r="S12" s="2">
        <v>15</v>
      </c>
      <c r="T12" s="2">
        <v>0</v>
      </c>
      <c r="U12" s="2">
        <v>0</v>
      </c>
      <c r="V12" s="2">
        <v>0</v>
      </c>
      <c r="W12" s="2">
        <v>0</v>
      </c>
      <c r="X12" s="2">
        <v>2</v>
      </c>
      <c r="Y12" s="2">
        <v>6</v>
      </c>
      <c r="AA12" s="22"/>
      <c r="AB12" s="20"/>
      <c r="AC12" s="21"/>
      <c r="AD12" s="23">
        <f t="shared" si="0"/>
        <v>15</v>
      </c>
      <c r="AE12" s="23" t="str">
        <f t="shared" si="1"/>
        <v>SS</v>
      </c>
      <c r="AF12" s="23" t="str">
        <f>IF(AJ12="P",_xlfn.XLOOKUP($AQ12,Pitching!$AP$2:$AP$239,Pitching!$AS$2:$AS$239),"")</f>
        <v/>
      </c>
      <c r="AG12" s="23" t="str">
        <f>IF(AJ12="P",_xlfn.XLOOKUP($AQ12,Pitching!$AP$2:$AP$239,Pitching!$AT$2:$AT$239),"")</f>
        <v/>
      </c>
      <c r="AH12" s="23" t="str">
        <f>IF(J12&gt;0, IF(AJ12&lt;&gt;"P",_xlfn.XLOOKUP($AQ12,Batting!$AS$2:$AS$519,Batting!$AY$2:$AY$519),""),"")</f>
        <v>7C</v>
      </c>
      <c r="AI12" s="23" t="str" cm="1">
        <f t="array" ref="AI12">IF(J12&gt;0, IF(AJ12&lt;&gt;"P",_xlfn.XLOOKUP($AQ12,Batting!$AS$2:$AS$523,Batting!AZ$2:$AZ$523),""),"")</f>
        <v>R</v>
      </c>
      <c r="AJ12" s="23" t="str">
        <f t="shared" si="2"/>
        <v>Field</v>
      </c>
      <c r="AK12" s="28" t="str">
        <f t="shared" si="3"/>
        <v>Jackie Hernández</v>
      </c>
      <c r="AL12" t="s">
        <v>1175</v>
      </c>
      <c r="AM12" t="s">
        <v>149</v>
      </c>
      <c r="AN12" s="23" t="str">
        <f t="shared" si="4"/>
        <v>Field</v>
      </c>
      <c r="AO12" s="23" t="str">
        <f t="shared" si="5"/>
        <v>SS</v>
      </c>
      <c r="AP12" s="23">
        <f t="shared" si="6"/>
        <v>15</v>
      </c>
      <c r="AQ12" s="28" t="str">
        <f t="shared" si="7"/>
        <v>Hernández</v>
      </c>
      <c r="AR12" s="23" t="str">
        <f t="shared" si="8"/>
        <v>7C</v>
      </c>
      <c r="AS12" s="23" t="str">
        <f t="shared" si="9"/>
        <v>R</v>
      </c>
    </row>
    <row r="13" spans="1:45" x14ac:dyDescent="0.25">
      <c r="A13" t="s">
        <v>619</v>
      </c>
      <c r="B13" s="2">
        <v>36</v>
      </c>
      <c r="C13" s="2" t="s">
        <v>131</v>
      </c>
      <c r="D13" s="2" t="s">
        <v>116</v>
      </c>
      <c r="E13" s="2" t="s">
        <v>116</v>
      </c>
      <c r="F13" s="2" t="s">
        <v>125</v>
      </c>
      <c r="G13" s="2">
        <v>175</v>
      </c>
      <c r="H13" s="29">
        <v>11402</v>
      </c>
      <c r="I13" s="2" t="s">
        <v>124</v>
      </c>
      <c r="J13" s="2">
        <v>16</v>
      </c>
      <c r="K13" s="2">
        <v>9</v>
      </c>
      <c r="L13" s="2">
        <v>16</v>
      </c>
      <c r="M13" s="2">
        <v>16</v>
      </c>
      <c r="N13" s="91">
        <v>0</v>
      </c>
      <c r="O13" s="2">
        <v>16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</v>
      </c>
      <c r="Y13" s="2">
        <v>0</v>
      </c>
      <c r="AA13" s="22"/>
      <c r="AB13" s="20"/>
      <c r="AC13" s="21"/>
      <c r="AD13" s="23">
        <f t="shared" si="0"/>
        <v>16</v>
      </c>
      <c r="AE13" s="23" t="str">
        <f t="shared" si="1"/>
        <v>C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4C</v>
      </c>
      <c r="AI13" s="23" t="str" cm="1">
        <f t="array" ref="AI13">IF(J13&gt;0, IF(AJ13&lt;&gt;"P",_xlfn.XLOOKUP($AQ13,Batting!$AS$2:$AS$523,Batting!AZ$2:$AZ$523),""),"")</f>
        <v>R</v>
      </c>
      <c r="AJ13" s="23" t="str">
        <f t="shared" si="2"/>
        <v>Field</v>
      </c>
      <c r="AK13" s="28" t="str">
        <f t="shared" si="3"/>
        <v>Hank Izquierdo</v>
      </c>
      <c r="AL13" t="s">
        <v>1158</v>
      </c>
      <c r="AM13" t="s">
        <v>1160</v>
      </c>
      <c r="AN13" s="23" t="str">
        <f t="shared" si="4"/>
        <v>Field</v>
      </c>
      <c r="AO13" s="23" t="str">
        <f t="shared" si="5"/>
        <v>C</v>
      </c>
      <c r="AP13" s="23">
        <f t="shared" si="6"/>
        <v>16</v>
      </c>
      <c r="AQ13" s="28" t="str">
        <f t="shared" si="7"/>
        <v>Izquierdo</v>
      </c>
      <c r="AR13" s="23" t="str">
        <f t="shared" si="8"/>
        <v>4C</v>
      </c>
      <c r="AS13" s="23" t="str">
        <f t="shared" si="9"/>
        <v>R</v>
      </c>
    </row>
    <row r="14" spans="1:45" x14ac:dyDescent="0.25">
      <c r="A14" t="s">
        <v>355</v>
      </c>
      <c r="B14" s="2">
        <v>28</v>
      </c>
      <c r="C14" s="2" t="s">
        <v>119</v>
      </c>
      <c r="D14" s="2" t="s">
        <v>122</v>
      </c>
      <c r="E14" s="2" t="s">
        <v>122</v>
      </c>
      <c r="F14" s="2" t="s">
        <v>123</v>
      </c>
      <c r="G14" s="2">
        <v>205</v>
      </c>
      <c r="H14" s="29">
        <v>14191</v>
      </c>
      <c r="I14" s="2">
        <v>9</v>
      </c>
      <c r="J14" s="2">
        <v>45</v>
      </c>
      <c r="K14" s="2">
        <v>38</v>
      </c>
      <c r="L14" s="2">
        <v>45</v>
      </c>
      <c r="M14" s="2">
        <v>42</v>
      </c>
      <c r="N14" s="91">
        <v>42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3</v>
      </c>
      <c r="Y14" s="2">
        <v>0</v>
      </c>
      <c r="AA14" s="22"/>
      <c r="AB14" s="20"/>
      <c r="AC14" s="21"/>
      <c r="AD14" s="23">
        <f t="shared" si="0"/>
        <v>42</v>
      </c>
      <c r="AE14" s="23" t="str">
        <f t="shared" si="1"/>
        <v>P</v>
      </c>
      <c r="AF14" s="23">
        <f>IF(AJ14="P",_xlfn.XLOOKUP($AQ14,Pitching!$AP$2:$AP$239,Pitching!$AS$2:$AS$239),"")</f>
        <v>24</v>
      </c>
      <c r="AG14" s="23">
        <f>IF(AJ14="P",_xlfn.XLOOKUP($AQ14,Pitching!$AP$2:$AP$239,Pitching!$AT$2:$AT$239),"")</f>
        <v>7</v>
      </c>
      <c r="AH14" s="23" t="str">
        <f>IF(J14&gt;0, IF(AJ14&lt;&gt;"P",_xlfn.XLOOKUP($AQ14,Batting!$AS$2:$AS$519,Batting!$AY$2:$AY$519),""),"")</f>
        <v/>
      </c>
      <c r="AI14" s="23" t="str" cm="1">
        <f t="array" ref="AI14">IF(J14&gt;0, IF(AJ14&lt;&gt;"P",_xlfn.XLOOKUP($AQ14,Batting!$AS$2:$AS$523,Batting!AZ$2:$AZ$523),""),"")</f>
        <v/>
      </c>
      <c r="AJ14" s="23" t="str">
        <f t="shared" si="2"/>
        <v>P</v>
      </c>
      <c r="AK14" s="28" t="str">
        <f t="shared" si="3"/>
        <v>Jim Kaat</v>
      </c>
      <c r="AL14" t="s">
        <v>296</v>
      </c>
      <c r="AM14" t="s">
        <v>373</v>
      </c>
      <c r="AN14" s="23" t="str">
        <f t="shared" si="4"/>
        <v>P</v>
      </c>
      <c r="AO14" s="23" t="str">
        <f t="shared" si="5"/>
        <v>P</v>
      </c>
      <c r="AP14" s="23">
        <f t="shared" si="6"/>
        <v>42</v>
      </c>
      <c r="AQ14" s="28" t="str">
        <f t="shared" si="7"/>
        <v>Kaat</v>
      </c>
      <c r="AR14" s="23">
        <f t="shared" si="8"/>
        <v>24</v>
      </c>
      <c r="AS14" s="23">
        <f t="shared" si="9"/>
        <v>7</v>
      </c>
    </row>
    <row r="15" spans="1:45" x14ac:dyDescent="0.25">
      <c r="A15" t="s">
        <v>965</v>
      </c>
      <c r="B15" s="2">
        <v>22</v>
      </c>
      <c r="C15" s="2" t="s">
        <v>119</v>
      </c>
      <c r="D15" s="2" t="s">
        <v>122</v>
      </c>
      <c r="E15" s="2" t="s">
        <v>122</v>
      </c>
      <c r="F15" s="2" t="s">
        <v>136</v>
      </c>
      <c r="G15" s="2">
        <v>185</v>
      </c>
      <c r="H15" s="29">
        <v>16283</v>
      </c>
      <c r="I15" s="2" t="s">
        <v>124</v>
      </c>
      <c r="J15" s="2">
        <v>8</v>
      </c>
      <c r="K15" s="2">
        <v>0</v>
      </c>
      <c r="L15" s="2">
        <v>8</v>
      </c>
      <c r="M15" s="2">
        <v>0</v>
      </c>
      <c r="N15" s="91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1</v>
      </c>
      <c r="Y15" s="2">
        <v>7</v>
      </c>
      <c r="AA15" s="22"/>
      <c r="AB15" s="20"/>
      <c r="AC15" s="21"/>
      <c r="AD15" s="23">
        <f t="shared" si="0"/>
        <v>7</v>
      </c>
      <c r="AE15" s="23" t="str">
        <f t="shared" si="1"/>
        <v>PR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6C</v>
      </c>
      <c r="AI15" s="23" t="str" cm="1">
        <f t="array" ref="AI15">IF(J15&gt;0, IF(AJ15&lt;&gt;"P",_xlfn.XLOOKUP($AQ15,Batting!$AS$2:$AS$523,Batting!AZ$2:$AZ$523),""),"")</f>
        <v>L</v>
      </c>
      <c r="AJ15" s="23" t="str">
        <f t="shared" si="2"/>
        <v>Field</v>
      </c>
      <c r="AK15" s="28" t="str">
        <f t="shared" si="3"/>
        <v>Pat Kelly</v>
      </c>
      <c r="AL15" t="s">
        <v>322</v>
      </c>
      <c r="AM15" t="s">
        <v>302</v>
      </c>
      <c r="AN15" s="23" t="str">
        <f t="shared" si="4"/>
        <v>Field</v>
      </c>
      <c r="AO15" s="23" t="str">
        <f t="shared" si="5"/>
        <v>PR</v>
      </c>
      <c r="AP15" s="23">
        <f t="shared" si="6"/>
        <v>7</v>
      </c>
      <c r="AQ15" s="28" t="str">
        <f t="shared" si="7"/>
        <v>Kelly</v>
      </c>
      <c r="AR15" s="23" t="str">
        <f t="shared" si="8"/>
        <v>6C</v>
      </c>
      <c r="AS15" s="23" t="str">
        <f t="shared" si="9"/>
        <v>L</v>
      </c>
    </row>
    <row r="16" spans="1:45" x14ac:dyDescent="0.25">
      <c r="A16" t="s">
        <v>387</v>
      </c>
      <c r="B16" s="2">
        <v>31</v>
      </c>
      <c r="C16" s="2" t="s">
        <v>119</v>
      </c>
      <c r="D16" s="2" t="s">
        <v>116</v>
      </c>
      <c r="E16" s="2" t="s">
        <v>116</v>
      </c>
      <c r="F16" s="2" t="s">
        <v>118</v>
      </c>
      <c r="G16" s="2">
        <v>195</v>
      </c>
      <c r="H16" s="29">
        <v>13330</v>
      </c>
      <c r="I16" s="2">
        <v>14</v>
      </c>
      <c r="J16" s="2">
        <v>163</v>
      </c>
      <c r="K16" s="2">
        <v>163</v>
      </c>
      <c r="L16" s="2">
        <v>163</v>
      </c>
      <c r="M16" s="2">
        <v>163</v>
      </c>
      <c r="N16" s="91">
        <v>0</v>
      </c>
      <c r="O16" s="2">
        <v>0</v>
      </c>
      <c r="P16" s="2">
        <v>160</v>
      </c>
      <c r="Q16" s="2">
        <v>0</v>
      </c>
      <c r="R16" s="2">
        <v>3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2"/>
      <c r="AB16" s="20"/>
      <c r="AC16" s="21"/>
      <c r="AD16" s="23">
        <f t="shared" si="0"/>
        <v>160</v>
      </c>
      <c r="AE16" s="23" t="str">
        <f t="shared" si="1"/>
        <v>1B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4A</v>
      </c>
      <c r="AI16" s="23" t="str" cm="1">
        <f t="array" ref="AI16">IF(J16&gt;0, IF(AJ16&lt;&gt;"P",_xlfn.XLOOKUP($AQ16,Batting!$AS$2:$AS$523,Batting!AZ$2:$AZ$523),""),"")</f>
        <v>R</v>
      </c>
      <c r="AJ16" s="23" t="str">
        <f t="shared" si="2"/>
        <v>Field</v>
      </c>
      <c r="AK16" s="28" t="str">
        <f t="shared" si="3"/>
        <v>Harmon Killebrew</v>
      </c>
      <c r="AL16" t="s">
        <v>1161</v>
      </c>
      <c r="AM16" t="s">
        <v>1162</v>
      </c>
      <c r="AN16" s="23" t="str">
        <f t="shared" si="4"/>
        <v>Field</v>
      </c>
      <c r="AO16" s="23" t="str">
        <f t="shared" si="5"/>
        <v>1B</v>
      </c>
      <c r="AP16" s="23">
        <f t="shared" si="6"/>
        <v>160</v>
      </c>
      <c r="AQ16" s="28" t="str">
        <f t="shared" si="7"/>
        <v>Killebrew</v>
      </c>
      <c r="AR16" s="23" t="str">
        <f t="shared" si="8"/>
        <v>4A</v>
      </c>
      <c r="AS16" s="23" t="str">
        <f t="shared" si="9"/>
        <v>R</v>
      </c>
    </row>
    <row r="17" spans="1:45" x14ac:dyDescent="0.25">
      <c r="A17" t="s">
        <v>627</v>
      </c>
      <c r="B17" s="2">
        <v>35</v>
      </c>
      <c r="C17" s="2" t="s">
        <v>119</v>
      </c>
      <c r="D17" s="2" t="s">
        <v>116</v>
      </c>
      <c r="E17" s="2" t="s">
        <v>116</v>
      </c>
      <c r="F17" s="2" t="s">
        <v>120</v>
      </c>
      <c r="G17" s="2">
        <v>205</v>
      </c>
      <c r="H17" s="29">
        <v>11757</v>
      </c>
      <c r="I17" s="2">
        <v>14</v>
      </c>
      <c r="J17" s="2">
        <v>54</v>
      </c>
      <c r="K17" s="2">
        <v>0</v>
      </c>
      <c r="L17" s="2">
        <v>54</v>
      </c>
      <c r="M17" s="2">
        <v>54</v>
      </c>
      <c r="N17" s="91">
        <v>54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AA17" s="22"/>
      <c r="AB17" s="20"/>
      <c r="AC17" s="21"/>
      <c r="AD17" s="23">
        <f t="shared" si="0"/>
        <v>54</v>
      </c>
      <c r="AE17" s="23" t="str">
        <f t="shared" si="1"/>
        <v>P</v>
      </c>
      <c r="AF17" s="23">
        <f>IF(AJ17="P",_xlfn.XLOOKUP($AQ17,Pitching!$AP$2:$AP$239,Pitching!$AS$2:$AS$239),"")</f>
        <v>19</v>
      </c>
      <c r="AG17" s="23">
        <f>IF(AJ17="P",_xlfn.XLOOKUP($AQ17,Pitching!$AP$2:$AP$239,Pitching!$AT$2:$AT$239),"")</f>
        <v>2</v>
      </c>
      <c r="AH17" s="23" t="str">
        <f>IF(J17&gt;0, IF(AJ17&lt;&gt;"P",_xlfn.XLOOKUP($AQ17,Batting!$AS$2:$AS$519,Batting!$AY$2:$AY$519),""),"")</f>
        <v/>
      </c>
      <c r="AI17" s="23" t="str" cm="1">
        <f t="array" ref="AI17">IF(J17&gt;0, IF(AJ17&lt;&gt;"P",_xlfn.XLOOKUP($AQ17,Batting!$AS$2:$AS$523,Batting!AZ$2:$AZ$523),""),"")</f>
        <v/>
      </c>
      <c r="AJ17" s="23" t="str">
        <f t="shared" si="2"/>
        <v>P</v>
      </c>
      <c r="AK17" s="28" t="str">
        <f t="shared" si="3"/>
        <v>Ron Kline</v>
      </c>
      <c r="AL17" t="s">
        <v>156</v>
      </c>
      <c r="AM17" t="s">
        <v>1310</v>
      </c>
      <c r="AN17" s="23" t="str">
        <f t="shared" si="4"/>
        <v>P</v>
      </c>
      <c r="AO17" s="23" t="str">
        <f t="shared" si="5"/>
        <v>P</v>
      </c>
      <c r="AP17" s="23">
        <f t="shared" si="6"/>
        <v>54</v>
      </c>
      <c r="AQ17" s="28" t="str">
        <f t="shared" si="7"/>
        <v>Kline</v>
      </c>
      <c r="AR17" s="23">
        <f t="shared" si="8"/>
        <v>19</v>
      </c>
      <c r="AS17" s="23">
        <f t="shared" si="9"/>
        <v>2</v>
      </c>
    </row>
    <row r="18" spans="1:45" x14ac:dyDescent="0.25">
      <c r="A18" t="s">
        <v>631</v>
      </c>
      <c r="B18" s="2">
        <v>25</v>
      </c>
      <c r="C18" s="2" t="s">
        <v>119</v>
      </c>
      <c r="D18" s="2" t="s">
        <v>116</v>
      </c>
      <c r="E18" s="2" t="s">
        <v>116</v>
      </c>
      <c r="F18" s="2" t="s">
        <v>120</v>
      </c>
      <c r="G18" s="2">
        <v>205</v>
      </c>
      <c r="H18" s="29">
        <v>15254</v>
      </c>
      <c r="I18" s="2">
        <v>3</v>
      </c>
      <c r="J18" s="2">
        <v>9</v>
      </c>
      <c r="K18" s="2">
        <v>6</v>
      </c>
      <c r="L18" s="2">
        <v>9</v>
      </c>
      <c r="M18" s="2">
        <v>7</v>
      </c>
      <c r="N18" s="91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7</v>
      </c>
      <c r="W18" s="2">
        <v>7</v>
      </c>
      <c r="X18" s="2">
        <v>3</v>
      </c>
      <c r="Y18" s="2">
        <v>0</v>
      </c>
      <c r="AA18" s="22"/>
      <c r="AB18" s="20"/>
      <c r="AC18" s="21"/>
      <c r="AD18" s="23">
        <f t="shared" si="0"/>
        <v>7</v>
      </c>
      <c r="AE18" s="23" t="str">
        <f t="shared" si="1"/>
        <v>RF</v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str">
        <f>IF(J18&gt;0, IF(AJ18&lt;&gt;"P",_xlfn.XLOOKUP($AQ18,Batting!$AS$2:$AS$519,Batting!$AY$2:$AY$519),""),"")</f>
        <v>7C</v>
      </c>
      <c r="AI18" s="23" t="str" cm="1">
        <f t="array" ref="AI18">IF(J18&gt;0, IF(AJ18&lt;&gt;"P",_xlfn.XLOOKUP($AQ18,Batting!$AS$2:$AS$523,Batting!AZ$2:$AZ$523),""),"")</f>
        <v>R</v>
      </c>
      <c r="AJ18" s="23" t="str">
        <f t="shared" si="2"/>
        <v>Field</v>
      </c>
      <c r="AK18" s="28" t="str">
        <f t="shared" si="3"/>
        <v>Andy Kosco</v>
      </c>
      <c r="AL18" t="s">
        <v>245</v>
      </c>
      <c r="AM18" t="s">
        <v>1010</v>
      </c>
      <c r="AN18" s="23" t="str">
        <f t="shared" si="4"/>
        <v>Field</v>
      </c>
      <c r="AO18" s="23" t="str">
        <f t="shared" si="5"/>
        <v>RF</v>
      </c>
      <c r="AP18" s="23">
        <f t="shared" si="6"/>
        <v>7</v>
      </c>
      <c r="AQ18" s="28" t="str">
        <f t="shared" si="7"/>
        <v>Kosco</v>
      </c>
      <c r="AR18" s="23" t="str">
        <f t="shared" si="8"/>
        <v>7C</v>
      </c>
      <c r="AS18" s="23" t="str">
        <f t="shared" si="9"/>
        <v>R</v>
      </c>
    </row>
    <row r="19" spans="1:45" x14ac:dyDescent="0.25">
      <c r="A19" t="s">
        <v>632</v>
      </c>
      <c r="B19" s="2">
        <v>29</v>
      </c>
      <c r="C19" s="2" t="s">
        <v>119</v>
      </c>
      <c r="D19" s="2" t="s">
        <v>116</v>
      </c>
      <c r="E19" s="2" t="s">
        <v>116</v>
      </c>
      <c r="F19" s="2" t="s">
        <v>126</v>
      </c>
      <c r="G19" s="2">
        <v>190</v>
      </c>
      <c r="H19" s="29">
        <v>13731</v>
      </c>
      <c r="I19" s="2">
        <v>5</v>
      </c>
      <c r="J19" s="2">
        <v>32</v>
      </c>
      <c r="K19" s="2">
        <v>2</v>
      </c>
      <c r="L19" s="2">
        <v>32</v>
      </c>
      <c r="M19" s="2">
        <v>4</v>
      </c>
      <c r="N19" s="91">
        <v>0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2</v>
      </c>
      <c r="U19" s="2">
        <v>0</v>
      </c>
      <c r="V19" s="2">
        <v>1</v>
      </c>
      <c r="W19" s="2">
        <v>3</v>
      </c>
      <c r="X19" s="2">
        <v>28</v>
      </c>
      <c r="Y19" s="2">
        <v>0</v>
      </c>
      <c r="AA19" s="22"/>
      <c r="AB19" s="20"/>
      <c r="AC19" s="21"/>
      <c r="AD19" s="23">
        <f t="shared" si="0"/>
        <v>2</v>
      </c>
      <c r="AE19" s="23" t="str">
        <f t="shared" si="1"/>
        <v>LF</v>
      </c>
      <c r="AF19" s="23" t="str">
        <f>IF(AJ19="P",_xlfn.XLOOKUP($AQ19,Pitching!$AP$2:$AP$239,Pitching!$AS$2:$AS$239),"")</f>
        <v/>
      </c>
      <c r="AG19" s="23" t="str">
        <f>IF(AJ19="P",_xlfn.XLOOKUP($AQ19,Pitching!$AP$2:$AP$239,Pitching!$AT$2:$AT$239),"")</f>
        <v/>
      </c>
      <c r="AH19" s="23" t="str">
        <f>IF(J19&gt;0, IF(AJ19&lt;&gt;"P",_xlfn.XLOOKUP($AQ19,Batting!$AS$2:$AS$519,Batting!$AY$2:$AY$519),""),"")</f>
        <v>2C</v>
      </c>
      <c r="AI19" s="23" t="str" cm="1">
        <f t="array" ref="AI19">IF(J19&gt;0, IF(AJ19&lt;&gt;"P",_xlfn.XLOOKUP($AQ19,Batting!$AS$2:$AS$523,Batting!AZ$2:$AZ$523),""),"")</f>
        <v>R</v>
      </c>
      <c r="AJ19" s="23" t="str">
        <f t="shared" si="2"/>
        <v>Field</v>
      </c>
      <c r="AK19" s="28" t="str">
        <f t="shared" si="3"/>
        <v>Frank Kostro</v>
      </c>
      <c r="AL19" t="s">
        <v>281</v>
      </c>
      <c r="AM19" t="s">
        <v>1130</v>
      </c>
      <c r="AN19" s="23" t="str">
        <f t="shared" si="4"/>
        <v>Field</v>
      </c>
      <c r="AO19" s="23" t="str">
        <f t="shared" si="5"/>
        <v>LF</v>
      </c>
      <c r="AP19" s="23">
        <f t="shared" si="6"/>
        <v>2</v>
      </c>
      <c r="AQ19" s="28" t="str">
        <f t="shared" si="7"/>
        <v>Kostro</v>
      </c>
      <c r="AR19" s="23" t="str">
        <f t="shared" si="8"/>
        <v>2C</v>
      </c>
      <c r="AS19" s="23" t="str">
        <f t="shared" si="9"/>
        <v>R</v>
      </c>
    </row>
    <row r="20" spans="1:45" x14ac:dyDescent="0.25">
      <c r="A20" t="s">
        <v>976</v>
      </c>
      <c r="B20" s="2">
        <v>23</v>
      </c>
      <c r="C20" s="2" t="s">
        <v>119</v>
      </c>
      <c r="D20" s="2" t="s">
        <v>122</v>
      </c>
      <c r="E20" s="2" t="s">
        <v>122</v>
      </c>
      <c r="F20" s="2" t="s">
        <v>120</v>
      </c>
      <c r="G20" s="2">
        <v>175</v>
      </c>
      <c r="H20" s="29">
        <v>16049</v>
      </c>
      <c r="I20" s="2">
        <v>3</v>
      </c>
      <c r="J20" s="2">
        <v>37</v>
      </c>
      <c r="K20" s="2">
        <v>28</v>
      </c>
      <c r="L20" s="2">
        <v>37</v>
      </c>
      <c r="M20" s="2">
        <v>37</v>
      </c>
      <c r="N20" s="91">
        <v>37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AA20" s="22"/>
      <c r="AB20" s="20"/>
      <c r="AC20" s="21"/>
      <c r="AD20" s="23">
        <f t="shared" si="0"/>
        <v>37</v>
      </c>
      <c r="AE20" s="23" t="str">
        <f t="shared" si="1"/>
        <v>P</v>
      </c>
      <c r="AF20" s="23">
        <f>IF(AJ20="P",_xlfn.XLOOKUP($AQ20,Pitching!$AP$2:$AP$239,Pitching!$AS$2:$AS$239),"")</f>
        <v>24</v>
      </c>
      <c r="AG20" s="23">
        <f>IF(AJ20="P",_xlfn.XLOOKUP($AQ20,Pitching!$AP$2:$AP$239,Pitching!$AT$2:$AT$239),"")</f>
        <v>7</v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>P</v>
      </c>
      <c r="AK20" s="28" t="str">
        <f t="shared" si="3"/>
        <v>Jim Merritt</v>
      </c>
      <c r="AL20" t="s">
        <v>296</v>
      </c>
      <c r="AM20" t="s">
        <v>1196</v>
      </c>
      <c r="AN20" s="23" t="str">
        <f t="shared" si="4"/>
        <v>P</v>
      </c>
      <c r="AO20" s="23" t="str">
        <f t="shared" si="5"/>
        <v>P</v>
      </c>
      <c r="AP20" s="23">
        <f t="shared" si="6"/>
        <v>37</v>
      </c>
      <c r="AQ20" s="28" t="str">
        <f t="shared" si="7"/>
        <v>Merritt</v>
      </c>
      <c r="AR20" s="23">
        <f t="shared" si="8"/>
        <v>24</v>
      </c>
      <c r="AS20" s="23">
        <f t="shared" si="9"/>
        <v>7</v>
      </c>
    </row>
    <row r="21" spans="1:45" x14ac:dyDescent="0.25">
      <c r="A21" t="s">
        <v>669</v>
      </c>
      <c r="B21" s="2">
        <v>31</v>
      </c>
      <c r="C21" s="2" t="s">
        <v>119</v>
      </c>
      <c r="D21" s="2" t="s">
        <v>116</v>
      </c>
      <c r="E21" s="2" t="s">
        <v>122</v>
      </c>
      <c r="F21" s="2" t="s">
        <v>118</v>
      </c>
      <c r="G21" s="2">
        <v>185</v>
      </c>
      <c r="H21" s="29">
        <v>13300</v>
      </c>
      <c r="I21" s="2">
        <v>4</v>
      </c>
      <c r="J21" s="2">
        <v>1</v>
      </c>
      <c r="K21" s="2">
        <v>0</v>
      </c>
      <c r="L21" s="2">
        <v>1</v>
      </c>
      <c r="M21" s="2">
        <v>1</v>
      </c>
      <c r="N21" s="91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2"/>
      <c r="AB21" s="20"/>
      <c r="AC21" s="21"/>
      <c r="AD21" s="23">
        <f t="shared" si="0"/>
        <v>1</v>
      </c>
      <c r="AE21" s="23" t="str">
        <f t="shared" si="1"/>
        <v>P</v>
      </c>
      <c r="AF21" s="23">
        <f>IF(AJ21="P",_xlfn.XLOOKUP($AQ21,Pitching!$AP$2:$AP$239,Pitching!$AS$2:$AS$239),"")</f>
        <v>10</v>
      </c>
      <c r="AG21" s="23">
        <f>IF(AJ21="P",_xlfn.XLOOKUP($AQ21,Pitching!$AP$2:$AP$239,Pitching!$AT$2:$AT$239),"")</f>
        <v>1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Mel Nelson</v>
      </c>
      <c r="AL21" t="s">
        <v>313</v>
      </c>
      <c r="AM21" t="s">
        <v>1255</v>
      </c>
      <c r="AN21" s="23" t="str">
        <f t="shared" si="4"/>
        <v>P</v>
      </c>
      <c r="AO21" s="23" t="str">
        <f t="shared" si="5"/>
        <v>P</v>
      </c>
      <c r="AP21" s="23">
        <f t="shared" si="6"/>
        <v>1</v>
      </c>
      <c r="AQ21" s="28" t="str">
        <f t="shared" si="7"/>
        <v>Nelson</v>
      </c>
      <c r="AR21" s="23">
        <f t="shared" si="8"/>
        <v>10</v>
      </c>
      <c r="AS21" s="23">
        <f t="shared" si="9"/>
        <v>1</v>
      </c>
    </row>
    <row r="22" spans="1:45" x14ac:dyDescent="0.25">
      <c r="A22" t="s">
        <v>977</v>
      </c>
      <c r="B22" s="2">
        <v>22</v>
      </c>
      <c r="C22" s="2" t="s">
        <v>119</v>
      </c>
      <c r="D22" s="2" t="s">
        <v>122</v>
      </c>
      <c r="E22" s="2" t="s">
        <v>116</v>
      </c>
      <c r="F22" s="2" t="s">
        <v>118</v>
      </c>
      <c r="G22" s="2">
        <v>180</v>
      </c>
      <c r="H22" s="29">
        <v>16304</v>
      </c>
      <c r="I22" s="2" t="s">
        <v>124</v>
      </c>
      <c r="J22" s="2">
        <v>3</v>
      </c>
      <c r="K22" s="2">
        <v>0</v>
      </c>
      <c r="L22" s="2">
        <v>3</v>
      </c>
      <c r="M22" s="2">
        <v>0</v>
      </c>
      <c r="N22" s="91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3</v>
      </c>
      <c r="Y22" s="2">
        <v>0</v>
      </c>
      <c r="AA22" s="22"/>
      <c r="AB22" s="20"/>
      <c r="AC22" s="21"/>
      <c r="AD22" s="23">
        <f t="shared" si="0"/>
        <v>3</v>
      </c>
      <c r="AE22" s="23" t="str">
        <f t="shared" si="1"/>
        <v>PH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6B</v>
      </c>
      <c r="AI22" s="23" t="str" cm="1">
        <f t="array" ref="AI22">IF(J22&gt;0, IF(AJ22&lt;&gt;"P",_xlfn.XLOOKUP($AQ22,Batting!$AS$2:$AS$523,Batting!AZ$2:$AZ$523),""),"")</f>
        <v>L</v>
      </c>
      <c r="AJ22" s="23" t="str">
        <f t="shared" si="2"/>
        <v>Field</v>
      </c>
      <c r="AK22" s="28" t="str">
        <f t="shared" si="3"/>
        <v>Graig Nettles</v>
      </c>
      <c r="AL22" t="s">
        <v>1153</v>
      </c>
      <c r="AM22" t="s">
        <v>1154</v>
      </c>
      <c r="AN22" s="23" t="str">
        <f t="shared" si="4"/>
        <v>Field</v>
      </c>
      <c r="AO22" s="23" t="str">
        <f t="shared" si="5"/>
        <v>PH</v>
      </c>
      <c r="AP22" s="23">
        <f t="shared" si="6"/>
        <v>3</v>
      </c>
      <c r="AQ22" s="28" t="str">
        <f t="shared" si="7"/>
        <v>Nettles</v>
      </c>
      <c r="AR22" s="23" t="str">
        <f t="shared" si="8"/>
        <v>6B</v>
      </c>
      <c r="AS22" s="23" t="str">
        <f t="shared" si="9"/>
        <v>L</v>
      </c>
    </row>
    <row r="23" spans="1:45" x14ac:dyDescent="0.25">
      <c r="A23" t="s">
        <v>945</v>
      </c>
      <c r="B23" s="2">
        <v>32</v>
      </c>
      <c r="C23" s="2" t="s">
        <v>119</v>
      </c>
      <c r="D23" s="2" t="s">
        <v>122</v>
      </c>
      <c r="E23" s="2" t="s">
        <v>116</v>
      </c>
      <c r="F23" s="2" t="s">
        <v>136</v>
      </c>
      <c r="G23" s="2">
        <v>195</v>
      </c>
      <c r="H23" s="29">
        <v>12834</v>
      </c>
      <c r="I23" s="2">
        <v>11</v>
      </c>
      <c r="J23" s="2">
        <v>74</v>
      </c>
      <c r="K23" s="2">
        <v>41</v>
      </c>
      <c r="L23" s="2">
        <v>74</v>
      </c>
      <c r="M23" s="2">
        <v>69</v>
      </c>
      <c r="N23" s="91">
        <v>0</v>
      </c>
      <c r="O23" s="2">
        <v>69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21</v>
      </c>
      <c r="Y23" s="2">
        <v>0</v>
      </c>
      <c r="AA23" s="22"/>
      <c r="AB23" s="20"/>
      <c r="AC23" s="21"/>
      <c r="AD23" s="23">
        <f t="shared" si="0"/>
        <v>69</v>
      </c>
      <c r="AE23" s="23" t="str">
        <f t="shared" si="1"/>
        <v>C</v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>5C</v>
      </c>
      <c r="AI23" s="23" t="str" cm="1">
        <f t="array" ref="AI23">IF(J23&gt;0, IF(AJ23&lt;&gt;"P",_xlfn.XLOOKUP($AQ23,Batting!$AS$2:$AS$523,Batting!AZ$2:$AZ$523),""),"")</f>
        <v>L</v>
      </c>
      <c r="AJ23" s="23" t="str">
        <f t="shared" si="2"/>
        <v>Field</v>
      </c>
      <c r="AK23" s="28" t="str">
        <f t="shared" si="3"/>
        <v>Russ Nixon</v>
      </c>
      <c r="AL23" t="s">
        <v>1316</v>
      </c>
      <c r="AM23" t="s">
        <v>1318</v>
      </c>
      <c r="AN23" s="23" t="str">
        <f t="shared" si="4"/>
        <v>Field</v>
      </c>
      <c r="AO23" s="23" t="str">
        <f t="shared" si="5"/>
        <v>C</v>
      </c>
      <c r="AP23" s="23">
        <f t="shared" si="6"/>
        <v>69</v>
      </c>
      <c r="AQ23" s="28" t="str">
        <f t="shared" si="7"/>
        <v>Nixon</v>
      </c>
      <c r="AR23" s="23" t="str">
        <f t="shared" si="8"/>
        <v>5C</v>
      </c>
      <c r="AS23" s="23" t="str">
        <f t="shared" si="9"/>
        <v>L</v>
      </c>
    </row>
    <row r="24" spans="1:45" x14ac:dyDescent="0.25">
      <c r="A24" t="s">
        <v>898</v>
      </c>
      <c r="B24" s="2">
        <v>28</v>
      </c>
      <c r="C24" s="2" t="s">
        <v>131</v>
      </c>
      <c r="D24" s="2" t="s">
        <v>122</v>
      </c>
      <c r="E24" s="2" t="s">
        <v>116</v>
      </c>
      <c r="F24" s="2" t="s">
        <v>136</v>
      </c>
      <c r="G24" s="2">
        <v>175</v>
      </c>
      <c r="H24" s="29">
        <v>14081</v>
      </c>
      <c r="I24" s="2">
        <v>6</v>
      </c>
      <c r="J24" s="2">
        <v>146</v>
      </c>
      <c r="K24" s="2">
        <v>145</v>
      </c>
      <c r="L24" s="2">
        <v>146</v>
      </c>
      <c r="M24" s="2">
        <v>146</v>
      </c>
      <c r="N24" s="91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146</v>
      </c>
      <c r="W24" s="2">
        <v>146</v>
      </c>
      <c r="X24" s="2">
        <v>1</v>
      </c>
      <c r="Y24" s="2">
        <v>0</v>
      </c>
      <c r="AA24" s="22"/>
      <c r="AB24" s="20"/>
      <c r="AC24" s="21"/>
      <c r="AD24" s="23">
        <f t="shared" si="0"/>
        <v>146</v>
      </c>
      <c r="AE24" s="23" t="str">
        <f t="shared" si="1"/>
        <v>RF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4B</v>
      </c>
      <c r="AI24" s="23" t="str" cm="1">
        <f t="array" ref="AI24">IF(J24&gt;0, IF(AJ24&lt;&gt;"P",_xlfn.XLOOKUP($AQ24,Batting!$AS$2:$AS$523,Batting!AZ$2:$AZ$523),""),"")</f>
        <v>L</v>
      </c>
      <c r="AJ24" s="23" t="str">
        <f t="shared" si="2"/>
        <v>Field</v>
      </c>
      <c r="AK24" s="28" t="str">
        <f t="shared" si="3"/>
        <v>Tony Oliva</v>
      </c>
      <c r="AL24" t="s">
        <v>147</v>
      </c>
      <c r="AM24" t="s">
        <v>1355</v>
      </c>
      <c r="AN24" s="23" t="str">
        <f t="shared" si="4"/>
        <v>Field</v>
      </c>
      <c r="AO24" s="23" t="str">
        <f t="shared" si="5"/>
        <v>RF</v>
      </c>
      <c r="AP24" s="23">
        <f t="shared" si="6"/>
        <v>146</v>
      </c>
      <c r="AQ24" s="28" t="str">
        <f t="shared" si="7"/>
        <v>Oliva</v>
      </c>
      <c r="AR24" s="23" t="str">
        <f t="shared" si="8"/>
        <v>4B</v>
      </c>
      <c r="AS24" s="23" t="str">
        <f t="shared" si="9"/>
        <v>L</v>
      </c>
    </row>
    <row r="25" spans="1:45" x14ac:dyDescent="0.25">
      <c r="A25" t="s">
        <v>675</v>
      </c>
      <c r="B25" s="2">
        <v>21</v>
      </c>
      <c r="C25" s="2" t="s">
        <v>119</v>
      </c>
      <c r="D25" s="2" t="s">
        <v>116</v>
      </c>
      <c r="E25" s="2" t="s">
        <v>122</v>
      </c>
      <c r="F25" s="2" t="s">
        <v>123</v>
      </c>
      <c r="G25" s="2">
        <v>210</v>
      </c>
      <c r="H25" s="29">
        <v>16626</v>
      </c>
      <c r="I25" s="2">
        <v>2</v>
      </c>
      <c r="J25" s="2">
        <v>21</v>
      </c>
      <c r="K25" s="2">
        <v>2</v>
      </c>
      <c r="L25" s="2">
        <v>21</v>
      </c>
      <c r="M25" s="2">
        <v>21</v>
      </c>
      <c r="N25" s="91">
        <v>21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AA25" s="22"/>
      <c r="AB25" s="20"/>
      <c r="AC25" s="21"/>
      <c r="AD25" s="23">
        <f t="shared" si="0"/>
        <v>21</v>
      </c>
      <c r="AE25" s="23" t="str">
        <f t="shared" si="1"/>
        <v>P</v>
      </c>
      <c r="AF25" s="23">
        <f>IF(AJ25="P",_xlfn.XLOOKUP($AQ25,Pitching!$AP$2:$AP$239,Pitching!$AS$2:$AS$239),"")</f>
        <v>14</v>
      </c>
      <c r="AG25" s="23">
        <f>IF(AJ25="P",_xlfn.XLOOKUP($AQ25,Pitching!$AP$2:$AP$239,Pitching!$AT$2:$AT$239),"")</f>
        <v>3</v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>P</v>
      </c>
      <c r="AK25" s="28" t="str">
        <f t="shared" si="3"/>
        <v>Jim Ollom</v>
      </c>
      <c r="AL25" t="s">
        <v>296</v>
      </c>
      <c r="AM25" t="s">
        <v>1198</v>
      </c>
      <c r="AN25" s="23" t="str">
        <f t="shared" si="4"/>
        <v>P</v>
      </c>
      <c r="AO25" s="23" t="str">
        <f t="shared" si="5"/>
        <v>P</v>
      </c>
      <c r="AP25" s="23">
        <f t="shared" si="6"/>
        <v>21</v>
      </c>
      <c r="AQ25" s="28" t="str">
        <f t="shared" si="7"/>
        <v>Ollom</v>
      </c>
      <c r="AR25" s="23">
        <f t="shared" si="8"/>
        <v>14</v>
      </c>
      <c r="AS25" s="23">
        <f t="shared" si="9"/>
        <v>3</v>
      </c>
    </row>
    <row r="26" spans="1:45" x14ac:dyDescent="0.25">
      <c r="A26" t="s">
        <v>946</v>
      </c>
      <c r="B26" s="2">
        <v>31</v>
      </c>
      <c r="C26" s="2" t="s">
        <v>119</v>
      </c>
      <c r="D26" s="2" t="s">
        <v>49</v>
      </c>
      <c r="E26" s="2" t="s">
        <v>116</v>
      </c>
      <c r="F26" s="2" t="s">
        <v>123</v>
      </c>
      <c r="G26" s="2">
        <v>190</v>
      </c>
      <c r="H26" s="29">
        <v>13087</v>
      </c>
      <c r="I26" s="2">
        <v>9</v>
      </c>
      <c r="J26" s="2">
        <v>39</v>
      </c>
      <c r="K26" s="2">
        <v>11</v>
      </c>
      <c r="L26" s="2">
        <v>39</v>
      </c>
      <c r="M26" s="2">
        <v>37</v>
      </c>
      <c r="N26" s="91">
        <v>37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2</v>
      </c>
      <c r="AA26" s="22"/>
      <c r="AB26" s="20"/>
      <c r="AC26" s="21"/>
      <c r="AD26" s="23">
        <f t="shared" si="0"/>
        <v>37</v>
      </c>
      <c r="AE26" s="23" t="str">
        <f t="shared" si="1"/>
        <v>P</v>
      </c>
      <c r="AF26" s="23">
        <f>IF(AJ26="P",_xlfn.XLOOKUP($AQ26,Pitching!$AP$2:$AP$239,Pitching!$AS$2:$AS$239),"")</f>
        <v>25</v>
      </c>
      <c r="AG26" s="23">
        <f>IF(AJ26="P",_xlfn.XLOOKUP($AQ26,Pitching!$AP$2:$AP$239,Pitching!$AT$2:$AT$239),"")</f>
        <v>5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Jim Perry</v>
      </c>
      <c r="AL26" t="s">
        <v>296</v>
      </c>
      <c r="AM26" t="s">
        <v>367</v>
      </c>
      <c r="AN26" s="23" t="str">
        <f t="shared" si="4"/>
        <v>P</v>
      </c>
      <c r="AO26" s="23" t="str">
        <f t="shared" si="5"/>
        <v>P</v>
      </c>
      <c r="AP26" s="23">
        <f t="shared" si="6"/>
        <v>37</v>
      </c>
      <c r="AQ26" s="28" t="str">
        <f t="shared" si="7"/>
        <v>Perry</v>
      </c>
      <c r="AR26" s="23">
        <f t="shared" si="8"/>
        <v>25</v>
      </c>
      <c r="AS26" s="23">
        <f t="shared" si="9"/>
        <v>5</v>
      </c>
    </row>
    <row r="27" spans="1:45" x14ac:dyDescent="0.25">
      <c r="A27" t="s">
        <v>690</v>
      </c>
      <c r="B27" s="2">
        <v>28</v>
      </c>
      <c r="C27" s="2" t="s">
        <v>119</v>
      </c>
      <c r="D27" s="2" t="s">
        <v>116</v>
      </c>
      <c r="E27" s="2" t="s">
        <v>116</v>
      </c>
      <c r="F27" s="2" t="s">
        <v>136</v>
      </c>
      <c r="G27" s="2">
        <v>170</v>
      </c>
      <c r="H27" s="29">
        <v>14376</v>
      </c>
      <c r="I27" s="2">
        <v>2</v>
      </c>
      <c r="J27" s="2">
        <v>23</v>
      </c>
      <c r="K27" s="2">
        <v>2</v>
      </c>
      <c r="L27" s="2">
        <v>23</v>
      </c>
      <c r="M27" s="2">
        <v>19</v>
      </c>
      <c r="N27" s="91">
        <v>0</v>
      </c>
      <c r="O27" s="2">
        <v>0</v>
      </c>
      <c r="P27" s="2">
        <v>0</v>
      </c>
      <c r="Q27" s="2">
        <v>13</v>
      </c>
      <c r="R27" s="2">
        <v>8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4</v>
      </c>
      <c r="Y27" s="2">
        <v>2</v>
      </c>
      <c r="AA27" s="22"/>
      <c r="AB27" s="20"/>
      <c r="AC27" s="21"/>
      <c r="AD27" s="23">
        <f t="shared" si="0"/>
        <v>13</v>
      </c>
      <c r="AE27" s="23" t="str">
        <f t="shared" si="1"/>
        <v>2B</v>
      </c>
      <c r="AF27" s="23" t="str">
        <f>IF(AJ27="P",_xlfn.XLOOKUP($AQ27,Pitching!$AP$2:$AP$239,Pitching!$AS$2:$AS$239),"")</f>
        <v/>
      </c>
      <c r="AG27" s="23" t="str">
        <f>IF(AJ27="P",_xlfn.XLOOKUP($AQ27,Pitching!$AP$2:$AP$239,Pitching!$AT$2:$AT$239),"")</f>
        <v/>
      </c>
      <c r="AH27" s="23" t="str">
        <f>IF(J27&gt;0, IF(AJ27&lt;&gt;"P",_xlfn.XLOOKUP($AQ27,Batting!$AS$2:$AS$519,Batting!$AY$2:$AY$519),""),"")</f>
        <v>7C</v>
      </c>
      <c r="AI27" s="23" t="str" cm="1">
        <f t="array" ref="AI27">IF(J27&gt;0, IF(AJ27&lt;&gt;"P",_xlfn.XLOOKUP($AQ27,Batting!$AS$2:$AS$523,Batting!AZ$2:$AZ$523),""),"")</f>
        <v>R</v>
      </c>
      <c r="AJ27" s="23" t="str">
        <f t="shared" si="2"/>
        <v>Field</v>
      </c>
      <c r="AK27" s="28" t="str">
        <f t="shared" si="3"/>
        <v>Frank Quilici</v>
      </c>
      <c r="AL27" t="s">
        <v>281</v>
      </c>
      <c r="AM27" t="s">
        <v>1131</v>
      </c>
      <c r="AN27" s="23" t="str">
        <f t="shared" si="4"/>
        <v>Field</v>
      </c>
      <c r="AO27" s="23" t="str">
        <f t="shared" si="5"/>
        <v>2B</v>
      </c>
      <c r="AP27" s="23">
        <f t="shared" si="6"/>
        <v>13</v>
      </c>
      <c r="AQ27" s="28" t="str">
        <f t="shared" si="7"/>
        <v>Quilici</v>
      </c>
      <c r="AR27" s="23" t="str">
        <f t="shared" si="8"/>
        <v>7C</v>
      </c>
      <c r="AS27" s="23" t="str">
        <f t="shared" si="9"/>
        <v>R</v>
      </c>
    </row>
    <row r="28" spans="1:45" x14ac:dyDescent="0.25">
      <c r="A28" t="s">
        <v>922</v>
      </c>
      <c r="B28" s="2">
        <v>25</v>
      </c>
      <c r="C28" s="2" t="s">
        <v>119</v>
      </c>
      <c r="D28" s="2" t="s">
        <v>122</v>
      </c>
      <c r="E28" s="2" t="s">
        <v>122</v>
      </c>
      <c r="F28" s="2" t="s">
        <v>120</v>
      </c>
      <c r="G28" s="2">
        <v>185</v>
      </c>
      <c r="H28" s="29">
        <v>15248</v>
      </c>
      <c r="I28" s="2">
        <v>4</v>
      </c>
      <c r="J28" s="2">
        <v>95</v>
      </c>
      <c r="K28" s="2">
        <v>13</v>
      </c>
      <c r="L28" s="2">
        <v>95</v>
      </c>
      <c r="M28" s="2">
        <v>46</v>
      </c>
      <c r="N28" s="91">
        <v>0</v>
      </c>
      <c r="O28" s="2">
        <v>0</v>
      </c>
      <c r="P28" s="2">
        <v>36</v>
      </c>
      <c r="Q28" s="2">
        <v>0</v>
      </c>
      <c r="R28" s="2">
        <v>0</v>
      </c>
      <c r="S28" s="2">
        <v>0</v>
      </c>
      <c r="T28" s="2">
        <v>10</v>
      </c>
      <c r="U28" s="2">
        <v>0</v>
      </c>
      <c r="V28" s="2">
        <v>0</v>
      </c>
      <c r="W28" s="2">
        <v>10</v>
      </c>
      <c r="X28" s="2">
        <v>49</v>
      </c>
      <c r="Y28" s="2">
        <v>8</v>
      </c>
      <c r="AA28" s="22"/>
      <c r="AB28" s="20"/>
      <c r="AC28" s="21"/>
      <c r="AD28" s="23">
        <f t="shared" si="0"/>
        <v>36</v>
      </c>
      <c r="AE28" s="23" t="str">
        <f t="shared" si="1"/>
        <v>1B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4B</v>
      </c>
      <c r="AI28" s="23" t="str" cm="1">
        <f t="array" ref="AI28">IF(J28&gt;0, IF(AJ28&lt;&gt;"P",_xlfn.XLOOKUP($AQ28,Batting!$AS$2:$AS$523,Batting!AZ$2:$AZ$523),""),"")</f>
        <v>L</v>
      </c>
      <c r="AJ28" s="23" t="str">
        <f t="shared" si="2"/>
        <v>Field</v>
      </c>
      <c r="AK28" s="28" t="str">
        <f t="shared" si="3"/>
        <v>Rich Reese</v>
      </c>
      <c r="AL28" t="s">
        <v>331</v>
      </c>
      <c r="AM28" t="s">
        <v>1296</v>
      </c>
      <c r="AN28" s="23" t="str">
        <f t="shared" si="4"/>
        <v>Field</v>
      </c>
      <c r="AO28" s="23" t="str">
        <f t="shared" si="5"/>
        <v>1B</v>
      </c>
      <c r="AP28" s="23">
        <f t="shared" si="6"/>
        <v>36</v>
      </c>
      <c r="AQ28" s="28" t="str">
        <f t="shared" si="7"/>
        <v>Reese</v>
      </c>
      <c r="AR28" s="23" t="str">
        <f t="shared" si="8"/>
        <v>4B</v>
      </c>
      <c r="AS28" s="23" t="str">
        <f t="shared" si="9"/>
        <v>L</v>
      </c>
    </row>
    <row r="29" spans="1:45" x14ac:dyDescent="0.25">
      <c r="A29" t="s">
        <v>698</v>
      </c>
      <c r="B29" s="2">
        <v>24</v>
      </c>
      <c r="C29" s="2" t="s">
        <v>119</v>
      </c>
      <c r="D29" s="2" t="s">
        <v>116</v>
      </c>
      <c r="E29" s="2" t="s">
        <v>122</v>
      </c>
      <c r="F29" s="2" t="s">
        <v>120</v>
      </c>
      <c r="G29" s="2">
        <v>175</v>
      </c>
      <c r="H29" s="29">
        <v>15689</v>
      </c>
      <c r="I29" s="2">
        <v>5</v>
      </c>
      <c r="J29" s="2">
        <v>25</v>
      </c>
      <c r="K29" s="2">
        <v>0</v>
      </c>
      <c r="L29" s="2">
        <v>25</v>
      </c>
      <c r="M29" s="2">
        <v>25</v>
      </c>
      <c r="N29" s="91">
        <v>25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AA29" s="22"/>
      <c r="AB29" s="20"/>
      <c r="AC29" s="21"/>
      <c r="AD29" s="23">
        <f t="shared" si="0"/>
        <v>25</v>
      </c>
      <c r="AE29" s="23" t="str">
        <f t="shared" si="1"/>
        <v>P</v>
      </c>
      <c r="AF29" s="23">
        <f>IF(AJ29="P",_xlfn.XLOOKUP($AQ29,Pitching!$AP$2:$AP$239,Pitching!$AS$2:$AS$239),"")</f>
        <v>22</v>
      </c>
      <c r="AG29" s="23">
        <f>IF(AJ29="P",_xlfn.XLOOKUP($AQ29,Pitching!$AP$2:$AP$239,Pitching!$AT$2:$AT$239),"")</f>
        <v>2</v>
      </c>
      <c r="AH29" s="23" t="str">
        <f>IF(J29&gt;0, IF(AJ29&lt;&gt;"P",_xlfn.XLOOKUP($AQ29,Batting!$AS$2:$AS$519,Batting!$AY$2:$AY$519),""),"")</f>
        <v/>
      </c>
      <c r="AI29" s="23" t="str" cm="1">
        <f t="array" ref="AI29">IF(J29&gt;0, IF(AJ29&lt;&gt;"P",_xlfn.XLOOKUP($AQ29,Batting!$AS$2:$AS$523,Batting!AZ$2:$AZ$523),""),"")</f>
        <v/>
      </c>
      <c r="AJ29" s="23" t="str">
        <f t="shared" si="2"/>
        <v>P</v>
      </c>
      <c r="AK29" s="28" t="str">
        <f t="shared" si="3"/>
        <v>Jim Roland</v>
      </c>
      <c r="AL29" t="s">
        <v>296</v>
      </c>
      <c r="AM29" t="s">
        <v>1202</v>
      </c>
      <c r="AN29" s="23" t="str">
        <f t="shared" si="4"/>
        <v>P</v>
      </c>
      <c r="AO29" s="23" t="str">
        <f t="shared" si="5"/>
        <v>P</v>
      </c>
      <c r="AP29" s="23">
        <f t="shared" si="6"/>
        <v>25</v>
      </c>
      <c r="AQ29" s="28" t="str">
        <f t="shared" si="7"/>
        <v>Roland</v>
      </c>
      <c r="AR29" s="23">
        <f t="shared" si="8"/>
        <v>22</v>
      </c>
      <c r="AS29" s="23">
        <f t="shared" si="9"/>
        <v>2</v>
      </c>
    </row>
    <row r="30" spans="1:45" x14ac:dyDescent="0.25">
      <c r="A30" t="s">
        <v>460</v>
      </c>
      <c r="B30" s="2">
        <v>29</v>
      </c>
      <c r="C30" s="2" t="s">
        <v>119</v>
      </c>
      <c r="D30" s="2" t="s">
        <v>116</v>
      </c>
      <c r="E30" s="2" t="s">
        <v>116</v>
      </c>
      <c r="F30" s="2" t="s">
        <v>128</v>
      </c>
      <c r="G30" s="2">
        <v>185</v>
      </c>
      <c r="H30" s="29">
        <v>13986</v>
      </c>
      <c r="I30" s="2">
        <v>7</v>
      </c>
      <c r="J30" s="2">
        <v>109</v>
      </c>
      <c r="K30" s="2">
        <v>90</v>
      </c>
      <c r="L30" s="2">
        <v>109</v>
      </c>
      <c r="M30" s="2">
        <v>97</v>
      </c>
      <c r="N30" s="91">
        <v>0</v>
      </c>
      <c r="O30" s="2">
        <v>0</v>
      </c>
      <c r="P30" s="2">
        <v>0</v>
      </c>
      <c r="Q30" s="2">
        <v>0</v>
      </c>
      <c r="R30" s="2">
        <v>97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16</v>
      </c>
      <c r="Y30" s="2">
        <v>0</v>
      </c>
      <c r="AA30" s="22"/>
      <c r="AB30" s="20"/>
      <c r="AC30" s="21"/>
      <c r="AD30" s="23">
        <f t="shared" si="0"/>
        <v>97</v>
      </c>
      <c r="AE30" s="23" t="str">
        <f t="shared" si="1"/>
        <v>3B</v>
      </c>
      <c r="AF30" s="23" t="str">
        <f>IF(AJ30="P",_xlfn.XLOOKUP($AQ30,Pitching!$AP$2:$AP$239,Pitching!$AS$2:$AS$239),"")</f>
        <v/>
      </c>
      <c r="AG30" s="23" t="str">
        <f>IF(AJ30="P",_xlfn.XLOOKUP($AQ30,Pitching!$AP$2:$AP$239,Pitching!$AT$2:$AT$239),"")</f>
        <v/>
      </c>
      <c r="AH30" s="23" t="str">
        <f>IF(J30&gt;0, IF(AJ30&lt;&gt;"P",_xlfn.XLOOKUP($AQ30,Batting!$AS$2:$AS$519,Batting!$AY$2:$AY$519),""),"")</f>
        <v>4C</v>
      </c>
      <c r="AI30" s="23" t="str" cm="1">
        <f t="array" ref="AI30">IF(J30&gt;0, IF(AJ30&lt;&gt;"P",_xlfn.XLOOKUP($AQ30,Batting!$AS$2:$AS$523,Batting!AZ$2:$AZ$523),""),"")</f>
        <v>R</v>
      </c>
      <c r="AJ30" s="23" t="str">
        <f t="shared" si="2"/>
        <v>Field</v>
      </c>
      <c r="AK30" s="28" t="str">
        <f t="shared" si="3"/>
        <v>Rich Rollins</v>
      </c>
      <c r="AL30" t="s">
        <v>331</v>
      </c>
      <c r="AM30" t="s">
        <v>1297</v>
      </c>
      <c r="AN30" s="23" t="str">
        <f t="shared" si="4"/>
        <v>Field</v>
      </c>
      <c r="AO30" s="23" t="str">
        <f t="shared" si="5"/>
        <v>3B</v>
      </c>
      <c r="AP30" s="23">
        <f t="shared" si="6"/>
        <v>97</v>
      </c>
      <c r="AQ30" s="28" t="str">
        <f t="shared" si="7"/>
        <v>Rollins</v>
      </c>
      <c r="AR30" s="23" t="str">
        <f t="shared" si="8"/>
        <v>4C</v>
      </c>
      <c r="AS30" s="23" t="str">
        <f t="shared" si="9"/>
        <v>R</v>
      </c>
    </row>
    <row r="31" spans="1:45" x14ac:dyDescent="0.25">
      <c r="A31" t="s">
        <v>709</v>
      </c>
      <c r="B31" s="2">
        <v>29</v>
      </c>
      <c r="C31" s="2" t="s">
        <v>119</v>
      </c>
      <c r="D31" s="2" t="s">
        <v>116</v>
      </c>
      <c r="E31" s="2" t="s">
        <v>116</v>
      </c>
      <c r="F31" s="2" t="s">
        <v>126</v>
      </c>
      <c r="G31" s="2">
        <v>184</v>
      </c>
      <c r="H31" s="29">
        <v>13732</v>
      </c>
      <c r="I31" s="2">
        <v>5</v>
      </c>
      <c r="J31" s="2">
        <v>2</v>
      </c>
      <c r="K31" s="2">
        <v>0</v>
      </c>
      <c r="L31" s="2">
        <v>2</v>
      </c>
      <c r="M31" s="2">
        <v>2</v>
      </c>
      <c r="N31" s="91">
        <v>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AA31" s="22"/>
      <c r="AB31" s="20"/>
      <c r="AC31" s="21"/>
      <c r="AD31" s="23">
        <f t="shared" si="0"/>
        <v>2</v>
      </c>
      <c r="AE31" s="23" t="str">
        <f t="shared" si="1"/>
        <v>P</v>
      </c>
      <c r="AF31" s="23">
        <f>IF(AJ31="P",_xlfn.XLOOKUP($AQ31,Pitching!$AP$2:$AP$239,Pitching!$AS$2:$AS$239),"")</f>
        <v>11</v>
      </c>
      <c r="AG31" s="23">
        <f>IF(AJ31="P",_xlfn.XLOOKUP($AQ31,Pitching!$AP$2:$AP$239,Pitching!$AT$2:$AT$239),"")</f>
        <v>3</v>
      </c>
      <c r="AH31" s="23" t="str">
        <f>IF(J31&gt;0, IF(AJ31&lt;&gt;"P",_xlfn.XLOOKUP($AQ31,Batting!$AS$2:$AS$519,Batting!$AY$2:$AY$519),""),"")</f>
        <v/>
      </c>
      <c r="AI31" s="23" t="str" cm="1">
        <f t="array" ref="AI31">IF(J31&gt;0, IF(AJ31&lt;&gt;"P",_xlfn.XLOOKUP($AQ31,Batting!$AS$2:$AS$523,Batting!AZ$2:$AZ$523),""),"")</f>
        <v/>
      </c>
      <c r="AJ31" s="23" t="str">
        <f t="shared" si="2"/>
        <v>P</v>
      </c>
      <c r="AK31" s="28" t="str">
        <f t="shared" si="3"/>
        <v>Dwight Siebler</v>
      </c>
      <c r="AL31" t="s">
        <v>1115</v>
      </c>
      <c r="AM31" t="s">
        <v>1116</v>
      </c>
      <c r="AN31" s="23" t="str">
        <f t="shared" si="4"/>
        <v>P</v>
      </c>
      <c r="AO31" s="23" t="str">
        <f t="shared" si="5"/>
        <v>P</v>
      </c>
      <c r="AP31" s="23">
        <f t="shared" si="6"/>
        <v>2</v>
      </c>
      <c r="AQ31" s="28" t="str">
        <f t="shared" si="7"/>
        <v>Siebler</v>
      </c>
      <c r="AR31" s="23">
        <f t="shared" si="8"/>
        <v>11</v>
      </c>
      <c r="AS31" s="23">
        <f t="shared" si="9"/>
        <v>3</v>
      </c>
    </row>
    <row r="32" spans="1:45" x14ac:dyDescent="0.25">
      <c r="A32" t="s">
        <v>463</v>
      </c>
      <c r="B32" s="2">
        <v>26</v>
      </c>
      <c r="C32" s="2" t="s">
        <v>127</v>
      </c>
      <c r="D32" s="2" t="s">
        <v>116</v>
      </c>
      <c r="E32" s="2" t="s">
        <v>116</v>
      </c>
      <c r="F32" s="2" t="s">
        <v>117</v>
      </c>
      <c r="G32" s="2">
        <v>155</v>
      </c>
      <c r="H32" s="29">
        <v>14795</v>
      </c>
      <c r="I32" s="2">
        <v>3</v>
      </c>
      <c r="J32" s="2">
        <v>164</v>
      </c>
      <c r="K32" s="2">
        <v>162</v>
      </c>
      <c r="L32" s="2">
        <v>164</v>
      </c>
      <c r="M32" s="2">
        <v>163</v>
      </c>
      <c r="N32" s="91">
        <v>0</v>
      </c>
      <c r="O32" s="2">
        <v>0</v>
      </c>
      <c r="P32" s="2">
        <v>0</v>
      </c>
      <c r="Q32" s="2">
        <v>35</v>
      </c>
      <c r="R32" s="2">
        <v>72</v>
      </c>
      <c r="S32" s="2">
        <v>9</v>
      </c>
      <c r="T32" s="2">
        <v>10</v>
      </c>
      <c r="U32" s="2">
        <v>64</v>
      </c>
      <c r="V32" s="2">
        <v>6</v>
      </c>
      <c r="W32" s="2">
        <v>74</v>
      </c>
      <c r="X32" s="2">
        <v>1</v>
      </c>
      <c r="Y32" s="2">
        <v>0</v>
      </c>
      <c r="AA32" s="22"/>
      <c r="AB32" s="20"/>
      <c r="AC32" s="21"/>
      <c r="AD32" s="23">
        <f t="shared" si="0"/>
        <v>72</v>
      </c>
      <c r="AE32" s="23" t="str">
        <f t="shared" si="1"/>
        <v>3B</v>
      </c>
      <c r="AF32" s="23" t="str">
        <f>IF(AJ32="P",_xlfn.XLOOKUP($AQ32,Pitching!$AP$2:$AP$239,Pitching!$AS$2:$AS$239),"")</f>
        <v/>
      </c>
      <c r="AG32" s="23" t="str">
        <f>IF(AJ32="P",_xlfn.XLOOKUP($AQ32,Pitching!$AP$2:$AP$239,Pitching!$AT$2:$AT$239),"")</f>
        <v/>
      </c>
      <c r="AH32" s="23" t="str">
        <f>IF(J32&gt;0, IF(AJ32&lt;&gt;"P",_xlfn.XLOOKUP($AQ32,Batting!$AS$2:$AS$519,Batting!$AY$2:$AY$519),""),"")</f>
        <v>4C</v>
      </c>
      <c r="AI32" s="23" t="str" cm="1">
        <f t="array" ref="AI32">IF(J32&gt;0, IF(AJ32&lt;&gt;"P",_xlfn.XLOOKUP($AQ32,Batting!$AS$2:$AS$523,Batting!AZ$2:$AZ$523),""),"")</f>
        <v>R</v>
      </c>
      <c r="AJ32" s="23" t="str">
        <f t="shared" si="2"/>
        <v>Field</v>
      </c>
      <c r="AK32" s="28" t="str">
        <f t="shared" si="3"/>
        <v>César Tovar</v>
      </c>
      <c r="AL32" t="s">
        <v>263</v>
      </c>
      <c r="AM32" t="s">
        <v>1059</v>
      </c>
      <c r="AN32" s="23" t="str">
        <f t="shared" si="4"/>
        <v>Field</v>
      </c>
      <c r="AO32" s="23" t="str">
        <f t="shared" si="5"/>
        <v>3B</v>
      </c>
      <c r="AP32" s="23">
        <f t="shared" si="6"/>
        <v>72</v>
      </c>
      <c r="AQ32" s="28" t="str">
        <f t="shared" si="7"/>
        <v>Tovar</v>
      </c>
      <c r="AR32" s="23" t="str">
        <f t="shared" si="8"/>
        <v>4C</v>
      </c>
      <c r="AS32" s="23" t="str">
        <f t="shared" si="9"/>
        <v>R</v>
      </c>
    </row>
    <row r="33" spans="1:45" x14ac:dyDescent="0.25">
      <c r="A33" t="s">
        <v>916</v>
      </c>
      <c r="B33" s="2">
        <v>27</v>
      </c>
      <c r="C33" s="2" t="s">
        <v>119</v>
      </c>
      <c r="D33" s="2" t="s">
        <v>122</v>
      </c>
      <c r="E33" s="2" t="s">
        <v>116</v>
      </c>
      <c r="F33" s="2" t="s">
        <v>126</v>
      </c>
      <c r="G33" s="2">
        <v>190</v>
      </c>
      <c r="H33" s="29">
        <v>14539</v>
      </c>
      <c r="I33" s="2">
        <v>3</v>
      </c>
      <c r="J33" s="2">
        <v>133</v>
      </c>
      <c r="K33" s="2">
        <v>104</v>
      </c>
      <c r="L33" s="2">
        <v>133</v>
      </c>
      <c r="M33" s="2">
        <v>118</v>
      </c>
      <c r="N33" s="91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118</v>
      </c>
      <c r="V33" s="2">
        <v>0</v>
      </c>
      <c r="W33" s="2">
        <v>118</v>
      </c>
      <c r="X33" s="2">
        <v>13</v>
      </c>
      <c r="Y33" s="2">
        <v>8</v>
      </c>
      <c r="AA33" s="22"/>
      <c r="AB33" s="20"/>
      <c r="AC33" s="21"/>
      <c r="AD33" s="23">
        <f t="shared" si="0"/>
        <v>118</v>
      </c>
      <c r="AE33" s="23" t="str">
        <f t="shared" si="1"/>
        <v>CF</v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>4C</v>
      </c>
      <c r="AI33" s="23" t="str" cm="1">
        <f t="array" ref="AI33">IF(J33&gt;0, IF(AJ33&lt;&gt;"P",_xlfn.XLOOKUP($AQ33,Batting!$AS$2:$AS$523,Batting!AZ$2:$AZ$523),""),"")</f>
        <v>L</v>
      </c>
      <c r="AJ33" s="23" t="str">
        <f t="shared" si="2"/>
        <v>Field</v>
      </c>
      <c r="AK33" s="28" t="str">
        <f t="shared" si="3"/>
        <v>Ted Uhlaender</v>
      </c>
      <c r="AL33" t="s">
        <v>339</v>
      </c>
      <c r="AM33" t="s">
        <v>1340</v>
      </c>
      <c r="AN33" s="23" t="str">
        <f t="shared" si="4"/>
        <v>Field</v>
      </c>
      <c r="AO33" s="23" t="str">
        <f t="shared" si="5"/>
        <v>CF</v>
      </c>
      <c r="AP33" s="23">
        <f t="shared" si="6"/>
        <v>118</v>
      </c>
      <c r="AQ33" s="28" t="str">
        <f t="shared" si="7"/>
        <v>Uhlaender</v>
      </c>
      <c r="AR33" s="23" t="str">
        <f t="shared" si="8"/>
        <v>4C</v>
      </c>
      <c r="AS33" s="23" t="str">
        <f t="shared" si="9"/>
        <v>L</v>
      </c>
    </row>
    <row r="34" spans="1:45" x14ac:dyDescent="0.25">
      <c r="A34" t="s">
        <v>948</v>
      </c>
      <c r="B34" s="2">
        <v>28</v>
      </c>
      <c r="C34" s="2" t="s">
        <v>131</v>
      </c>
      <c r="D34" s="2" t="s">
        <v>122</v>
      </c>
      <c r="E34" s="2" t="s">
        <v>122</v>
      </c>
      <c r="F34" s="2" t="s">
        <v>379</v>
      </c>
      <c r="G34" s="2">
        <v>170</v>
      </c>
      <c r="H34" s="29">
        <v>14269</v>
      </c>
      <c r="I34" s="2">
        <v>3</v>
      </c>
      <c r="J34" s="2">
        <v>99</v>
      </c>
      <c r="K34" s="2">
        <v>9</v>
      </c>
      <c r="L34" s="2">
        <v>99</v>
      </c>
      <c r="M34" s="2">
        <v>65</v>
      </c>
      <c r="N34" s="91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64</v>
      </c>
      <c r="U34" s="2">
        <v>0</v>
      </c>
      <c r="V34" s="2">
        <v>1</v>
      </c>
      <c r="W34" s="2">
        <v>65</v>
      </c>
      <c r="X34" s="2">
        <v>36</v>
      </c>
      <c r="Y34" s="2">
        <v>12</v>
      </c>
      <c r="AA34" s="22"/>
      <c r="AB34" s="20"/>
      <c r="AC34" s="21"/>
      <c r="AD34" s="23">
        <f t="shared" si="0"/>
        <v>64</v>
      </c>
      <c r="AE34" s="23" t="str">
        <f t="shared" si="1"/>
        <v>LF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str">
        <f>IF(J34&gt;0, IF(AJ34&lt;&gt;"P",_xlfn.XLOOKUP($AQ34,Batting!$AS$2:$AS$519,Batting!$AY$2:$AY$519),""),"")</f>
        <v>6C</v>
      </c>
      <c r="AI34" s="23" t="str" cm="1">
        <f t="array" ref="AI34">IF(J34&gt;0, IF(AJ34&lt;&gt;"P",_xlfn.XLOOKUP($AQ34,Batting!$AS$2:$AS$523,Batting!AZ$2:$AZ$523),""),"")</f>
        <v>L</v>
      </c>
      <c r="AJ34" s="23" t="str">
        <f t="shared" si="2"/>
        <v>Field</v>
      </c>
      <c r="AK34" s="28" t="str">
        <f t="shared" si="3"/>
        <v>Sandy Valdespino</v>
      </c>
      <c r="AL34" t="s">
        <v>1325</v>
      </c>
      <c r="AM34" t="s">
        <v>1326</v>
      </c>
      <c r="AN34" s="23" t="str">
        <f t="shared" si="4"/>
        <v>Field</v>
      </c>
      <c r="AO34" s="23" t="str">
        <f t="shared" si="5"/>
        <v>LF</v>
      </c>
      <c r="AP34" s="23">
        <f t="shared" si="6"/>
        <v>64</v>
      </c>
      <c r="AQ34" s="28" t="str">
        <f t="shared" si="7"/>
        <v>Valdespino</v>
      </c>
      <c r="AR34" s="23" t="str">
        <f t="shared" si="8"/>
        <v>6C</v>
      </c>
      <c r="AS34" s="23" t="str">
        <f t="shared" si="9"/>
        <v>L</v>
      </c>
    </row>
    <row r="35" spans="1:45" x14ac:dyDescent="0.25">
      <c r="A35" t="s">
        <v>465</v>
      </c>
      <c r="B35" s="2">
        <v>27</v>
      </c>
      <c r="C35" s="2" t="s">
        <v>131</v>
      </c>
      <c r="D35" s="2" t="s">
        <v>116</v>
      </c>
      <c r="E35" s="2" t="s">
        <v>116</v>
      </c>
      <c r="F35" s="2" t="s">
        <v>128</v>
      </c>
      <c r="G35" s="2">
        <v>146</v>
      </c>
      <c r="H35" s="29">
        <v>14597</v>
      </c>
      <c r="I35" s="2">
        <v>9</v>
      </c>
      <c r="J35" s="2">
        <v>160</v>
      </c>
      <c r="K35" s="2">
        <v>152</v>
      </c>
      <c r="L35" s="2">
        <v>160</v>
      </c>
      <c r="M35" s="2">
        <v>159</v>
      </c>
      <c r="N35" s="91">
        <v>0</v>
      </c>
      <c r="O35" s="2">
        <v>0</v>
      </c>
      <c r="P35" s="2">
        <v>0</v>
      </c>
      <c r="Q35" s="2">
        <v>0</v>
      </c>
      <c r="R35" s="2">
        <v>0</v>
      </c>
      <c r="S35" s="2">
        <v>159</v>
      </c>
      <c r="T35" s="2">
        <v>0</v>
      </c>
      <c r="U35" s="2">
        <v>0</v>
      </c>
      <c r="V35" s="2">
        <v>0</v>
      </c>
      <c r="W35" s="2">
        <v>0</v>
      </c>
      <c r="X35" s="2">
        <v>1</v>
      </c>
      <c r="Y35" s="2">
        <v>1</v>
      </c>
      <c r="AA35" s="22"/>
      <c r="AB35" s="20"/>
      <c r="AC35" s="21"/>
      <c r="AD35" s="23">
        <f t="shared" si="0"/>
        <v>159</v>
      </c>
      <c r="AE35" s="23" t="str">
        <f t="shared" si="1"/>
        <v>SS</v>
      </c>
      <c r="AF35" s="23" t="str">
        <f>IF(AJ35="P",_xlfn.XLOOKUP($AQ35,Pitching!$AP$2:$AP$239,Pitching!$AS$2:$AS$239),"")</f>
        <v/>
      </c>
      <c r="AG35" s="23" t="str">
        <f>IF(AJ35="P",_xlfn.XLOOKUP($AQ35,Pitching!$AP$2:$AP$239,Pitching!$AT$2:$AT$239),"")</f>
        <v/>
      </c>
      <c r="AH35" s="23" t="str">
        <f>IF(J35&gt;0, IF(AJ35&lt;&gt;"P",_xlfn.XLOOKUP($AQ35,Batting!$AS$2:$AS$519,Batting!$AY$2:$AY$519),""),"")</f>
        <v>6C</v>
      </c>
      <c r="AI35" s="23" t="str" cm="1">
        <f t="array" ref="AI35">IF(J35&gt;0, IF(AJ35&lt;&gt;"P",_xlfn.XLOOKUP($AQ35,Batting!$AS$2:$AS$523,Batting!AZ$2:$AZ$523),""),"")</f>
        <v>R</v>
      </c>
      <c r="AJ35" s="23" t="str">
        <f t="shared" si="2"/>
        <v>Field</v>
      </c>
      <c r="AK35" s="28" t="str">
        <f t="shared" si="3"/>
        <v>Zoilo Versalles</v>
      </c>
      <c r="AL35" t="s">
        <v>1372</v>
      </c>
      <c r="AM35" t="s">
        <v>1373</v>
      </c>
      <c r="AN35" s="23" t="str">
        <f t="shared" si="4"/>
        <v>Field</v>
      </c>
      <c r="AO35" s="23" t="str">
        <f t="shared" si="5"/>
        <v>SS</v>
      </c>
      <c r="AP35" s="23">
        <f t="shared" si="6"/>
        <v>159</v>
      </c>
      <c r="AQ35" s="28" t="str">
        <f t="shared" si="7"/>
        <v>Versalles</v>
      </c>
      <c r="AR35" s="23" t="str">
        <f t="shared" si="8"/>
        <v>6C</v>
      </c>
      <c r="AS35" s="23" t="str">
        <f t="shared" si="9"/>
        <v>R</v>
      </c>
    </row>
    <row r="36" spans="1:45" x14ac:dyDescent="0.25">
      <c r="A36" t="s">
        <v>740</v>
      </c>
      <c r="B36" s="2">
        <v>38</v>
      </c>
      <c r="C36" s="2" t="s">
        <v>119</v>
      </c>
      <c r="D36" s="2" t="s">
        <v>116</v>
      </c>
      <c r="E36" s="2" t="s">
        <v>116</v>
      </c>
      <c r="F36" s="2" t="s">
        <v>126</v>
      </c>
      <c r="G36" s="2">
        <v>195</v>
      </c>
      <c r="H36" s="29">
        <v>10629</v>
      </c>
      <c r="I36" s="2">
        <v>12</v>
      </c>
      <c r="J36" s="2">
        <v>59</v>
      </c>
      <c r="K36" s="2">
        <v>0</v>
      </c>
      <c r="L36" s="2">
        <v>59</v>
      </c>
      <c r="M36" s="2">
        <v>59</v>
      </c>
      <c r="N36" s="91">
        <v>59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2"/>
      <c r="AB36" s="20"/>
      <c r="AC36" s="21"/>
      <c r="AD36" s="23">
        <f t="shared" si="0"/>
        <v>59</v>
      </c>
      <c r="AE36" s="23" t="str">
        <f t="shared" si="1"/>
        <v>P</v>
      </c>
      <c r="AF36" s="23">
        <f>IF(AJ36="P",_xlfn.XLOOKUP($AQ36,Pitching!$AP$2:$AP$239,Pitching!$AS$2:$AS$239),"")</f>
        <v>25</v>
      </c>
      <c r="AG36" s="23">
        <f>IF(AJ36="P",_xlfn.XLOOKUP($AQ36,Pitching!$AP$2:$AP$239,Pitching!$AT$2:$AT$239),"")</f>
        <v>3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Al Worthington</v>
      </c>
      <c r="AL36" t="s">
        <v>150</v>
      </c>
      <c r="AM36" t="s">
        <v>1006</v>
      </c>
      <c r="AN36" s="23" t="str">
        <f t="shared" si="4"/>
        <v>P</v>
      </c>
      <c r="AO36" s="23" t="str">
        <f t="shared" si="5"/>
        <v>P</v>
      </c>
      <c r="AP36" s="23">
        <f t="shared" si="6"/>
        <v>59</v>
      </c>
      <c r="AQ36" s="28" t="str">
        <f t="shared" si="7"/>
        <v>Worthington</v>
      </c>
      <c r="AR36" s="23">
        <f t="shared" si="8"/>
        <v>25</v>
      </c>
      <c r="AS36" s="23">
        <f t="shared" si="9"/>
        <v>3</v>
      </c>
    </row>
    <row r="37" spans="1:45" x14ac:dyDescent="0.25">
      <c r="A37" t="s">
        <v>549</v>
      </c>
      <c r="B37" s="2">
        <v>32</v>
      </c>
      <c r="C37" s="2" t="s">
        <v>119</v>
      </c>
      <c r="D37" s="2" t="s">
        <v>116</v>
      </c>
      <c r="E37" s="2" t="s">
        <v>116</v>
      </c>
      <c r="F37" s="2" t="s">
        <v>126</v>
      </c>
      <c r="G37" s="2">
        <v>185</v>
      </c>
      <c r="H37" s="29">
        <v>12683</v>
      </c>
      <c r="I37" s="2">
        <v>7</v>
      </c>
      <c r="J37" s="2">
        <v>104</v>
      </c>
      <c r="K37" s="2">
        <v>81</v>
      </c>
      <c r="L37" s="2">
        <v>104</v>
      </c>
      <c r="M37" s="2">
        <v>104</v>
      </c>
      <c r="N37" s="91">
        <v>0</v>
      </c>
      <c r="O37" s="2">
        <v>104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AA37" s="22"/>
      <c r="AB37" s="20"/>
      <c r="AC37" s="21"/>
      <c r="AD37" s="23">
        <f t="shared" si="0"/>
        <v>104</v>
      </c>
      <c r="AE37" s="23" t="str">
        <f t="shared" si="1"/>
        <v>C</v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>6C</v>
      </c>
      <c r="AI37" s="23" t="str" cm="1">
        <f t="array" ref="AI37">IF(J37&gt;0, IF(AJ37&lt;&gt;"P",_xlfn.XLOOKUP($AQ37,Batting!$AS$2:$AS$523,Batting!AZ$2:$AZ$523),""),"")</f>
        <v>R</v>
      </c>
      <c r="AJ37" s="23" t="str">
        <f t="shared" si="2"/>
        <v>Field</v>
      </c>
      <c r="AK37" s="28" t="str">
        <f t="shared" si="3"/>
        <v>Jerry Zimmerman</v>
      </c>
      <c r="AL37" t="s">
        <v>293</v>
      </c>
      <c r="AM37" t="s">
        <v>1184</v>
      </c>
      <c r="AN37" s="23" t="str">
        <f t="shared" si="4"/>
        <v>Field</v>
      </c>
      <c r="AO37" s="23" t="str">
        <f t="shared" si="5"/>
        <v>C</v>
      </c>
      <c r="AP37" s="23">
        <f t="shared" si="6"/>
        <v>104</v>
      </c>
      <c r="AQ37" s="28" t="str">
        <f t="shared" si="7"/>
        <v>Zimmerman</v>
      </c>
      <c r="AR37" s="23" t="str">
        <f t="shared" si="8"/>
        <v>6C</v>
      </c>
      <c r="AS37" s="23" t="str">
        <f t="shared" si="9"/>
        <v>R</v>
      </c>
    </row>
    <row r="38" spans="1:45" x14ac:dyDescent="0.25">
      <c r="H38" s="29"/>
      <c r="AA38" s="22"/>
      <c r="AD38" s="23"/>
      <c r="AE38" s="23"/>
      <c r="AF38" s="23"/>
      <c r="AG38" s="23"/>
      <c r="AH38" s="23"/>
      <c r="AI38" s="23"/>
      <c r="AJ38" s="23"/>
      <c r="AK38" s="28"/>
      <c r="AN38" s="23"/>
      <c r="AO38" s="23"/>
      <c r="AP38" s="23"/>
      <c r="AQ38" s="28"/>
      <c r="AR38" s="23"/>
      <c r="AS38" s="23"/>
    </row>
    <row r="39" spans="1:45" x14ac:dyDescent="0.25">
      <c r="H39" s="29"/>
      <c r="AD39" s="23">
        <f t="shared" ref="AD39:AD60" si="10">IF(SUM(N39:V39)=0,MAX(X39:Y39),MAX(N39:V39))</f>
        <v>0</v>
      </c>
      <c r="AE39" s="23" t="str">
        <f t="shared" si="1"/>
        <v/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/>
      </c>
      <c r="AI39" s="23" t="str" cm="1">
        <f t="array" ref="AI39">IF(J39&gt;0, IF(AJ39&lt;&gt;"P",_xlfn.XLOOKUP($AQ39,Batting!$AS$2:$AS$523,Batting!AZ$2:$AZ$523),""),"")</f>
        <v/>
      </c>
      <c r="AJ39" s="23" t="str">
        <f t="shared" si="2"/>
        <v/>
      </c>
      <c r="AK39" s="28" t="str">
        <f t="shared" si="3"/>
        <v/>
      </c>
      <c r="AN39" s="23" t="str">
        <f t="shared" si="4"/>
        <v/>
      </c>
      <c r="AO39" s="23" t="str">
        <f t="shared" si="5"/>
        <v/>
      </c>
      <c r="AP39" s="23">
        <f t="shared" si="6"/>
        <v>0</v>
      </c>
      <c r="AQ39" s="28">
        <f t="shared" si="7"/>
        <v>0</v>
      </c>
      <c r="AR39" s="23" t="str">
        <f t="shared" si="8"/>
        <v/>
      </c>
      <c r="AS39" s="23" t="str">
        <f t="shared" si="9"/>
        <v/>
      </c>
    </row>
    <row r="40" spans="1:45" x14ac:dyDescent="0.25">
      <c r="H40" s="29"/>
      <c r="AA40" s="22"/>
      <c r="AD40" s="23">
        <f t="shared" si="10"/>
        <v>0</v>
      </c>
      <c r="AE40" s="23" t="str">
        <f t="shared" si="1"/>
        <v/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/>
      </c>
      <c r="AI40" s="23" t="str" cm="1">
        <f t="array" ref="AI40">IF(J40&gt;0, IF(AJ40&lt;&gt;"P",_xlfn.XLOOKUP($AQ40,Batting!$AS$2:$AS$523,Batting!AZ$2:$AZ$523),""),"")</f>
        <v/>
      </c>
      <c r="AJ40" s="23" t="str">
        <f t="shared" si="2"/>
        <v/>
      </c>
      <c r="AK40" s="28" t="str">
        <f t="shared" si="3"/>
        <v/>
      </c>
      <c r="AN40" s="23" t="str">
        <f t="shared" si="4"/>
        <v/>
      </c>
      <c r="AO40" s="23" t="str">
        <f t="shared" si="5"/>
        <v/>
      </c>
      <c r="AP40" s="23">
        <f t="shared" si="6"/>
        <v>0</v>
      </c>
      <c r="AQ40" s="28">
        <f t="shared" si="7"/>
        <v>0</v>
      </c>
      <c r="AR40" s="23" t="str">
        <f t="shared" si="8"/>
        <v/>
      </c>
      <c r="AS40" s="23" t="str">
        <f t="shared" si="9"/>
        <v/>
      </c>
    </row>
    <row r="41" spans="1:45" x14ac:dyDescent="0.25">
      <c r="H41" s="29"/>
      <c r="AA41" s="22"/>
      <c r="AD41" s="23">
        <f t="shared" si="10"/>
        <v>0</v>
      </c>
      <c r="AE41" s="23" t="str">
        <f t="shared" si="1"/>
        <v/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/>
      </c>
      <c r="AI41" s="23" t="str" cm="1">
        <f t="array" ref="AI41">IF(J41&gt;0, IF(AJ41&lt;&gt;"P",_xlfn.XLOOKUP($AQ41,Batting!$AS$2:$AS$523,Batting!AZ$2:$AZ$523),""),"")</f>
        <v/>
      </c>
      <c r="AJ41" s="23" t="str">
        <f t="shared" si="2"/>
        <v/>
      </c>
      <c r="AK41" s="28" t="str">
        <f t="shared" si="3"/>
        <v/>
      </c>
      <c r="AN41" s="23" t="str">
        <f t="shared" si="4"/>
        <v/>
      </c>
      <c r="AO41" s="23" t="str">
        <f t="shared" si="5"/>
        <v/>
      </c>
      <c r="AP41" s="23">
        <f t="shared" si="6"/>
        <v>0</v>
      </c>
      <c r="AQ41" s="28">
        <f t="shared" si="7"/>
        <v>0</v>
      </c>
      <c r="AR41" s="23" t="str">
        <f t="shared" si="8"/>
        <v/>
      </c>
      <c r="AS41" s="23" t="str">
        <f t="shared" si="9"/>
        <v/>
      </c>
    </row>
    <row r="42" spans="1:45" x14ac:dyDescent="0.25">
      <c r="H42" s="29"/>
      <c r="AA42" s="22"/>
      <c r="AD42" s="23">
        <f t="shared" si="10"/>
        <v>0</v>
      </c>
      <c r="AE42" s="23" t="str">
        <f t="shared" si="1"/>
        <v/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/>
      </c>
      <c r="AI42" s="23" t="str" cm="1">
        <f t="array" ref="AI42">IF(J42&gt;0, IF(AJ42&lt;&gt;"P",_xlfn.XLOOKUP($AQ42,Batting!$AS$2:$AS$523,Batting!AZ$2:$AZ$523),""),"")</f>
        <v/>
      </c>
      <c r="AJ42" s="23" t="str">
        <f t="shared" si="2"/>
        <v/>
      </c>
      <c r="AK42" s="28" t="str">
        <f t="shared" si="3"/>
        <v/>
      </c>
      <c r="AN42" s="23" t="str">
        <f t="shared" si="4"/>
        <v/>
      </c>
      <c r="AO42" s="23" t="str">
        <f t="shared" si="5"/>
        <v/>
      </c>
      <c r="AP42" s="23">
        <f t="shared" si="6"/>
        <v>0</v>
      </c>
      <c r="AQ42" s="28">
        <f t="shared" si="7"/>
        <v>0</v>
      </c>
      <c r="AR42" s="23" t="str">
        <f t="shared" si="8"/>
        <v/>
      </c>
      <c r="AS42" s="23" t="str">
        <f t="shared" si="9"/>
        <v/>
      </c>
    </row>
    <row r="43" spans="1:45" x14ac:dyDescent="0.25">
      <c r="H43" s="29"/>
      <c r="AA43" s="22"/>
      <c r="AD43" s="23">
        <f t="shared" si="10"/>
        <v>0</v>
      </c>
      <c r="AE43" s="23" t="str">
        <f t="shared" si="1"/>
        <v/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/>
      </c>
      <c r="AK43" s="28" t="str">
        <f t="shared" si="3"/>
        <v/>
      </c>
      <c r="AN43" s="23" t="str">
        <f t="shared" si="4"/>
        <v/>
      </c>
      <c r="AO43" s="23" t="str">
        <f t="shared" si="5"/>
        <v/>
      </c>
      <c r="AP43" s="23">
        <f t="shared" si="6"/>
        <v>0</v>
      </c>
      <c r="AQ43" s="28">
        <f t="shared" si="7"/>
        <v>0</v>
      </c>
      <c r="AR43" s="23" t="str">
        <f t="shared" si="8"/>
        <v/>
      </c>
      <c r="AS43" s="23" t="str">
        <f t="shared" si="9"/>
        <v/>
      </c>
    </row>
    <row r="44" spans="1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1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1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t="s">
        <v>170</v>
      </c>
      <c r="T66" s="3" t="str">
        <f>IF(R66&gt;0,_xlfn.XLOOKUP(R66,$L$71:$L$111,$H$71:$H$111),"-")</f>
        <v>Versalles</v>
      </c>
      <c r="U66" s="32" t="s">
        <v>161</v>
      </c>
      <c r="V66" s="2" t="str">
        <f>IF(R66&gt;0,_xlfn.XLOOKUP(R66,$L$71:$L$111,$I$71:$I$111),"-")</f>
        <v>6C</v>
      </c>
      <c r="W66" s="32" t="s">
        <v>171</v>
      </c>
      <c r="X66" s="2" t="str">
        <f>IF(R66&gt;0,_xlfn.XLOOKUP(R66,$L$71:$L$111,$J$71:$J$111),"-")</f>
        <v>R</v>
      </c>
      <c r="Y66" s="32" t="s">
        <v>172</v>
      </c>
      <c r="Z66" s="2" t="str">
        <f>_xlfn.XLOOKUP(BK83,$L$71:$L$111,$J$71:$J$111)</f>
        <v>L</v>
      </c>
      <c r="AA66" s="32" t="s">
        <v>173</v>
      </c>
      <c r="AD66" s="2" t="str">
        <f>_xlfn.XLOOKUP(R66,$M$71:$M$127,$F$71:$F$127)</f>
        <v>SS</v>
      </c>
    </row>
    <row r="67" spans="5:30" x14ac:dyDescent="0.25">
      <c r="R67" s="2">
        <v>2</v>
      </c>
      <c r="S67" t="s">
        <v>175</v>
      </c>
      <c r="T67" s="3" t="str">
        <f t="shared" ref="T67:T75" si="11">IF(R67&gt;0,_xlfn.XLOOKUP(R67,$L$71:$L$111,$H$71:$H$111),"-")</f>
        <v>Rollins</v>
      </c>
      <c r="U67" s="32" t="s">
        <v>161</v>
      </c>
      <c r="V67" s="2" t="str">
        <f t="shared" ref="V67:V75" si="12">IF(R67&gt;0,_xlfn.XLOOKUP(R67,$L$71:$L$111,$I$71:$I$111),"-")</f>
        <v>4C</v>
      </c>
      <c r="W67" s="32" t="s">
        <v>171</v>
      </c>
      <c r="X67" s="2" t="str">
        <f t="shared" ref="X67:X74" si="13">IF(R67&gt;0,_xlfn.XLOOKUP(R67,$L$71:$L$111,$J$71:$J$111),"-")</f>
        <v>R</v>
      </c>
      <c r="Y67" s="32" t="s">
        <v>172</v>
      </c>
      <c r="Z67" s="2" t="str">
        <f t="shared" ref="Z67:Z74" si="14">_xlfn.XLOOKUP(BK84,$L$71:$L$111,$J$71:$J$111)</f>
        <v>L</v>
      </c>
      <c r="AA67" s="32" t="s">
        <v>173</v>
      </c>
      <c r="AD67" s="2" t="str">
        <f t="shared" ref="AD67:AD75" si="15">_xlfn.XLOOKUP(R67,$M$71:$M$127,$F$71:$F$127)</f>
        <v>3B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t="s">
        <v>176</v>
      </c>
      <c r="T68" s="3" t="str">
        <f t="shared" si="11"/>
        <v>Killebrew</v>
      </c>
      <c r="U68" s="32" t="s">
        <v>161</v>
      </c>
      <c r="V68" s="2" t="str">
        <f t="shared" si="12"/>
        <v>4A</v>
      </c>
      <c r="W68" s="32" t="s">
        <v>171</v>
      </c>
      <c r="X68" s="2" t="str">
        <f t="shared" si="13"/>
        <v>R</v>
      </c>
      <c r="Y68" s="32" t="s">
        <v>172</v>
      </c>
      <c r="Z68" s="2" t="str">
        <f t="shared" si="14"/>
        <v>L</v>
      </c>
      <c r="AA68" s="32" t="s">
        <v>173</v>
      </c>
      <c r="AD68" s="2" t="str">
        <f t="shared" si="15"/>
        <v>C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t="s">
        <v>178</v>
      </c>
      <c r="T69" s="3" t="str">
        <f t="shared" si="11"/>
        <v>Zimmerman</v>
      </c>
      <c r="U69" s="32" t="s">
        <v>161</v>
      </c>
      <c r="V69" s="2" t="str">
        <f t="shared" si="12"/>
        <v>6C</v>
      </c>
      <c r="W69" s="32" t="s">
        <v>171</v>
      </c>
      <c r="X69" s="2" t="str">
        <f t="shared" si="13"/>
        <v>R</v>
      </c>
      <c r="Y69" s="32" t="s">
        <v>172</v>
      </c>
      <c r="Z69" s="2" t="str">
        <f t="shared" si="14"/>
        <v>L</v>
      </c>
      <c r="AA69" s="32" t="s">
        <v>173</v>
      </c>
      <c r="AD69" s="2" t="str">
        <f t="shared" si="15"/>
        <v>2B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t="s">
        <v>179</v>
      </c>
      <c r="T70" s="3" t="str">
        <f t="shared" si="11"/>
        <v>Oliva</v>
      </c>
      <c r="U70" s="32" t="s">
        <v>161</v>
      </c>
      <c r="V70" s="2" t="str">
        <f t="shared" si="12"/>
        <v>4B</v>
      </c>
      <c r="W70" s="32" t="s">
        <v>171</v>
      </c>
      <c r="X70" s="2" t="str">
        <f t="shared" si="13"/>
        <v>L</v>
      </c>
      <c r="Y70" s="32" t="s">
        <v>172</v>
      </c>
      <c r="Z70" s="2" t="str">
        <f t="shared" si="14"/>
        <v>L</v>
      </c>
      <c r="AA70" s="32" t="s">
        <v>173</v>
      </c>
      <c r="AD70" s="2" t="str">
        <f t="shared" si="15"/>
        <v>1B</v>
      </c>
    </row>
    <row r="71" spans="5:30" x14ac:dyDescent="0.25">
      <c r="E71" s="47" t="s">
        <v>384</v>
      </c>
      <c r="F71" s="47" t="s">
        <v>6</v>
      </c>
      <c r="G71" s="47">
        <v>160</v>
      </c>
      <c r="H71" s="48" t="s">
        <v>1162</v>
      </c>
      <c r="I71" s="47" t="s">
        <v>56</v>
      </c>
      <c r="J71" s="47" t="s">
        <v>116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t="s">
        <v>180</v>
      </c>
      <c r="T71" s="3" t="str">
        <f t="shared" si="11"/>
        <v>Carew</v>
      </c>
      <c r="U71" s="32" t="s">
        <v>161</v>
      </c>
      <c r="V71" s="2" t="str">
        <f t="shared" si="12"/>
        <v>3C</v>
      </c>
      <c r="W71" s="32" t="s">
        <v>171</v>
      </c>
      <c r="X71" s="2" t="str">
        <f t="shared" si="13"/>
        <v>L</v>
      </c>
      <c r="Y71" s="32" t="s">
        <v>172</v>
      </c>
      <c r="Z71" s="2" t="str">
        <f t="shared" si="14"/>
        <v>L</v>
      </c>
      <c r="AA71" s="32" t="s">
        <v>173</v>
      </c>
      <c r="AD71" s="2" t="str">
        <f t="shared" si="15"/>
        <v>RF</v>
      </c>
    </row>
    <row r="72" spans="5:30" x14ac:dyDescent="0.25">
      <c r="E72" s="47" t="s">
        <v>384</v>
      </c>
      <c r="F72" s="47" t="s">
        <v>106</v>
      </c>
      <c r="G72" s="47">
        <v>159</v>
      </c>
      <c r="H72" s="48" t="s">
        <v>1373</v>
      </c>
      <c r="I72" s="47" t="s">
        <v>63</v>
      </c>
      <c r="J72" s="47" t="s">
        <v>116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t="s">
        <v>181</v>
      </c>
      <c r="T72" s="3" t="str">
        <f t="shared" si="11"/>
        <v>Uhlaender</v>
      </c>
      <c r="U72" s="32" t="s">
        <v>161</v>
      </c>
      <c r="V72" s="2" t="str">
        <f t="shared" si="12"/>
        <v>4C</v>
      </c>
      <c r="W72" s="32" t="s">
        <v>171</v>
      </c>
      <c r="X72" s="2" t="str">
        <f t="shared" si="13"/>
        <v>L</v>
      </c>
      <c r="Y72" s="32" t="s">
        <v>172</v>
      </c>
      <c r="Z72" s="2" t="str">
        <f t="shared" si="14"/>
        <v>L</v>
      </c>
      <c r="AA72" s="32" t="s">
        <v>173</v>
      </c>
      <c r="AD72" s="2" t="str">
        <f t="shared" si="15"/>
        <v>LF</v>
      </c>
    </row>
    <row r="73" spans="5:30" x14ac:dyDescent="0.25">
      <c r="E73" s="47" t="s">
        <v>384</v>
      </c>
      <c r="F73" s="47" t="s">
        <v>109</v>
      </c>
      <c r="G73" s="47">
        <v>146</v>
      </c>
      <c r="H73" s="48" t="s">
        <v>1355</v>
      </c>
      <c r="I73" s="47" t="s">
        <v>57</v>
      </c>
      <c r="J73" s="47" t="s">
        <v>122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t="s">
        <v>182</v>
      </c>
      <c r="T73" s="3" t="str">
        <f t="shared" si="11"/>
        <v>Tovar</v>
      </c>
      <c r="U73" s="32" t="s">
        <v>161</v>
      </c>
      <c r="V73" s="2" t="str">
        <f t="shared" si="12"/>
        <v>4C</v>
      </c>
      <c r="W73" s="32" t="s">
        <v>171</v>
      </c>
      <c r="X73" s="2" t="str">
        <f t="shared" si="13"/>
        <v>R</v>
      </c>
      <c r="Y73" s="32" t="s">
        <v>172</v>
      </c>
      <c r="Z73" s="2" t="str">
        <f t="shared" si="14"/>
        <v>L</v>
      </c>
      <c r="AA73" s="32" t="s">
        <v>173</v>
      </c>
      <c r="AD73" s="2" t="str">
        <f t="shared" si="15"/>
        <v>CF</v>
      </c>
    </row>
    <row r="74" spans="5:30" x14ac:dyDescent="0.25">
      <c r="E74" s="54" t="s">
        <v>384</v>
      </c>
      <c r="F74" s="54" t="s">
        <v>107</v>
      </c>
      <c r="G74" s="54">
        <v>139</v>
      </c>
      <c r="H74" s="55" t="s">
        <v>1029</v>
      </c>
      <c r="I74" s="54" t="s">
        <v>57</v>
      </c>
      <c r="J74" s="54" t="s">
        <v>116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t="s">
        <v>183</v>
      </c>
      <c r="T74" s="3" t="str">
        <f t="shared" si="11"/>
        <v>Allison</v>
      </c>
      <c r="U74" s="32" t="s">
        <v>161</v>
      </c>
      <c r="V74" s="2" t="str">
        <f t="shared" si="12"/>
        <v>4B</v>
      </c>
      <c r="W74" s="32" t="s">
        <v>171</v>
      </c>
      <c r="X74" s="2" t="str">
        <f t="shared" si="13"/>
        <v>R</v>
      </c>
      <c r="Y74" s="32" t="s">
        <v>172</v>
      </c>
      <c r="Z74" s="2" t="str">
        <f t="shared" si="14"/>
        <v>L</v>
      </c>
      <c r="AA74" s="32" t="s">
        <v>173</v>
      </c>
      <c r="AD74" s="2" t="str">
        <f t="shared" si="15"/>
        <v>C</v>
      </c>
    </row>
    <row r="75" spans="5:30" x14ac:dyDescent="0.25">
      <c r="E75" s="54" t="s">
        <v>384</v>
      </c>
      <c r="F75" s="54" t="s">
        <v>0</v>
      </c>
      <c r="G75" s="54">
        <v>134</v>
      </c>
      <c r="H75" s="55" t="s">
        <v>1306</v>
      </c>
      <c r="I75" s="54" t="s">
        <v>55</v>
      </c>
      <c r="J75" s="54" t="s">
        <v>122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33" t="s">
        <v>185</v>
      </c>
      <c r="T75" s="3" t="str">
        <f t="shared" si="11"/>
        <v>Kostro</v>
      </c>
      <c r="U75" s="32" t="s">
        <v>161</v>
      </c>
      <c r="V75" s="2" t="str">
        <f t="shared" si="12"/>
        <v>2C</v>
      </c>
      <c r="W75" s="32" t="s">
        <v>171</v>
      </c>
      <c r="X75" s="2" t="str">
        <f>IF(R75&gt;0,_xlfn.XLOOKUP(R75,L71:L127,J71:J127),"-")</f>
        <v>R</v>
      </c>
      <c r="Y75" s="32" t="s">
        <v>186</v>
      </c>
      <c r="Z75" s="2" t="e">
        <f>IF(R75&gt;0,_xlfn.XLOOKUP(R75,$BM$2:$BM$40,$BI$4:$BI$42),"-")</f>
        <v>#N/A</v>
      </c>
      <c r="AA75" s="32" t="s">
        <v>164</v>
      </c>
      <c r="AD75" s="2" t="str">
        <f t="shared" si="15"/>
        <v>P</v>
      </c>
    </row>
    <row r="76" spans="5:30" x14ac:dyDescent="0.25">
      <c r="E76" s="47" t="s">
        <v>384</v>
      </c>
      <c r="F76" s="47" t="s">
        <v>108</v>
      </c>
      <c r="G76" s="47">
        <v>118</v>
      </c>
      <c r="H76" s="48" t="s">
        <v>1340</v>
      </c>
      <c r="I76" s="47" t="s">
        <v>58</v>
      </c>
      <c r="J76" s="47" t="s">
        <v>122</v>
      </c>
      <c r="L76" s="2">
        <v>7</v>
      </c>
      <c r="M76" s="2">
        <v>8</v>
      </c>
      <c r="N76" s="91">
        <v>9</v>
      </c>
      <c r="P76" s="2">
        <v>6</v>
      </c>
      <c r="S76" s="34" t="s">
        <v>187</v>
      </c>
      <c r="T76" s="3"/>
      <c r="U76"/>
      <c r="Z76" s="2"/>
      <c r="AA76" s="2"/>
    </row>
    <row r="77" spans="5:30" x14ac:dyDescent="0.25">
      <c r="E77" s="47" t="s">
        <v>384</v>
      </c>
      <c r="F77" s="47" t="s">
        <v>5</v>
      </c>
      <c r="G77" s="47">
        <v>104</v>
      </c>
      <c r="H77" s="48" t="s">
        <v>1184</v>
      </c>
      <c r="I77" s="47" t="s">
        <v>63</v>
      </c>
      <c r="J77" s="47" t="s">
        <v>116</v>
      </c>
      <c r="L77" s="2">
        <v>4</v>
      </c>
      <c r="M77" s="2">
        <v>3</v>
      </c>
      <c r="N77" s="91">
        <v>4</v>
      </c>
      <c r="P77" s="2">
        <v>7</v>
      </c>
    </row>
    <row r="78" spans="5:30" ht="15.75" thickBot="1" x14ac:dyDescent="0.3">
      <c r="E78" s="56" t="s">
        <v>384</v>
      </c>
      <c r="F78" s="56" t="s">
        <v>1</v>
      </c>
      <c r="G78" s="56">
        <v>97</v>
      </c>
      <c r="H78" s="57" t="s">
        <v>1297</v>
      </c>
      <c r="I78" s="56" t="s">
        <v>58</v>
      </c>
      <c r="J78" s="56" t="s">
        <v>116</v>
      </c>
      <c r="L78" s="2">
        <v>2</v>
      </c>
      <c r="M78" s="2">
        <v>2</v>
      </c>
      <c r="N78" s="91">
        <v>1</v>
      </c>
      <c r="P78" s="2">
        <v>8</v>
      </c>
      <c r="S78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 t="s">
        <v>384</v>
      </c>
      <c r="F79" s="50" t="s">
        <v>1</v>
      </c>
      <c r="G79" s="50">
        <v>72</v>
      </c>
      <c r="H79" s="51" t="s">
        <v>1059</v>
      </c>
      <c r="I79" s="50" t="s">
        <v>58</v>
      </c>
      <c r="J79" s="50" t="s">
        <v>116</v>
      </c>
      <c r="L79" s="2">
        <v>8</v>
      </c>
      <c r="N79" s="91">
        <v>6</v>
      </c>
      <c r="P79" s="2">
        <v>9</v>
      </c>
      <c r="R79" s="2">
        <v>1</v>
      </c>
      <c r="S79" t="s">
        <v>170</v>
      </c>
      <c r="T79" s="3" t="str">
        <f>IF(R79&gt;0,_xlfn.XLOOKUP(R79,$M$71:$M$111,$H$71:$H$111),"-")</f>
        <v>Versalles</v>
      </c>
      <c r="U79" s="32" t="s">
        <v>161</v>
      </c>
      <c r="V79" s="2" t="str">
        <f>IF(R79&gt;0,_xlfn.XLOOKUP(R79,$M$71:$M$111,$I$71:$I$111),"-")</f>
        <v>6C</v>
      </c>
      <c r="W79" s="32" t="s">
        <v>171</v>
      </c>
      <c r="X79" s="2" t="str">
        <f>IF(R79&gt;0,_xlfn.XLOOKUP(R79,$M$71:$M$111,$J$71:$J$111),"-")</f>
        <v>R</v>
      </c>
      <c r="Y79" s="32" t="s">
        <v>172</v>
      </c>
      <c r="Z79" s="2" t="str">
        <f>_xlfn.XLOOKUP(BK96,$M$71:$M$111,$J$71:$J$111)</f>
        <v>R</v>
      </c>
      <c r="AA79" s="32" t="s">
        <v>173</v>
      </c>
      <c r="AD79" s="2" t="str">
        <f>_xlfn.XLOOKUP(R79,$M$71:$M$127,$F$71:$F$127)</f>
        <v>SS</v>
      </c>
    </row>
    <row r="80" spans="5:30" x14ac:dyDescent="0.25">
      <c r="E80" s="47" t="s">
        <v>384</v>
      </c>
      <c r="F80" s="47" t="s">
        <v>5</v>
      </c>
      <c r="G80" s="47">
        <v>69</v>
      </c>
      <c r="H80" s="48" t="s">
        <v>1318</v>
      </c>
      <c r="I80" s="47" t="s">
        <v>61</v>
      </c>
      <c r="J80" s="47" t="s">
        <v>122</v>
      </c>
      <c r="M80" s="2">
        <v>9</v>
      </c>
      <c r="O80" s="2">
        <v>1</v>
      </c>
      <c r="R80" s="2">
        <v>2</v>
      </c>
      <c r="S80" t="s">
        <v>175</v>
      </c>
      <c r="T80" s="3" t="str">
        <f t="shared" ref="T80:T88" si="16">IF(R80&gt;0,_xlfn.XLOOKUP(R80,$M$71:$M$111,$H$71:$H$111),"-")</f>
        <v>Rollins</v>
      </c>
      <c r="U80" s="32" t="s">
        <v>161</v>
      </c>
      <c r="V80" s="2" t="str">
        <f t="shared" ref="V80:V87" si="17">IF(R80&gt;0,_xlfn.XLOOKUP(R80,$M$71:$M$111,$I$71:$I$111),"-")</f>
        <v>4C</v>
      </c>
      <c r="W80" s="32" t="s">
        <v>171</v>
      </c>
      <c r="X80" s="2" t="str">
        <f t="shared" ref="X80:X87" si="18">IF(R80&gt;0,_xlfn.XLOOKUP(R80,$M$71:$M$111,$J$71:$J$111),"-")</f>
        <v>R</v>
      </c>
      <c r="Y80" s="32" t="s">
        <v>172</v>
      </c>
      <c r="Z80" s="2" t="str">
        <f t="shared" ref="Z80:Z87" si="19">_xlfn.XLOOKUP(BK97,$M$71:$M$111,$J$71:$J$111)</f>
        <v>R</v>
      </c>
      <c r="AA80" s="32" t="s">
        <v>173</v>
      </c>
      <c r="AD80" s="2" t="str">
        <f t="shared" ref="AD80:AD87" si="20">_xlfn.XLOOKUP(R80,$M$71:$M$127,$F$71:$F$127)</f>
        <v>3B</v>
      </c>
    </row>
    <row r="81" spans="5:30" x14ac:dyDescent="0.25">
      <c r="E81" s="47" t="s">
        <v>384</v>
      </c>
      <c r="F81" s="47" t="s">
        <v>107</v>
      </c>
      <c r="G81" s="47">
        <v>64</v>
      </c>
      <c r="H81" s="48" t="s">
        <v>1326</v>
      </c>
      <c r="I81" s="47" t="s">
        <v>63</v>
      </c>
      <c r="J81" s="47" t="s">
        <v>122</v>
      </c>
      <c r="O81" s="2">
        <v>2</v>
      </c>
      <c r="R81" s="2">
        <v>3</v>
      </c>
      <c r="S81" t="s">
        <v>176</v>
      </c>
      <c r="T81" s="3" t="str">
        <f t="shared" si="16"/>
        <v>Zimmerman</v>
      </c>
      <c r="U81" s="32" t="s">
        <v>161</v>
      </c>
      <c r="V81" s="2" t="str">
        <f t="shared" si="17"/>
        <v>6C</v>
      </c>
      <c r="W81" s="32" t="s">
        <v>171</v>
      </c>
      <c r="X81" s="2" t="str">
        <f t="shared" si="18"/>
        <v>R</v>
      </c>
      <c r="Y81" s="32" t="s">
        <v>172</v>
      </c>
      <c r="Z81" s="2" t="str">
        <f t="shared" si="19"/>
        <v>R</v>
      </c>
      <c r="AA81" s="32" t="s">
        <v>173</v>
      </c>
      <c r="AD81" s="2" t="str">
        <f t="shared" si="20"/>
        <v>C</v>
      </c>
    </row>
    <row r="82" spans="5:30" x14ac:dyDescent="0.25">
      <c r="E82" s="54" t="s">
        <v>384</v>
      </c>
      <c r="F82" s="54" t="s">
        <v>5</v>
      </c>
      <c r="G82" s="54">
        <v>41</v>
      </c>
      <c r="H82" s="55" t="s">
        <v>1118</v>
      </c>
      <c r="I82" s="54" t="s">
        <v>63</v>
      </c>
      <c r="J82" s="54" t="s">
        <v>116</v>
      </c>
      <c r="O82" s="2">
        <v>3</v>
      </c>
      <c r="R82" s="2">
        <v>4</v>
      </c>
      <c r="S82" t="s">
        <v>178</v>
      </c>
      <c r="T82" s="3" t="str">
        <f t="shared" si="16"/>
        <v>Carew</v>
      </c>
      <c r="U82" s="32" t="s">
        <v>161</v>
      </c>
      <c r="V82" s="2" t="str">
        <f t="shared" si="17"/>
        <v>3C</v>
      </c>
      <c r="W82" s="32" t="s">
        <v>171</v>
      </c>
      <c r="X82" s="2" t="str">
        <f t="shared" si="18"/>
        <v>L</v>
      </c>
      <c r="Y82" s="32" t="s">
        <v>172</v>
      </c>
      <c r="Z82" s="2" t="str">
        <f t="shared" si="19"/>
        <v>R</v>
      </c>
      <c r="AA82" s="32" t="s">
        <v>173</v>
      </c>
      <c r="AD82" s="2" t="str">
        <f t="shared" si="20"/>
        <v>2B</v>
      </c>
    </row>
    <row r="83" spans="5:30" x14ac:dyDescent="0.25">
      <c r="E83" s="54" t="s">
        <v>384</v>
      </c>
      <c r="F83" s="54" t="s">
        <v>6</v>
      </c>
      <c r="G83" s="54">
        <v>36</v>
      </c>
      <c r="H83" s="55" t="s">
        <v>1296</v>
      </c>
      <c r="I83" s="54" t="s">
        <v>57</v>
      </c>
      <c r="J83" s="54" t="s">
        <v>122</v>
      </c>
      <c r="O83" s="2">
        <v>4</v>
      </c>
      <c r="R83" s="2">
        <v>5</v>
      </c>
      <c r="S83" t="s">
        <v>179</v>
      </c>
      <c r="T83" s="3" t="str">
        <f t="shared" si="16"/>
        <v>Killebrew</v>
      </c>
      <c r="U83" s="32" t="s">
        <v>161</v>
      </c>
      <c r="V83" s="2" t="str">
        <f t="shared" si="17"/>
        <v>4A</v>
      </c>
      <c r="W83" s="32" t="s">
        <v>171</v>
      </c>
      <c r="X83" s="2" t="str">
        <f t="shared" si="18"/>
        <v>R</v>
      </c>
      <c r="Y83" s="32" t="s">
        <v>172</v>
      </c>
      <c r="Z83" s="2" t="str">
        <f t="shared" si="19"/>
        <v>R</v>
      </c>
      <c r="AA83" s="32" t="s">
        <v>173</v>
      </c>
      <c r="AD83" s="2" t="str">
        <f t="shared" si="20"/>
        <v>1B</v>
      </c>
    </row>
    <row r="84" spans="5:30" x14ac:dyDescent="0.25">
      <c r="E84" s="54" t="s">
        <v>384</v>
      </c>
      <c r="F84" s="54" t="s">
        <v>1</v>
      </c>
      <c r="G84" s="54">
        <v>16</v>
      </c>
      <c r="H84" s="55" t="s">
        <v>290</v>
      </c>
      <c r="I84" s="54" t="s">
        <v>63</v>
      </c>
      <c r="J84" s="54" t="s">
        <v>116</v>
      </c>
      <c r="O84" s="2">
        <v>5</v>
      </c>
      <c r="R84" s="2">
        <v>6</v>
      </c>
      <c r="S84" t="s">
        <v>180</v>
      </c>
      <c r="T84" s="3" t="str">
        <f t="shared" si="16"/>
        <v>Oliva</v>
      </c>
      <c r="U84" s="32" t="s">
        <v>161</v>
      </c>
      <c r="V84" s="2" t="str">
        <f t="shared" si="17"/>
        <v>4B</v>
      </c>
      <c r="W84" s="32" t="s">
        <v>171</v>
      </c>
      <c r="X84" s="2" t="str">
        <f t="shared" si="18"/>
        <v>L</v>
      </c>
      <c r="Y84" s="32" t="s">
        <v>172</v>
      </c>
      <c r="Z84" s="2" t="str">
        <f t="shared" si="19"/>
        <v>R</v>
      </c>
      <c r="AA84" s="32" t="s">
        <v>173</v>
      </c>
      <c r="AD84" s="2" t="str">
        <f t="shared" si="20"/>
        <v>RF</v>
      </c>
    </row>
    <row r="85" spans="5:30" x14ac:dyDescent="0.25">
      <c r="E85" s="47" t="s">
        <v>384</v>
      </c>
      <c r="F85" s="47" t="s">
        <v>5</v>
      </c>
      <c r="G85" s="47">
        <v>16</v>
      </c>
      <c r="H85" s="48" t="s">
        <v>1160</v>
      </c>
      <c r="I85" s="47" t="s">
        <v>58</v>
      </c>
      <c r="J85" s="47" t="s">
        <v>116</v>
      </c>
      <c r="L85" s="2" t="s">
        <v>169</v>
      </c>
      <c r="O85" s="2">
        <v>6</v>
      </c>
      <c r="R85" s="2">
        <v>7</v>
      </c>
      <c r="S85" t="s">
        <v>181</v>
      </c>
      <c r="T85" s="3" t="str">
        <f t="shared" si="16"/>
        <v>Allison</v>
      </c>
      <c r="U85" s="32" t="s">
        <v>161</v>
      </c>
      <c r="V85" s="2" t="str">
        <f t="shared" si="17"/>
        <v>4B</v>
      </c>
      <c r="W85" s="32" t="s">
        <v>171</v>
      </c>
      <c r="X85" s="2" t="str">
        <f t="shared" si="18"/>
        <v>R</v>
      </c>
      <c r="Y85" s="32" t="s">
        <v>172</v>
      </c>
      <c r="Z85" s="2" t="str">
        <f t="shared" si="19"/>
        <v>R</v>
      </c>
      <c r="AA85" s="32" t="s">
        <v>173</v>
      </c>
      <c r="AD85" s="2" t="str">
        <f t="shared" si="20"/>
        <v>LF</v>
      </c>
    </row>
    <row r="86" spans="5:30" x14ac:dyDescent="0.25">
      <c r="E86" s="47" t="s">
        <v>384</v>
      </c>
      <c r="F86" s="47" t="s">
        <v>106</v>
      </c>
      <c r="G86" s="47">
        <v>15</v>
      </c>
      <c r="H86" s="48" t="s">
        <v>149</v>
      </c>
      <c r="I86" s="47" t="s">
        <v>65</v>
      </c>
      <c r="J86" s="47" t="s">
        <v>116</v>
      </c>
      <c r="O86" s="2">
        <v>7</v>
      </c>
      <c r="R86" s="2">
        <v>8</v>
      </c>
      <c r="S86" t="s">
        <v>182</v>
      </c>
      <c r="T86" s="3" t="str">
        <f t="shared" si="16"/>
        <v>Uhlaender</v>
      </c>
      <c r="U86" s="32" t="s">
        <v>161</v>
      </c>
      <c r="V86" s="2" t="str">
        <f t="shared" si="17"/>
        <v>4C</v>
      </c>
      <c r="W86" s="32" t="s">
        <v>171</v>
      </c>
      <c r="X86" s="2" t="str">
        <f t="shared" si="18"/>
        <v>L</v>
      </c>
      <c r="Y86" s="32" t="s">
        <v>172</v>
      </c>
      <c r="Z86" s="2" t="str">
        <f t="shared" si="19"/>
        <v>R</v>
      </c>
      <c r="AA86" s="32" t="s">
        <v>173</v>
      </c>
      <c r="AD86" s="2" t="str">
        <f t="shared" si="20"/>
        <v>CF</v>
      </c>
    </row>
    <row r="87" spans="5:30" x14ac:dyDescent="0.25">
      <c r="E87" s="54" t="s">
        <v>384</v>
      </c>
      <c r="F87" s="54" t="s">
        <v>0</v>
      </c>
      <c r="G87" s="54">
        <v>13</v>
      </c>
      <c r="H87" s="55" t="s">
        <v>1131</v>
      </c>
      <c r="I87" s="54" t="s">
        <v>65</v>
      </c>
      <c r="J87" s="54" t="s">
        <v>116</v>
      </c>
      <c r="O87" s="2">
        <v>8</v>
      </c>
      <c r="R87" s="2">
        <v>9</v>
      </c>
      <c r="S87" t="s">
        <v>183</v>
      </c>
      <c r="T87" s="3" t="str">
        <f t="shared" si="16"/>
        <v>Nixon</v>
      </c>
      <c r="U87" s="32" t="s">
        <v>161</v>
      </c>
      <c r="V87" s="2" t="str">
        <f t="shared" si="17"/>
        <v>5C</v>
      </c>
      <c r="W87" s="32" t="s">
        <v>171</v>
      </c>
      <c r="X87" s="2" t="str">
        <f t="shared" si="18"/>
        <v>L</v>
      </c>
      <c r="Y87" s="32" t="s">
        <v>172</v>
      </c>
      <c r="Z87" s="2" t="str">
        <f t="shared" si="19"/>
        <v>R</v>
      </c>
      <c r="AA87" s="32" t="s">
        <v>173</v>
      </c>
      <c r="AD87" s="2" t="str">
        <f t="shared" si="20"/>
        <v>C</v>
      </c>
    </row>
    <row r="88" spans="5:30" x14ac:dyDescent="0.25">
      <c r="E88" s="47" t="s">
        <v>384</v>
      </c>
      <c r="F88" s="47" t="s">
        <v>112</v>
      </c>
      <c r="G88" s="47">
        <v>7</v>
      </c>
      <c r="H88" s="48" t="s">
        <v>302</v>
      </c>
      <c r="I88" s="47" t="s">
        <v>63</v>
      </c>
      <c r="J88" s="47" t="s">
        <v>122</v>
      </c>
      <c r="O88" s="2">
        <v>9</v>
      </c>
      <c r="R88" s="2" t="s">
        <v>184</v>
      </c>
      <c r="S88" s="33" t="s">
        <v>185</v>
      </c>
      <c r="T88" s="3" t="str">
        <f t="shared" si="16"/>
        <v>Chance</v>
      </c>
      <c r="U88" s="32" t="s">
        <v>163</v>
      </c>
      <c r="V88" s="2">
        <f>IF(R88&gt;0,_xlfn.XLOOKUP(R88,$M$71:$M$111,$I$71:$I$111),"-")</f>
        <v>25</v>
      </c>
      <c r="W88" s="32" t="s">
        <v>1402</v>
      </c>
      <c r="X88" s="2">
        <f>IF(R88&gt;0,_xlfn.XLOOKUP(R88,$M$71:$M$111,$J$71:$J$111),"-")</f>
        <v>8</v>
      </c>
      <c r="Y88" s="32" t="s">
        <v>164</v>
      </c>
      <c r="Z88" s="2"/>
      <c r="AA88" s="32"/>
      <c r="AD88" s="2" t="str">
        <f>_xlfn.XLOOKUP(R88,$M$71:$M$127,$F$71:$F$127)</f>
        <v>P</v>
      </c>
    </row>
    <row r="89" spans="5:30" x14ac:dyDescent="0.25">
      <c r="E89" s="47" t="s">
        <v>384</v>
      </c>
      <c r="F89" s="47" t="s">
        <v>109</v>
      </c>
      <c r="G89" s="47">
        <v>7</v>
      </c>
      <c r="H89" s="48" t="s">
        <v>1010</v>
      </c>
      <c r="I89" s="47" t="s">
        <v>65</v>
      </c>
      <c r="J89" s="47" t="s">
        <v>116</v>
      </c>
      <c r="S89" s="34" t="s">
        <v>187</v>
      </c>
      <c r="T89" s="3"/>
      <c r="U89"/>
      <c r="Z89" s="2"/>
      <c r="AA89" s="2"/>
    </row>
    <row r="90" spans="5:30" x14ac:dyDescent="0.25">
      <c r="E90" s="54" t="s">
        <v>384</v>
      </c>
      <c r="F90" s="54" t="s">
        <v>107</v>
      </c>
      <c r="G90" s="54">
        <v>3</v>
      </c>
      <c r="H90" s="55" t="s">
        <v>1362</v>
      </c>
      <c r="I90" s="54" t="s">
        <v>0</v>
      </c>
      <c r="J90" s="54" t="s">
        <v>122</v>
      </c>
    </row>
    <row r="91" spans="5:30" x14ac:dyDescent="0.25">
      <c r="E91" s="47" t="s">
        <v>384</v>
      </c>
      <c r="F91" s="47" t="s">
        <v>109</v>
      </c>
      <c r="G91" s="47">
        <v>3</v>
      </c>
      <c r="H91" s="48" t="s">
        <v>1054</v>
      </c>
      <c r="I91" s="47" t="s">
        <v>62</v>
      </c>
      <c r="J91" s="47" t="s">
        <v>116</v>
      </c>
      <c r="S91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58" t="s">
        <v>384</v>
      </c>
      <c r="F92" s="58" t="s">
        <v>111</v>
      </c>
      <c r="G92" s="58">
        <v>3</v>
      </c>
      <c r="H92" s="59" t="s">
        <v>1154</v>
      </c>
      <c r="I92" s="58" t="s">
        <v>62</v>
      </c>
      <c r="J92" s="58" t="s">
        <v>122</v>
      </c>
      <c r="R92" s="2">
        <v>1</v>
      </c>
      <c r="S92" t="s">
        <v>170</v>
      </c>
      <c r="T92" s="3" t="str">
        <f>IF(R92&gt;0,_xlfn.XLOOKUP(R92,$N$71:$N$111,$H$71:$H$111),"-")</f>
        <v>Rollins</v>
      </c>
      <c r="U92" s="32" t="s">
        <v>161</v>
      </c>
      <c r="V92" s="2" t="str">
        <f>IF(R92&gt;0,_xlfn.XLOOKUP(R92,$N$71:$N$111,$I$71:$I$111),"-")</f>
        <v>4C</v>
      </c>
      <c r="W92" s="32" t="s">
        <v>171</v>
      </c>
      <c r="X92" s="2" t="str">
        <f>IF(R92&gt;0,_xlfn.XLOOKUP(R92,$N$71:$N$111,$J$71:$J$111),"-")</f>
        <v>R</v>
      </c>
      <c r="Y92" s="32" t="s">
        <v>172</v>
      </c>
      <c r="Z92" s="2" t="str">
        <f>_xlfn.XLOOKUP(BK109,$N$71:$N$111,$J$71:$J$111)</f>
        <v>L</v>
      </c>
      <c r="AA92" s="32" t="s">
        <v>173</v>
      </c>
      <c r="AD92" s="2" t="str">
        <f t="shared" ref="AD92:AD100" si="21">_xlfn.XLOOKUP(R92,$N$71:$N$127,$F$71:$F$127)</f>
        <v>3B</v>
      </c>
    </row>
    <row r="93" spans="5:30" ht="15.75" thickTop="1" x14ac:dyDescent="0.25">
      <c r="E93" s="60" t="s">
        <v>384</v>
      </c>
      <c r="F93" s="60" t="s">
        <v>107</v>
      </c>
      <c r="G93" s="60">
        <v>2</v>
      </c>
      <c r="H93" s="61" t="s">
        <v>1130</v>
      </c>
      <c r="I93" s="60" t="s">
        <v>53</v>
      </c>
      <c r="J93" s="60" t="s">
        <v>116</v>
      </c>
      <c r="L93" s="2" t="s">
        <v>184</v>
      </c>
      <c r="R93" s="2">
        <v>2</v>
      </c>
      <c r="S93" t="s">
        <v>175</v>
      </c>
      <c r="T93" s="3" t="str">
        <f t="shared" ref="T93:T100" si="22">IF(R93&gt;0,_xlfn.XLOOKUP(R93,$N$71:$N$111,$H$71:$H$111),"-")</f>
        <v>Versalles</v>
      </c>
      <c r="U93" s="32" t="s">
        <v>161</v>
      </c>
      <c r="V93" s="2" t="str">
        <f t="shared" ref="V93:V100" si="23">IF(R93&gt;0,_xlfn.XLOOKUP(R93,$N$71:$N$111,$I$71:$I$111),"-")</f>
        <v>6C</v>
      </c>
      <c r="W93" s="32" t="s">
        <v>171</v>
      </c>
      <c r="X93" s="2" t="str">
        <f t="shared" ref="X93:X100" si="24">IF(R93&gt;0,_xlfn.XLOOKUP(R93,$N$71:$N$111,$J$71:$J$111),"-")</f>
        <v>R</v>
      </c>
      <c r="Y93" s="32" t="s">
        <v>172</v>
      </c>
      <c r="Z93" s="2" t="str">
        <f t="shared" ref="Z93:Z100" si="25">_xlfn.XLOOKUP(BK110,$N$71:$N$111,$J$71:$J$111)</f>
        <v>L</v>
      </c>
      <c r="AA93" s="32" t="s">
        <v>173</v>
      </c>
      <c r="AD93" s="2" t="str">
        <f t="shared" si="21"/>
        <v>SS</v>
      </c>
    </row>
    <row r="94" spans="5:30" x14ac:dyDescent="0.25">
      <c r="E94" s="54" t="s">
        <v>105</v>
      </c>
      <c r="F94" s="54" t="s">
        <v>105</v>
      </c>
      <c r="G94" s="54">
        <v>41</v>
      </c>
      <c r="H94" s="55" t="s">
        <v>1030</v>
      </c>
      <c r="I94" s="54">
        <v>25</v>
      </c>
      <c r="J94" s="54">
        <v>8</v>
      </c>
      <c r="M94" s="2" t="s">
        <v>184</v>
      </c>
      <c r="R94" s="2">
        <v>3</v>
      </c>
      <c r="S94" t="s">
        <v>176</v>
      </c>
      <c r="T94" s="3" t="str">
        <f t="shared" si="22"/>
        <v>Killebrew</v>
      </c>
      <c r="U94" s="32" t="s">
        <v>161</v>
      </c>
      <c r="V94" s="2" t="str">
        <f t="shared" si="23"/>
        <v>4A</v>
      </c>
      <c r="W94" s="32" t="s">
        <v>171</v>
      </c>
      <c r="X94" s="2" t="str">
        <f t="shared" si="24"/>
        <v>R</v>
      </c>
      <c r="Y94" s="32" t="s">
        <v>172</v>
      </c>
      <c r="Z94" s="2" t="str">
        <f t="shared" si="25"/>
        <v>L</v>
      </c>
      <c r="AA94" s="32" t="s">
        <v>173</v>
      </c>
      <c r="AD94" s="2" t="str">
        <f t="shared" si="21"/>
        <v>1B</v>
      </c>
    </row>
    <row r="95" spans="5:30" x14ac:dyDescent="0.25">
      <c r="E95" s="47" t="s">
        <v>105</v>
      </c>
      <c r="F95" s="47" t="s">
        <v>105</v>
      </c>
      <c r="G95" s="47">
        <v>42</v>
      </c>
      <c r="H95" s="48" t="s">
        <v>373</v>
      </c>
      <c r="I95" s="47">
        <v>24</v>
      </c>
      <c r="J95" s="47">
        <v>7</v>
      </c>
      <c r="N95" s="91" t="s">
        <v>184</v>
      </c>
      <c r="R95" s="2">
        <v>4</v>
      </c>
      <c r="S95" t="s">
        <v>178</v>
      </c>
      <c r="T95" s="3" t="str">
        <f t="shared" si="22"/>
        <v>Zimmerman</v>
      </c>
      <c r="U95" s="32" t="s">
        <v>161</v>
      </c>
      <c r="V95" s="2" t="str">
        <f t="shared" si="23"/>
        <v>6C</v>
      </c>
      <c r="W95" s="32" t="s">
        <v>171</v>
      </c>
      <c r="X95" s="2" t="str">
        <f t="shared" si="24"/>
        <v>R</v>
      </c>
      <c r="Y95" s="32" t="s">
        <v>172</v>
      </c>
      <c r="Z95" s="2" t="str">
        <f t="shared" si="25"/>
        <v>L</v>
      </c>
      <c r="AA95" s="32" t="s">
        <v>173</v>
      </c>
      <c r="AD95" s="2" t="str">
        <f t="shared" si="21"/>
        <v>C</v>
      </c>
    </row>
    <row r="96" spans="5:30" x14ac:dyDescent="0.25">
      <c r="E96" s="54" t="s">
        <v>105</v>
      </c>
      <c r="F96" s="54" t="s">
        <v>105</v>
      </c>
      <c r="G96" s="54">
        <v>37</v>
      </c>
      <c r="H96" s="55" t="s">
        <v>1082</v>
      </c>
      <c r="I96" s="54">
        <v>25</v>
      </c>
      <c r="J96" s="54">
        <v>7</v>
      </c>
      <c r="O96" s="2" t="s">
        <v>184</v>
      </c>
      <c r="R96" s="2">
        <v>5</v>
      </c>
      <c r="S96" t="s">
        <v>179</v>
      </c>
      <c r="T96" s="3" t="str">
        <f t="shared" si="22"/>
        <v>Oliva</v>
      </c>
      <c r="U96" s="32" t="s">
        <v>161</v>
      </c>
      <c r="V96" s="2" t="str">
        <f t="shared" si="23"/>
        <v>4B</v>
      </c>
      <c r="W96" s="32" t="s">
        <v>171</v>
      </c>
      <c r="X96" s="2" t="str">
        <f t="shared" si="24"/>
        <v>L</v>
      </c>
      <c r="Y96" s="32" t="s">
        <v>172</v>
      </c>
      <c r="Z96" s="2" t="str">
        <f t="shared" si="25"/>
        <v>L</v>
      </c>
      <c r="AA96" s="32" t="s">
        <v>173</v>
      </c>
      <c r="AD96" s="2" t="str">
        <f t="shared" si="21"/>
        <v>RF</v>
      </c>
    </row>
    <row r="97" spans="5:30" x14ac:dyDescent="0.25">
      <c r="E97" s="47" t="s">
        <v>105</v>
      </c>
      <c r="F97" s="47" t="s">
        <v>105</v>
      </c>
      <c r="G97" s="47">
        <v>37</v>
      </c>
      <c r="H97" s="48" t="s">
        <v>1196</v>
      </c>
      <c r="I97" s="47">
        <v>24</v>
      </c>
      <c r="J97" s="47">
        <v>7</v>
      </c>
      <c r="R97" s="2">
        <v>6</v>
      </c>
      <c r="S97" t="s">
        <v>180</v>
      </c>
      <c r="T97" s="3" t="str">
        <f t="shared" si="22"/>
        <v>Tovar</v>
      </c>
      <c r="U97" s="32" t="s">
        <v>161</v>
      </c>
      <c r="V97" s="2" t="str">
        <f t="shared" si="23"/>
        <v>4C</v>
      </c>
      <c r="W97" s="32" t="s">
        <v>171</v>
      </c>
      <c r="X97" s="2" t="str">
        <f t="shared" si="24"/>
        <v>R</v>
      </c>
      <c r="Y97" s="32" t="s">
        <v>172</v>
      </c>
      <c r="Z97" s="2" t="str">
        <f t="shared" si="25"/>
        <v>L</v>
      </c>
      <c r="AA97" s="32" t="s">
        <v>173</v>
      </c>
      <c r="AD97" s="2" t="str">
        <f t="shared" si="21"/>
        <v>3B</v>
      </c>
    </row>
    <row r="98" spans="5:30" ht="15.75" thickBot="1" x14ac:dyDescent="0.3">
      <c r="E98" s="56" t="s">
        <v>105</v>
      </c>
      <c r="F98" s="56" t="s">
        <v>105</v>
      </c>
      <c r="G98" s="56">
        <v>37</v>
      </c>
      <c r="H98" s="57" t="s">
        <v>367</v>
      </c>
      <c r="I98" s="56">
        <v>25</v>
      </c>
      <c r="J98" s="56">
        <v>5</v>
      </c>
      <c r="P98" s="2" t="s">
        <v>184</v>
      </c>
      <c r="R98" s="2">
        <v>7</v>
      </c>
      <c r="S98" t="s">
        <v>181</v>
      </c>
      <c r="T98" s="3" t="str">
        <f t="shared" si="22"/>
        <v>Allison</v>
      </c>
      <c r="U98" s="32" t="s">
        <v>161</v>
      </c>
      <c r="V98" s="2" t="str">
        <f t="shared" si="23"/>
        <v>4B</v>
      </c>
      <c r="W98" s="32" t="s">
        <v>171</v>
      </c>
      <c r="X98" s="2" t="str">
        <f t="shared" si="24"/>
        <v>R</v>
      </c>
      <c r="Y98" s="32" t="s">
        <v>172</v>
      </c>
      <c r="Z98" s="2" t="str">
        <f t="shared" si="25"/>
        <v>L</v>
      </c>
      <c r="AA98" s="32" t="s">
        <v>173</v>
      </c>
      <c r="AD98" s="2" t="str">
        <f t="shared" si="21"/>
        <v>LF</v>
      </c>
    </row>
    <row r="99" spans="5:30" ht="15.75" thickTop="1" x14ac:dyDescent="0.25">
      <c r="E99" s="97" t="s">
        <v>105</v>
      </c>
      <c r="F99" s="97" t="s">
        <v>105</v>
      </c>
      <c r="G99" s="97">
        <v>27</v>
      </c>
      <c r="H99" s="98" t="s">
        <v>371</v>
      </c>
      <c r="I99" s="97">
        <v>15</v>
      </c>
      <c r="J99" s="97">
        <v>5</v>
      </c>
      <c r="R99" s="2">
        <v>8</v>
      </c>
      <c r="S99" t="s">
        <v>182</v>
      </c>
      <c r="T99" s="3" t="str">
        <f t="shared" si="22"/>
        <v>Carew</v>
      </c>
      <c r="U99" s="32" t="s">
        <v>161</v>
      </c>
      <c r="V99" s="2" t="str">
        <f t="shared" si="23"/>
        <v>3C</v>
      </c>
      <c r="W99" s="32" t="s">
        <v>171</v>
      </c>
      <c r="X99" s="2" t="str">
        <f t="shared" si="24"/>
        <v>L</v>
      </c>
      <c r="Y99" s="32" t="s">
        <v>172</v>
      </c>
      <c r="Z99" s="2" t="str">
        <f t="shared" si="25"/>
        <v>L</v>
      </c>
      <c r="AA99" s="32" t="s">
        <v>173</v>
      </c>
      <c r="AD99" s="2" t="str">
        <f t="shared" si="21"/>
        <v>2B</v>
      </c>
    </row>
    <row r="100" spans="5:30" x14ac:dyDescent="0.25">
      <c r="E100" s="47" t="s">
        <v>105</v>
      </c>
      <c r="F100" s="47" t="s">
        <v>105</v>
      </c>
      <c r="G100" s="47">
        <v>59</v>
      </c>
      <c r="H100" s="48" t="s">
        <v>1006</v>
      </c>
      <c r="I100" s="47">
        <v>25</v>
      </c>
      <c r="J100" s="47">
        <v>3</v>
      </c>
      <c r="R100" s="2">
        <v>9</v>
      </c>
      <c r="S100" t="s">
        <v>183</v>
      </c>
      <c r="T100" s="3" t="str">
        <f t="shared" si="22"/>
        <v>Uhlaender</v>
      </c>
      <c r="U100" s="32" t="s">
        <v>161</v>
      </c>
      <c r="V100" s="2" t="str">
        <f t="shared" si="23"/>
        <v>4C</v>
      </c>
      <c r="W100" s="32" t="s">
        <v>171</v>
      </c>
      <c r="X100" s="2" t="str">
        <f t="shared" si="24"/>
        <v>L</v>
      </c>
      <c r="Y100" s="32" t="s">
        <v>172</v>
      </c>
      <c r="Z100" s="2" t="str">
        <f t="shared" si="25"/>
        <v>L</v>
      </c>
      <c r="AA100" s="32" t="s">
        <v>173</v>
      </c>
      <c r="AD100" s="2" t="str">
        <f t="shared" si="21"/>
        <v>CF</v>
      </c>
    </row>
    <row r="101" spans="5:30" x14ac:dyDescent="0.25">
      <c r="E101" s="54" t="s">
        <v>105</v>
      </c>
      <c r="F101" s="54" t="s">
        <v>105</v>
      </c>
      <c r="G101" s="54">
        <v>21</v>
      </c>
      <c r="H101" s="55" t="s">
        <v>1198</v>
      </c>
      <c r="I101" s="54">
        <v>14</v>
      </c>
      <c r="J101" s="54">
        <v>3</v>
      </c>
      <c r="R101" s="2" t="s">
        <v>184</v>
      </c>
      <c r="S101" s="33" t="s">
        <v>185</v>
      </c>
      <c r="T101" s="3" t="str">
        <f>IF(R101&gt;0,_xlfn.XLOOKUP(R101,$N$71:$N$111,$H$71:$H$111),"-")</f>
        <v>Kaat</v>
      </c>
      <c r="U101" s="32" t="s">
        <v>163</v>
      </c>
      <c r="V101" s="2">
        <f>IF(R101&gt;0,_xlfn.XLOOKUP(R101,$N$71:$N$111,$I$71:$I$111),"-")</f>
        <v>24</v>
      </c>
      <c r="W101" s="32" t="s">
        <v>1402</v>
      </c>
      <c r="X101" s="2">
        <f>IF(R101&gt;0,_xlfn.XLOOKUP(R101,$N$71:$N$111,$J$71:$J$111),"-")</f>
        <v>7</v>
      </c>
      <c r="Y101" s="32" t="s">
        <v>164</v>
      </c>
      <c r="Z101" s="2"/>
      <c r="AA101" s="32"/>
      <c r="AD101" s="2" t="str">
        <f>_xlfn.XLOOKUP(R101,$N$71:$N$127,$F$71:$F$127)</f>
        <v>P</v>
      </c>
    </row>
    <row r="102" spans="5:30" x14ac:dyDescent="0.25">
      <c r="E102" s="47" t="s">
        <v>105</v>
      </c>
      <c r="F102" s="47" t="s">
        <v>105</v>
      </c>
      <c r="G102" s="47">
        <v>2</v>
      </c>
      <c r="H102" s="48" t="s">
        <v>1116</v>
      </c>
      <c r="I102" s="47">
        <v>11</v>
      </c>
      <c r="J102" s="47">
        <v>3</v>
      </c>
      <c r="S102" s="34" t="s">
        <v>187</v>
      </c>
      <c r="T102" s="3"/>
      <c r="U102"/>
      <c r="Z102" s="2"/>
      <c r="AA102" s="2"/>
    </row>
    <row r="103" spans="5:30" x14ac:dyDescent="0.25">
      <c r="E103" s="47" t="s">
        <v>105</v>
      </c>
      <c r="F103" s="47" t="s">
        <v>105</v>
      </c>
      <c r="G103" s="47">
        <v>56</v>
      </c>
      <c r="H103" s="48" t="s">
        <v>370</v>
      </c>
      <c r="I103" s="47">
        <v>28</v>
      </c>
      <c r="J103" s="47">
        <v>2</v>
      </c>
    </row>
    <row r="104" spans="5:30" x14ac:dyDescent="0.25">
      <c r="E104" s="47" t="s">
        <v>105</v>
      </c>
      <c r="F104" s="47" t="s">
        <v>105</v>
      </c>
      <c r="G104" s="47">
        <v>54</v>
      </c>
      <c r="H104" s="48" t="s">
        <v>1310</v>
      </c>
      <c r="I104" s="47">
        <v>19</v>
      </c>
      <c r="J104" s="47">
        <v>2</v>
      </c>
      <c r="S104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47" t="s">
        <v>105</v>
      </c>
      <c r="F105" s="47" t="s">
        <v>105</v>
      </c>
      <c r="G105" s="47">
        <v>43</v>
      </c>
      <c r="H105" s="48" t="s">
        <v>284</v>
      </c>
      <c r="I105" s="47">
        <v>17</v>
      </c>
      <c r="J105" s="47">
        <v>2</v>
      </c>
      <c r="R105" s="2">
        <v>1</v>
      </c>
      <c r="S105" t="s">
        <v>170</v>
      </c>
      <c r="T105" s="3" t="str">
        <f>IF(R105&gt;0,_xlfn.XLOOKUP(R105,$O$71:$O$111,$H$71:$H$111),"-")</f>
        <v>Nixon</v>
      </c>
      <c r="U105" s="32" t="s">
        <v>161</v>
      </c>
      <c r="V105" s="2" t="str">
        <f>IF(R105&gt;0,_xlfn.XLOOKUP(R105,$O$71:$O$111,$I$71:$I$111),"-")</f>
        <v>5C</v>
      </c>
      <c r="W105" s="32" t="s">
        <v>171</v>
      </c>
      <c r="X105" s="2" t="str">
        <f>IF(R105&gt;0,_xlfn.XLOOKUP(R105,$O$72:$O$112,$J$71:$J$111),"-")</f>
        <v>R</v>
      </c>
      <c r="Y105" s="32" t="s">
        <v>172</v>
      </c>
      <c r="Z105" s="2" t="str">
        <f>_xlfn.XLOOKUP(BK122,$O$71:$O$111,$J$71:$J$111)</f>
        <v>R</v>
      </c>
      <c r="AA105" s="32" t="s">
        <v>173</v>
      </c>
      <c r="AD105" s="2" t="str">
        <f>_xlfn.XLOOKUP(R105,$O$71:$O$127,$F$71:$F$127)</f>
        <v>C</v>
      </c>
    </row>
    <row r="106" spans="5:30" x14ac:dyDescent="0.25">
      <c r="E106" s="54" t="s">
        <v>105</v>
      </c>
      <c r="F106" s="54" t="s">
        <v>105</v>
      </c>
      <c r="G106" s="54">
        <v>25</v>
      </c>
      <c r="H106" s="55" t="s">
        <v>1202</v>
      </c>
      <c r="I106" s="54">
        <v>22</v>
      </c>
      <c r="J106" s="54">
        <v>2</v>
      </c>
      <c r="R106" s="2">
        <v>2</v>
      </c>
      <c r="S106" t="s">
        <v>175</v>
      </c>
      <c r="T106" s="3" t="str">
        <f t="shared" ref="T106:T113" si="26">IF(R106&gt;0,_xlfn.XLOOKUP(R106,$O$71:$O$111,$H$71:$H$111),"-")</f>
        <v>Valdespino</v>
      </c>
      <c r="U106" s="32" t="s">
        <v>161</v>
      </c>
      <c r="V106" s="2" t="str">
        <f t="shared" ref="V106:V113" si="27">IF(R106&gt;0,_xlfn.XLOOKUP(R106,$O$71:$O$111,$I$71:$I$111),"-")</f>
        <v>6C</v>
      </c>
      <c r="W106" s="32" t="s">
        <v>171</v>
      </c>
      <c r="X106" s="2" t="str">
        <f t="shared" ref="X106:X113" si="28">IF(R106&gt;0,_xlfn.XLOOKUP(R106,$O$72:$O$112,$J$71:$J$111),"-")</f>
        <v>L</v>
      </c>
      <c r="Y106" s="32" t="s">
        <v>172</v>
      </c>
      <c r="Z106" s="2" t="str">
        <f t="shared" ref="Z106:Z113" si="29">_xlfn.XLOOKUP(BK123,$O$71:$O$111,$J$71:$J$111)</f>
        <v>R</v>
      </c>
      <c r="AA106" s="32" t="s">
        <v>173</v>
      </c>
      <c r="AD106" s="2" t="str">
        <f t="shared" ref="AD106:AD113" si="30">_xlfn.XLOOKUP(R106,$O$71:$O$127,$F$71:$F$127)</f>
        <v>LF</v>
      </c>
    </row>
    <row r="107" spans="5:30" x14ac:dyDescent="0.25">
      <c r="E107" s="47" t="s">
        <v>105</v>
      </c>
      <c r="F107" s="47" t="s">
        <v>105</v>
      </c>
      <c r="G107" s="47">
        <v>14</v>
      </c>
      <c r="H107" s="48" t="s">
        <v>344</v>
      </c>
      <c r="I107" s="47">
        <v>21</v>
      </c>
      <c r="J107" s="47">
        <v>2</v>
      </c>
      <c r="R107" s="2">
        <v>3</v>
      </c>
      <c r="S107" t="s">
        <v>176</v>
      </c>
      <c r="T107" s="3" t="str">
        <f t="shared" si="26"/>
        <v>Battey</v>
      </c>
      <c r="U107" s="32" t="s">
        <v>161</v>
      </c>
      <c r="V107" s="2" t="str">
        <f t="shared" si="27"/>
        <v>6C</v>
      </c>
      <c r="W107" s="32" t="s">
        <v>171</v>
      </c>
      <c r="X107" s="2" t="str">
        <f t="shared" si="28"/>
        <v>L</v>
      </c>
      <c r="Y107" s="32" t="s">
        <v>172</v>
      </c>
      <c r="Z107" s="2" t="str">
        <f t="shared" si="29"/>
        <v>R</v>
      </c>
      <c r="AA107" s="32" t="s">
        <v>173</v>
      </c>
      <c r="AD107" s="2" t="str">
        <f t="shared" si="30"/>
        <v>C</v>
      </c>
    </row>
    <row r="108" spans="5:30" x14ac:dyDescent="0.25">
      <c r="E108" s="47" t="s">
        <v>105</v>
      </c>
      <c r="F108" s="47" t="s">
        <v>105</v>
      </c>
      <c r="G108" s="47">
        <v>10</v>
      </c>
      <c r="H108" s="48" t="s">
        <v>336</v>
      </c>
      <c r="I108" s="47">
        <v>15</v>
      </c>
      <c r="J108" s="47">
        <v>2</v>
      </c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 t="str">
        <f t="shared" si="26"/>
        <v>Reese</v>
      </c>
      <c r="U108" s="32" t="s">
        <v>161</v>
      </c>
      <c r="V108" s="2" t="str">
        <f t="shared" si="27"/>
        <v>4B</v>
      </c>
      <c r="W108" s="32" t="s">
        <v>171</v>
      </c>
      <c r="X108" s="2" t="str">
        <f t="shared" si="28"/>
        <v>R</v>
      </c>
      <c r="Y108" s="32" t="s">
        <v>172</v>
      </c>
      <c r="Z108" s="2" t="str">
        <f t="shared" si="29"/>
        <v>R</v>
      </c>
      <c r="AA108" s="32" t="s">
        <v>173</v>
      </c>
      <c r="AD108" s="2" t="str">
        <f t="shared" si="30"/>
        <v>1B</v>
      </c>
    </row>
    <row r="109" spans="5:30" x14ac:dyDescent="0.25">
      <c r="E109" s="47" t="s">
        <v>105</v>
      </c>
      <c r="F109" s="47" t="s">
        <v>105</v>
      </c>
      <c r="G109" s="47">
        <v>5</v>
      </c>
      <c r="H109" s="48" t="s">
        <v>352</v>
      </c>
      <c r="I109" s="47">
        <v>13</v>
      </c>
      <c r="J109" s="47">
        <v>2</v>
      </c>
      <c r="R109" s="2">
        <v>5</v>
      </c>
      <c r="S109" t="s">
        <v>179</v>
      </c>
      <c r="T109" s="3" t="str">
        <f t="shared" si="26"/>
        <v>Clark</v>
      </c>
      <c r="U109" s="32" t="s">
        <v>161</v>
      </c>
      <c r="V109" s="2" t="str">
        <f t="shared" si="27"/>
        <v>6C</v>
      </c>
      <c r="W109" s="32" t="s">
        <v>171</v>
      </c>
      <c r="X109" s="2" t="str">
        <f t="shared" si="28"/>
        <v>L</v>
      </c>
      <c r="Y109" s="32" t="s">
        <v>172</v>
      </c>
      <c r="Z109" s="2" t="str">
        <f t="shared" si="29"/>
        <v>R</v>
      </c>
      <c r="AA109" s="32" t="s">
        <v>173</v>
      </c>
      <c r="AD109" s="2" t="str">
        <f t="shared" si="30"/>
        <v>3B</v>
      </c>
    </row>
    <row r="110" spans="5:30" x14ac:dyDescent="0.25">
      <c r="E110" s="47" t="s">
        <v>105</v>
      </c>
      <c r="F110" s="47" t="s">
        <v>105</v>
      </c>
      <c r="G110" s="47">
        <v>1</v>
      </c>
      <c r="H110" s="48" t="s">
        <v>1255</v>
      </c>
      <c r="I110" s="47">
        <v>10</v>
      </c>
      <c r="J110" s="47">
        <v>1</v>
      </c>
      <c r="R110" s="2">
        <v>6</v>
      </c>
      <c r="S110" t="s">
        <v>180</v>
      </c>
      <c r="T110" s="3" t="str">
        <f t="shared" si="26"/>
        <v>Izquierdo</v>
      </c>
      <c r="U110" s="32" t="s">
        <v>161</v>
      </c>
      <c r="V110" s="2" t="str">
        <f t="shared" si="27"/>
        <v>4C</v>
      </c>
      <c r="W110" s="32" t="s">
        <v>171</v>
      </c>
      <c r="X110" s="2" t="str">
        <f t="shared" si="28"/>
        <v>R</v>
      </c>
      <c r="Y110" s="32" t="s">
        <v>172</v>
      </c>
      <c r="Z110" s="2" t="str">
        <f t="shared" si="29"/>
        <v>R</v>
      </c>
      <c r="AA110" s="32" t="s">
        <v>173</v>
      </c>
      <c r="AD110" s="2" t="str">
        <f t="shared" si="30"/>
        <v>C</v>
      </c>
    </row>
    <row r="111" spans="5:30" x14ac:dyDescent="0.25">
      <c r="E111" s="47" t="s">
        <v>385</v>
      </c>
      <c r="F111" s="47" t="s">
        <v>385</v>
      </c>
      <c r="G111" s="47">
        <v>0</v>
      </c>
      <c r="H111" s="48">
        <v>0</v>
      </c>
      <c r="I111" s="47" t="s">
        <v>385</v>
      </c>
      <c r="J111" s="47" t="s">
        <v>385</v>
      </c>
      <c r="R111" s="2">
        <v>7</v>
      </c>
      <c r="S111" t="s">
        <v>181</v>
      </c>
      <c r="T111" s="3" t="str">
        <f t="shared" si="26"/>
        <v>Hernández</v>
      </c>
      <c r="U111" s="32" t="s">
        <v>161</v>
      </c>
      <c r="V111" s="2" t="str">
        <f t="shared" si="27"/>
        <v>7C</v>
      </c>
      <c r="W111" s="32" t="s">
        <v>171</v>
      </c>
      <c r="X111" s="2" t="str">
        <f t="shared" si="28"/>
        <v>R</v>
      </c>
      <c r="Y111" s="32" t="s">
        <v>172</v>
      </c>
      <c r="Z111" s="2" t="str">
        <f t="shared" si="29"/>
        <v>R</v>
      </c>
      <c r="AA111" s="32" t="s">
        <v>173</v>
      </c>
      <c r="AD111" s="2" t="str">
        <f t="shared" si="30"/>
        <v>SS</v>
      </c>
    </row>
    <row r="112" spans="5:30" x14ac:dyDescent="0.25">
      <c r="E112" s="47" t="s">
        <v>385</v>
      </c>
      <c r="F112" s="47" t="s">
        <v>385</v>
      </c>
      <c r="G112" s="47">
        <v>0</v>
      </c>
      <c r="H112" s="48">
        <v>0</v>
      </c>
      <c r="I112" s="47" t="s">
        <v>385</v>
      </c>
      <c r="J112" s="47" t="s">
        <v>385</v>
      </c>
      <c r="R112" s="2">
        <v>8</v>
      </c>
      <c r="S112" t="s">
        <v>182</v>
      </c>
      <c r="T112" s="3" t="str">
        <f t="shared" si="26"/>
        <v>Quilici</v>
      </c>
      <c r="U112" s="32" t="s">
        <v>161</v>
      </c>
      <c r="V112" s="2" t="str">
        <f t="shared" si="27"/>
        <v>7C</v>
      </c>
      <c r="W112" s="32" t="s">
        <v>171</v>
      </c>
      <c r="X112" s="2" t="str">
        <f t="shared" si="28"/>
        <v>R</v>
      </c>
      <c r="Y112" s="32" t="s">
        <v>172</v>
      </c>
      <c r="Z112" s="2" t="str">
        <f t="shared" si="29"/>
        <v>R</v>
      </c>
      <c r="AA112" s="32" t="s">
        <v>173</v>
      </c>
      <c r="AD112" s="2" t="str">
        <f t="shared" si="30"/>
        <v>2B</v>
      </c>
    </row>
    <row r="113" spans="5:30" x14ac:dyDescent="0.25">
      <c r="E113" s="47" t="s">
        <v>385</v>
      </c>
      <c r="F113" s="47" t="s">
        <v>385</v>
      </c>
      <c r="G113" s="47">
        <v>0</v>
      </c>
      <c r="H113" s="48">
        <v>0</v>
      </c>
      <c r="I113" s="47" t="s">
        <v>385</v>
      </c>
      <c r="J113" s="47" t="s">
        <v>385</v>
      </c>
      <c r="R113" s="2">
        <v>9</v>
      </c>
      <c r="S113" t="s">
        <v>183</v>
      </c>
      <c r="T113" s="3" t="str">
        <f t="shared" si="26"/>
        <v>Kelly</v>
      </c>
      <c r="U113" s="32" t="s">
        <v>161</v>
      </c>
      <c r="V113" s="2" t="str">
        <f t="shared" si="27"/>
        <v>6C</v>
      </c>
      <c r="W113" s="32" t="s">
        <v>171</v>
      </c>
      <c r="X113" s="2" t="str">
        <f t="shared" si="28"/>
        <v>R</v>
      </c>
      <c r="Y113" s="32" t="s">
        <v>172</v>
      </c>
      <c r="Z113" s="2" t="str">
        <f t="shared" si="29"/>
        <v>R</v>
      </c>
      <c r="AA113" s="32" t="s">
        <v>173</v>
      </c>
      <c r="AD113" s="2" t="str">
        <f t="shared" si="30"/>
        <v>PR</v>
      </c>
    </row>
    <row r="114" spans="5:30" x14ac:dyDescent="0.25">
      <c r="E114" s="47" t="s">
        <v>385</v>
      </c>
      <c r="F114" s="47" t="s">
        <v>385</v>
      </c>
      <c r="G114" s="47">
        <v>0</v>
      </c>
      <c r="H114" s="48">
        <v>0</v>
      </c>
      <c r="I114" s="47" t="s">
        <v>385</v>
      </c>
      <c r="J114" s="47" t="s">
        <v>385</v>
      </c>
      <c r="R114" s="2" t="s">
        <v>184</v>
      </c>
      <c r="S114" s="33" t="s">
        <v>185</v>
      </c>
      <c r="T114" s="3" t="str">
        <f>IF(R114&gt;0,_xlfn.XLOOKUP(R114,$O$71:$O$111,$H$71:$H$111),"-")</f>
        <v>Boswell</v>
      </c>
      <c r="U114" s="32" t="s">
        <v>163</v>
      </c>
      <c r="V114" s="2">
        <f>IF(R114&gt;0,_xlfn.XLOOKUP(R114,$O$71:$O$111,$I$71:$I$111),"-")</f>
        <v>25</v>
      </c>
      <c r="W114" s="32" t="s">
        <v>1402</v>
      </c>
      <c r="X114" s="2">
        <f>IF(R114&gt;0,_xlfn.XLOOKUP(R114,$O$71:$O$111,$J$71:$J$111),"-")</f>
        <v>7</v>
      </c>
      <c r="Y114" s="32" t="s">
        <v>164</v>
      </c>
      <c r="Z114" s="2"/>
      <c r="AA114" s="32"/>
      <c r="AD114" s="2" t="str">
        <f>_xlfn.XLOOKUP(R114,$O$71:$O$127,$F$71:$F$127)</f>
        <v>P</v>
      </c>
    </row>
    <row r="115" spans="5:30" x14ac:dyDescent="0.25">
      <c r="E115" s="47" t="s">
        <v>385</v>
      </c>
      <c r="F115" s="47" t="s">
        <v>385</v>
      </c>
      <c r="G115" s="47">
        <v>0</v>
      </c>
      <c r="H115" s="48">
        <v>0</v>
      </c>
      <c r="I115" s="47" t="s">
        <v>385</v>
      </c>
      <c r="J115" s="47" t="s">
        <v>385</v>
      </c>
      <c r="S115" s="34" t="s">
        <v>187</v>
      </c>
      <c r="T115" s="3"/>
      <c r="U115"/>
      <c r="Z115" s="2"/>
      <c r="AA115" s="2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t="s">
        <v>170</v>
      </c>
      <c r="T118" s="3" t="str">
        <f>IF(R118&gt;0,_xlfn.XLOOKUP(R118,$P$71:$P$111,$H$71:$H$111),"-")</f>
        <v>Killebrew</v>
      </c>
      <c r="U118" s="32" t="s">
        <v>161</v>
      </c>
      <c r="V118" s="2" t="str">
        <f>IF(R118&gt;0,_xlfn.XLOOKUP(R118,$P$71:$P$111,$I$71:$I$111),"-")</f>
        <v>4A</v>
      </c>
      <c r="W118" s="32" t="s">
        <v>171</v>
      </c>
      <c r="X118" s="2" t="str">
        <f>IF(R118&gt;0,_xlfn.XLOOKUP(R118,$P$71:$P$111,$J$71:$J$111),"-")</f>
        <v>R</v>
      </c>
      <c r="Y118" s="32" t="s">
        <v>172</v>
      </c>
      <c r="Z118" s="2" t="str">
        <f>_xlfn.XLOOKUP(BK135,$P$71:$P$111,$J$71:$J$111)</f>
        <v>L</v>
      </c>
      <c r="AA118" s="32" t="s">
        <v>173</v>
      </c>
      <c r="AD118" s="2" t="str">
        <f>_xlfn.XLOOKUP(R118,$P$71:$P$127,$F$71:$F$127)</f>
        <v>1B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t="s">
        <v>175</v>
      </c>
      <c r="T119" s="3" t="str">
        <f t="shared" ref="T119:T126" si="31">IF(R119&gt;0,_xlfn.XLOOKUP(R119,$P$71:$P$111,$H$71:$H$111),"-")</f>
        <v>Versalles</v>
      </c>
      <c r="U119" s="32" t="s">
        <v>161</v>
      </c>
      <c r="V119" s="2" t="str">
        <f t="shared" ref="V119:V126" si="32">IF(R119&gt;0,_xlfn.XLOOKUP(R119,$P$71:$P$111,$I$71:$I$111),"-")</f>
        <v>6C</v>
      </c>
      <c r="W119" s="32" t="s">
        <v>171</v>
      </c>
      <c r="X119" s="2" t="str">
        <f t="shared" ref="X119:X126" si="33">IF(R119&gt;0,_xlfn.XLOOKUP(R119,$P$71:$P$111,$J$71:$J$111),"-")</f>
        <v>R</v>
      </c>
      <c r="Y119" s="32" t="s">
        <v>172</v>
      </c>
      <c r="Z119" s="2" t="str">
        <f t="shared" ref="Z119:Z126" si="34">_xlfn.XLOOKUP(BK136,$P$71:$P$111,$J$71:$J$111)</f>
        <v>L</v>
      </c>
      <c r="AA119" s="32" t="s">
        <v>173</v>
      </c>
      <c r="AD119" s="2" t="str">
        <f t="shared" ref="AD119:AD126" si="35">_xlfn.XLOOKUP(R119,$P$71:$P$127,$F$71:$F$127)</f>
        <v>SS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t="s">
        <v>176</v>
      </c>
      <c r="T120" s="3" t="str">
        <f t="shared" si="31"/>
        <v>Oliva</v>
      </c>
      <c r="U120" s="32" t="s">
        <v>161</v>
      </c>
      <c r="V120" s="2" t="str">
        <f t="shared" si="32"/>
        <v>4B</v>
      </c>
      <c r="W120" s="32" t="s">
        <v>171</v>
      </c>
      <c r="X120" s="2" t="str">
        <f t="shared" si="33"/>
        <v>L</v>
      </c>
      <c r="Y120" s="32" t="s">
        <v>172</v>
      </c>
      <c r="Z120" s="2" t="str">
        <f t="shared" si="34"/>
        <v>L</v>
      </c>
      <c r="AA120" s="32" t="s">
        <v>173</v>
      </c>
      <c r="AD120" s="2" t="str">
        <f t="shared" si="35"/>
        <v>RF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t="s">
        <v>178</v>
      </c>
      <c r="T121" s="3" t="str">
        <f t="shared" si="31"/>
        <v>Allison</v>
      </c>
      <c r="U121" s="32" t="s">
        <v>161</v>
      </c>
      <c r="V121" s="2" t="str">
        <f t="shared" si="32"/>
        <v>4B</v>
      </c>
      <c r="W121" s="32" t="s">
        <v>171</v>
      </c>
      <c r="X121" s="2" t="str">
        <f t="shared" si="33"/>
        <v>R</v>
      </c>
      <c r="Y121" s="32" t="s">
        <v>172</v>
      </c>
      <c r="Z121" s="2" t="str">
        <f t="shared" si="34"/>
        <v>L</v>
      </c>
      <c r="AA121" s="32" t="s">
        <v>173</v>
      </c>
      <c r="AD121" s="2" t="str">
        <f t="shared" si="35"/>
        <v>LF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t="s">
        <v>179</v>
      </c>
      <c r="T122" s="3" t="str">
        <f t="shared" si="31"/>
        <v>Carew</v>
      </c>
      <c r="U122" s="32" t="s">
        <v>161</v>
      </c>
      <c r="V122" s="2" t="str">
        <f t="shared" si="32"/>
        <v>3C</v>
      </c>
      <c r="W122" s="32" t="s">
        <v>171</v>
      </c>
      <c r="X122" s="2" t="str">
        <f t="shared" si="33"/>
        <v>L</v>
      </c>
      <c r="Y122" s="32" t="s">
        <v>172</v>
      </c>
      <c r="Z122" s="2" t="str">
        <f t="shared" si="34"/>
        <v>L</v>
      </c>
      <c r="AA122" s="32" t="s">
        <v>173</v>
      </c>
      <c r="AD122" s="2" t="str">
        <f t="shared" si="35"/>
        <v>2B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t="s">
        <v>180</v>
      </c>
      <c r="T123" s="3" t="str">
        <f t="shared" si="31"/>
        <v>Uhlaender</v>
      </c>
      <c r="U123" s="32" t="s">
        <v>161</v>
      </c>
      <c r="V123" s="2" t="str">
        <f t="shared" si="32"/>
        <v>4C</v>
      </c>
      <c r="W123" s="32" t="s">
        <v>171</v>
      </c>
      <c r="X123" s="2" t="str">
        <f t="shared" si="33"/>
        <v>L</v>
      </c>
      <c r="Y123" s="32" t="s">
        <v>172</v>
      </c>
      <c r="Z123" s="2" t="str">
        <f t="shared" si="34"/>
        <v>L</v>
      </c>
      <c r="AA123" s="32" t="s">
        <v>173</v>
      </c>
      <c r="AD123" s="2" t="str">
        <f t="shared" si="35"/>
        <v>CF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t="s">
        <v>181</v>
      </c>
      <c r="T124" s="3" t="str">
        <f t="shared" si="31"/>
        <v>Zimmerman</v>
      </c>
      <c r="U124" s="32" t="s">
        <v>161</v>
      </c>
      <c r="V124" s="2" t="str">
        <f t="shared" si="32"/>
        <v>6C</v>
      </c>
      <c r="W124" s="32" t="s">
        <v>171</v>
      </c>
      <c r="X124" s="2" t="str">
        <f t="shared" si="33"/>
        <v>R</v>
      </c>
      <c r="Y124" s="32" t="s">
        <v>172</v>
      </c>
      <c r="Z124" s="2" t="str">
        <f t="shared" si="34"/>
        <v>L</v>
      </c>
      <c r="AA124" s="32" t="s">
        <v>173</v>
      </c>
      <c r="AD124" s="2" t="str">
        <f t="shared" si="35"/>
        <v>C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t="s">
        <v>182</v>
      </c>
      <c r="T125" s="3" t="str">
        <f t="shared" si="31"/>
        <v>Rollins</v>
      </c>
      <c r="U125" s="32" t="s">
        <v>161</v>
      </c>
      <c r="V125" s="2" t="str">
        <f t="shared" si="32"/>
        <v>4C</v>
      </c>
      <c r="W125" s="32" t="s">
        <v>171</v>
      </c>
      <c r="X125" s="2" t="str">
        <f t="shared" si="33"/>
        <v>R</v>
      </c>
      <c r="Y125" s="32" t="s">
        <v>172</v>
      </c>
      <c r="Z125" s="2" t="str">
        <f t="shared" si="34"/>
        <v>L</v>
      </c>
      <c r="AA125" s="32" t="s">
        <v>173</v>
      </c>
      <c r="AD125" s="2" t="str">
        <f t="shared" si="35"/>
        <v>3B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t="s">
        <v>183</v>
      </c>
      <c r="T126" s="3" t="str">
        <f t="shared" si="31"/>
        <v>Tovar</v>
      </c>
      <c r="U126" s="32" t="s">
        <v>161</v>
      </c>
      <c r="V126" s="2" t="str">
        <f t="shared" si="32"/>
        <v>4C</v>
      </c>
      <c r="W126" s="32" t="s">
        <v>171</v>
      </c>
      <c r="X126" s="2" t="str">
        <f t="shared" si="33"/>
        <v>R</v>
      </c>
      <c r="Y126" s="32" t="s">
        <v>172</v>
      </c>
      <c r="Z126" s="2" t="str">
        <f t="shared" si="34"/>
        <v>L</v>
      </c>
      <c r="AA126" s="32" t="s">
        <v>173</v>
      </c>
      <c r="AD126" s="2" t="str">
        <f t="shared" si="35"/>
        <v>3B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33" t="s">
        <v>185</v>
      </c>
      <c r="T127" s="3" t="str">
        <f>IF(R127&gt;0,_xlfn.XLOOKUP(R127,$P$71:$P$111,$H$71:$H$111),"-")</f>
        <v>Perry</v>
      </c>
      <c r="U127" s="32" t="s">
        <v>163</v>
      </c>
      <c r="V127" s="2">
        <f>IF(R127&gt;0,_xlfn.XLOOKUP(R127,$P$71:$P$111,$I$71:$I$111),"-")</f>
        <v>25</v>
      </c>
      <c r="W127" s="32" t="s">
        <v>1402</v>
      </c>
      <c r="X127" s="2">
        <f>IF(R127&gt;0,_xlfn.XLOOKUP(R127,$P$71:$P$111,$J$71:$J$111),"-")</f>
        <v>5</v>
      </c>
      <c r="Y127" s="32" t="s">
        <v>164</v>
      </c>
      <c r="Z127" s="2"/>
      <c r="AA127" s="32"/>
      <c r="AD127" s="2" t="str">
        <f t="shared" ref="AD127" si="36">_xlfn.XLOOKUP(R127,$M$71:$M$127,$F$71:$F$127)</f>
        <v>P</v>
      </c>
    </row>
    <row r="128" spans="5:30" x14ac:dyDescent="0.25">
      <c r="E128" s="2" t="s">
        <v>385</v>
      </c>
      <c r="F128" s="2" t="s">
        <v>385</v>
      </c>
      <c r="G128" s="2">
        <v>0</v>
      </c>
      <c r="H128" s="3">
        <v>0</v>
      </c>
      <c r="I128" s="2" t="s">
        <v>385</v>
      </c>
      <c r="J128" s="2" t="s">
        <v>385</v>
      </c>
      <c r="S128" s="34" t="s">
        <v>187</v>
      </c>
      <c r="T128" s="3"/>
      <c r="U128"/>
      <c r="Z128" s="2"/>
      <c r="AA128" s="2"/>
    </row>
  </sheetData>
  <sortState xmlns:xlrd2="http://schemas.microsoft.com/office/spreadsheetml/2017/richdata2" ref="E94:J110">
    <sortCondition descending="1" ref="J94:J110"/>
    <sortCondition descending="1" ref="G94:G1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C88C-2DA7-4D27-8F6D-6B48648FD2E8}">
  <sheetPr>
    <tabColor theme="4"/>
    <pageSetUpPr fitToPage="1"/>
  </sheetPr>
  <dimension ref="A1:GH321"/>
  <sheetViews>
    <sheetView topLeftCell="A166" zoomScale="115" zoomScaleNormal="115" workbookViewId="0">
      <selection activeCell="W147" sqref="W147:GH156"/>
    </sheetView>
  </sheetViews>
  <sheetFormatPr defaultColWidth="13.42578125" defaultRowHeight="15" x14ac:dyDescent="0.25"/>
  <cols>
    <col min="1" max="1" width="17.5703125" bestFit="1" customWidth="1"/>
    <col min="2" max="2" width="9.42578125" style="2" bestFit="1" customWidth="1"/>
    <col min="3" max="5" width="9.140625" style="2" bestFit="1" customWidth="1"/>
    <col min="6" max="6" width="6.7109375" style="2" bestFit="1" customWidth="1"/>
    <col min="7" max="7" width="4.85546875" style="2" bestFit="1" customWidth="1"/>
    <col min="8" max="8" width="10.7109375" style="3" bestFit="1" customWidth="1"/>
    <col min="9" max="9" width="4.7109375" style="2" bestFit="1" customWidth="1"/>
    <col min="10" max="10" width="6.7109375" style="2" bestFit="1" customWidth="1"/>
    <col min="11" max="11" width="4.42578125" style="2" bestFit="1" customWidth="1"/>
    <col min="12" max="12" width="21.7109375" style="2" bestFit="1" customWidth="1"/>
    <col min="13" max="13" width="9.140625" style="2" bestFit="1" customWidth="1"/>
    <col min="14" max="14" width="10.85546875" style="91" bestFit="1" customWidth="1"/>
    <col min="15" max="15" width="11" style="2" bestFit="1" customWidth="1"/>
    <col min="16" max="16" width="9.42578125" style="2" bestFit="1" customWidth="1"/>
    <col min="17" max="18" width="11" style="2" bestFit="1" customWidth="1"/>
    <col min="19" max="19" width="22.28515625" style="2" bestFit="1" customWidth="1"/>
    <col min="20" max="20" width="9.140625" style="2" bestFit="1" customWidth="1"/>
    <col min="21" max="21" width="10.42578125" style="2" bestFit="1" customWidth="1"/>
    <col min="22" max="22" width="3.42578125" style="2" bestFit="1" customWidth="1"/>
    <col min="23" max="23" width="4.42578125" style="2" bestFit="1" customWidth="1"/>
    <col min="24" max="24" width="4" style="2" bestFit="1" customWidth="1"/>
    <col min="25" max="25" width="3.42578125" style="2" bestFit="1" customWidth="1"/>
    <col min="26" max="26" width="5.7109375" bestFit="1" customWidth="1"/>
    <col min="27" max="27" width="2.140625" bestFit="1" customWidth="1"/>
    <col min="28" max="28" width="6" customWidth="1"/>
    <col min="29" max="29" width="14.85546875" bestFit="1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28515625" style="2" bestFit="1" customWidth="1"/>
    <col min="36" max="36" width="4.85546875" style="2" bestFit="1" customWidth="1"/>
    <col min="37" max="37" width="15.5703125" style="3" bestFit="1" customWidth="1"/>
    <col min="38" max="38" width="8.140625" bestFit="1" customWidth="1"/>
    <col min="39" max="39" width="12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0.5703125" style="3" bestFit="1" customWidth="1"/>
    <col min="44" max="44" width="5.5703125" style="2" bestFit="1" customWidth="1"/>
    <col min="45" max="45" width="7.85546875" style="2" bestFit="1" customWidth="1"/>
    <col min="46" max="47" width="19.42578125" bestFit="1" customWidth="1"/>
    <col min="48" max="48" width="18.85546875" bestFit="1" customWidth="1"/>
    <col min="49" max="49" width="18.28515625" bestFit="1" customWidth="1"/>
    <col min="50" max="50" width="18" bestFit="1" customWidth="1"/>
    <col min="51" max="51" width="17.5703125" bestFit="1" customWidth="1"/>
    <col min="52" max="53" width="18.28515625" bestFit="1" customWidth="1"/>
    <col min="54" max="54" width="19.5703125" bestFit="1" customWidth="1"/>
    <col min="55" max="55" width="17.42578125" bestFit="1" customWidth="1"/>
    <col min="56" max="56" width="16.140625" bestFit="1" customWidth="1"/>
    <col min="57" max="57" width="17.28515625" bestFit="1" customWidth="1"/>
    <col min="58" max="59" width="17.5703125" bestFit="1" customWidth="1"/>
    <col min="60" max="60" width="18.42578125" bestFit="1" customWidth="1"/>
    <col min="61" max="61" width="17" bestFit="1" customWidth="1"/>
    <col min="62" max="62" width="18.42578125" bestFit="1" customWidth="1"/>
    <col min="63" max="64" width="16.140625" bestFit="1" customWidth="1"/>
    <col min="65" max="65" width="18.28515625" bestFit="1" customWidth="1"/>
    <col min="66" max="67" width="19.140625" bestFit="1" customWidth="1"/>
    <col min="68" max="68" width="18.85546875" bestFit="1" customWidth="1"/>
    <col min="69" max="69" width="18.28515625" bestFit="1" customWidth="1"/>
    <col min="70" max="70" width="17.5703125" bestFit="1" customWidth="1"/>
    <col min="71" max="71" width="18.85546875" bestFit="1" customWidth="1"/>
    <col min="72" max="72" width="18.5703125" bestFit="1" customWidth="1"/>
    <col min="73" max="73" width="18.28515625" bestFit="1" customWidth="1"/>
    <col min="74" max="74" width="13.42578125" bestFit="1" customWidth="1"/>
    <col min="75" max="75" width="18.5703125" bestFit="1" customWidth="1"/>
    <col min="76" max="77" width="18.85546875" bestFit="1" customWidth="1"/>
    <col min="78" max="78" width="18.42578125" bestFit="1" customWidth="1"/>
    <col min="79" max="79" width="17.5703125" bestFit="1" customWidth="1"/>
    <col min="80" max="80" width="17" bestFit="1" customWidth="1"/>
    <col min="81" max="81" width="18.140625" bestFit="1" customWidth="1"/>
    <col min="82" max="82" width="17.7109375" bestFit="1" customWidth="1"/>
    <col min="83" max="86" width="18.28515625" bestFit="1" customWidth="1"/>
    <col min="87" max="87" width="17.5703125" bestFit="1" customWidth="1"/>
    <col min="88" max="88" width="17.85546875" bestFit="1" customWidth="1"/>
    <col min="89" max="89" width="16.7109375" bestFit="1" customWidth="1"/>
    <col min="90" max="90" width="17.28515625" bestFit="1" customWidth="1"/>
    <col min="91" max="91" width="16.7109375" bestFit="1" customWidth="1"/>
    <col min="92" max="92" width="18.140625" bestFit="1" customWidth="1"/>
    <col min="93" max="93" width="17.28515625" bestFit="1" customWidth="1"/>
    <col min="94" max="94" width="17.7109375" bestFit="1" customWidth="1"/>
    <col min="95" max="95" width="17.28515625" bestFit="1" customWidth="1"/>
    <col min="96" max="96" width="18" bestFit="1" customWidth="1"/>
    <col min="97" max="97" width="20.5703125" bestFit="1" customWidth="1"/>
    <col min="98" max="98" width="18.28515625" bestFit="1" customWidth="1"/>
    <col min="99" max="100" width="17.5703125" bestFit="1" customWidth="1"/>
    <col min="101" max="101" width="18" bestFit="1" customWidth="1"/>
    <col min="102" max="102" width="18.140625" bestFit="1" customWidth="1"/>
    <col min="103" max="103" width="18.5703125" bestFit="1" customWidth="1"/>
    <col min="104" max="104" width="19.5703125" bestFit="1" customWidth="1"/>
    <col min="105" max="105" width="13.42578125" bestFit="1" customWidth="1"/>
    <col min="106" max="106" width="18.85546875" bestFit="1" customWidth="1"/>
    <col min="107" max="107" width="17" bestFit="1" customWidth="1"/>
    <col min="108" max="108" width="17.42578125" bestFit="1" customWidth="1"/>
    <col min="109" max="110" width="17.7109375" bestFit="1" customWidth="1"/>
    <col min="111" max="111" width="18.42578125" bestFit="1" customWidth="1"/>
    <col min="112" max="112" width="19.140625" bestFit="1" customWidth="1"/>
    <col min="113" max="113" width="17.5703125" bestFit="1" customWidth="1"/>
    <col min="114" max="114" width="17.28515625" bestFit="1" customWidth="1"/>
    <col min="115" max="116" width="19.140625" bestFit="1" customWidth="1"/>
    <col min="117" max="117" width="19.7109375" bestFit="1" customWidth="1"/>
    <col min="118" max="118" width="19.85546875" bestFit="1" customWidth="1"/>
    <col min="119" max="119" width="20.5703125" bestFit="1" customWidth="1"/>
    <col min="120" max="120" width="19.140625" bestFit="1" customWidth="1"/>
    <col min="121" max="121" width="18" bestFit="1" customWidth="1"/>
    <col min="122" max="122" width="17.5703125" bestFit="1" customWidth="1"/>
    <col min="123" max="123" width="18.28515625" bestFit="1" customWidth="1"/>
    <col min="124" max="124" width="18.140625" bestFit="1" customWidth="1"/>
    <col min="125" max="125" width="18.28515625" bestFit="1" customWidth="1"/>
    <col min="126" max="126" width="18.85546875" bestFit="1" customWidth="1"/>
    <col min="127" max="127" width="19.7109375" bestFit="1" customWidth="1"/>
    <col min="128" max="128" width="18.42578125" bestFit="1" customWidth="1"/>
    <col min="129" max="129" width="17.7109375" bestFit="1" customWidth="1"/>
    <col min="130" max="130" width="19.42578125" bestFit="1" customWidth="1"/>
    <col min="131" max="131" width="20" bestFit="1" customWidth="1"/>
    <col min="132" max="133" width="20.42578125" bestFit="1" customWidth="1"/>
    <col min="134" max="134" width="19.5703125" bestFit="1" customWidth="1"/>
    <col min="135" max="135" width="18.42578125" bestFit="1" customWidth="1"/>
    <col min="136" max="136" width="13.42578125" bestFit="1" customWidth="1"/>
    <col min="137" max="137" width="18.85546875" bestFit="1" customWidth="1"/>
    <col min="138" max="138" width="18.42578125" bestFit="1" customWidth="1"/>
    <col min="139" max="139" width="19.140625" bestFit="1" customWidth="1"/>
    <col min="140" max="140" width="19.5703125" bestFit="1" customWidth="1"/>
    <col min="141" max="141" width="19.7109375" bestFit="1" customWidth="1"/>
    <col min="142" max="142" width="19.85546875" bestFit="1" customWidth="1"/>
    <col min="143" max="143" width="19.140625" bestFit="1" customWidth="1"/>
    <col min="144" max="145" width="18" bestFit="1" customWidth="1"/>
    <col min="146" max="146" width="19.7109375" bestFit="1" customWidth="1"/>
    <col min="147" max="147" width="19.42578125" bestFit="1" customWidth="1"/>
    <col min="148" max="148" width="19.7109375" bestFit="1" customWidth="1"/>
    <col min="149" max="150" width="19.140625" bestFit="1" customWidth="1"/>
    <col min="151" max="151" width="17.5703125" bestFit="1" customWidth="1"/>
    <col min="152" max="152" width="18" bestFit="1" customWidth="1"/>
    <col min="153" max="153" width="17.5703125" bestFit="1" customWidth="1"/>
    <col min="154" max="155" width="19.140625" bestFit="1" customWidth="1"/>
    <col min="156" max="156" width="18.5703125" bestFit="1" customWidth="1"/>
    <col min="157" max="157" width="19.140625" bestFit="1" customWidth="1"/>
    <col min="158" max="158" width="17.7109375" bestFit="1" customWidth="1"/>
    <col min="159" max="159" width="17.42578125" bestFit="1" customWidth="1"/>
    <col min="160" max="160" width="19.85546875" bestFit="1" customWidth="1"/>
    <col min="161" max="161" width="18.5703125" bestFit="1" customWidth="1"/>
    <col min="162" max="164" width="20.7109375" bestFit="1" customWidth="1"/>
    <col min="165" max="165" width="19.140625" bestFit="1" customWidth="1"/>
    <col min="166" max="166" width="18.42578125" bestFit="1" customWidth="1"/>
    <col min="167" max="167" width="13.42578125" bestFit="1" customWidth="1"/>
    <col min="168" max="168" width="19.42578125" bestFit="1" customWidth="1"/>
    <col min="169" max="169" width="19.140625" bestFit="1" customWidth="1"/>
    <col min="170" max="170" width="19.5703125" bestFit="1" customWidth="1"/>
    <col min="171" max="171" width="19.140625" bestFit="1" customWidth="1"/>
    <col min="172" max="172" width="18.5703125" bestFit="1" customWidth="1"/>
    <col min="173" max="173" width="19.85546875" bestFit="1" customWidth="1"/>
    <col min="174" max="174" width="18.85546875" bestFit="1" customWidth="1"/>
    <col min="175" max="176" width="19.140625" bestFit="1" customWidth="1"/>
    <col min="177" max="177" width="19.85546875" bestFit="1" customWidth="1"/>
    <col min="178" max="178" width="18.140625" bestFit="1" customWidth="1"/>
    <col min="179" max="179" width="19.140625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76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77" t="s">
        <v>1795</v>
      </c>
    </row>
    <row r="3" spans="1:45" x14ac:dyDescent="0.25">
      <c r="A3" s="132" t="s">
        <v>1548</v>
      </c>
      <c r="B3" s="2">
        <v>29</v>
      </c>
      <c r="C3" s="2" t="s">
        <v>119</v>
      </c>
      <c r="D3" s="2" t="s">
        <v>122</v>
      </c>
      <c r="E3" s="2" t="s">
        <v>122</v>
      </c>
      <c r="F3" s="2" t="s">
        <v>126</v>
      </c>
      <c r="G3" s="2">
        <v>175</v>
      </c>
      <c r="H3" s="29">
        <v>13811</v>
      </c>
      <c r="I3" s="2">
        <v>5</v>
      </c>
      <c r="J3" s="2">
        <v>47</v>
      </c>
      <c r="K3" s="2">
        <v>0</v>
      </c>
      <c r="L3" s="2">
        <v>47</v>
      </c>
      <c r="M3" s="2">
        <v>47</v>
      </c>
      <c r="N3" s="91">
        <v>47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AA3" s="22"/>
      <c r="AB3" s="20"/>
      <c r="AC3" t="str">
        <f>_xlfn.XLOOKUP(AM3,Fielding!C:C,Fielding!D:D,"NF")</f>
        <v>P</v>
      </c>
      <c r="AD3" s="23">
        <f t="shared" ref="AD3:AD38" si="0">IF(SUM(N3:V3)=0,MAX(X3:Y3),MAX(N3:V3))</f>
        <v>47</v>
      </c>
      <c r="AE3" s="23" t="str">
        <f t="shared" ref="AE3:AE60" si="1">IF(J3&gt;0,_xlfn.XLOOKUP($AD3,$N3:$Y3,$N$2:$Y$2),"")</f>
        <v>P</v>
      </c>
      <c r="AF3" s="23">
        <f>IF(AJ3="P",_xlfn.XLOOKUP($AQ3,Pitching!$AP$2:$AP$239,Pitching!$AS$2:$AS$239),"")</f>
        <v>24</v>
      </c>
      <c r="AG3" s="23">
        <f>IF(AJ3="P",_xlfn.XLOOKUP($AQ3,Pitching!$AP$2:$AP$239,Pitching!$AT$2:$AT$239),"")</f>
        <v>2</v>
      </c>
      <c r="AH3" s="23" t="str">
        <f>IF(J3&gt;0, IF(AJ3&lt;&gt;"P",_xlfn.XLOOKUP($AQ3,Batting!$AS$2:$AS$519,Batting!$AY$2:$AY$519),""),"")</f>
        <v/>
      </c>
      <c r="AI3" s="23" t="str" cm="1">
        <f t="array" ref="AI3">IF(J3&gt;0, IF(AJ3&lt;&gt;"P",_xlfn.XLOOKUP($AQ3,Batting!$AS$2:$AS$523,Batting!AZ$2:$AZ$523),""),"")</f>
        <v/>
      </c>
      <c r="AJ3" s="23" t="str">
        <f t="shared" ref="AJ3:AJ60" si="2">IF(J3&gt;0, IF(N3&gt;0,"P","Field"),"")</f>
        <v>P</v>
      </c>
      <c r="AK3" s="28" t="str">
        <f t="shared" ref="AK3:AK60" si="3">IF(J3&gt;0, A3,"")</f>
        <v>Bob AllenBo</v>
      </c>
      <c r="AL3" t="s">
        <v>145</v>
      </c>
      <c r="AM3" t="s">
        <v>1545</v>
      </c>
      <c r="AN3" s="23" t="str">
        <f>AJ3</f>
        <v>P</v>
      </c>
      <c r="AO3" s="23" t="str">
        <f>AE3</f>
        <v>P</v>
      </c>
      <c r="AP3" s="23">
        <f>AD3</f>
        <v>47</v>
      </c>
      <c r="AQ3" s="28" t="str">
        <f>AM3</f>
        <v>AllenBo</v>
      </c>
      <c r="AR3" s="23">
        <f>IF($AJ3="P",$AF3,$AH3)</f>
        <v>24</v>
      </c>
      <c r="AS3" s="23">
        <f>IF($AJ3="P",$AG3,$AI3)</f>
        <v>2</v>
      </c>
    </row>
    <row r="4" spans="1:45" x14ac:dyDescent="0.25">
      <c r="A4" t="s">
        <v>405</v>
      </c>
      <c r="B4" s="2">
        <v>29</v>
      </c>
      <c r="C4" s="2" t="s">
        <v>119</v>
      </c>
      <c r="D4" s="2" t="s">
        <v>116</v>
      </c>
      <c r="E4" s="2" t="s">
        <v>116</v>
      </c>
      <c r="F4" s="2" t="s">
        <v>125</v>
      </c>
      <c r="G4" s="2">
        <v>185</v>
      </c>
      <c r="H4" s="29">
        <v>13913</v>
      </c>
      <c r="I4" s="2">
        <v>6</v>
      </c>
      <c r="J4" s="2">
        <v>161</v>
      </c>
      <c r="K4" s="2">
        <v>161</v>
      </c>
      <c r="L4" s="2">
        <v>161</v>
      </c>
      <c r="M4" s="2">
        <v>161</v>
      </c>
      <c r="N4" s="91">
        <v>0</v>
      </c>
      <c r="O4" s="2">
        <v>0</v>
      </c>
      <c r="P4" s="2">
        <v>0</v>
      </c>
      <c r="Q4" s="2">
        <v>0</v>
      </c>
      <c r="R4" s="2">
        <v>161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AA4" s="22"/>
      <c r="AB4" s="20"/>
      <c r="AC4" t="str">
        <f>_xlfn.XLOOKUP(AM4,Fielding!C:C,Fielding!D:D,"NF")</f>
        <v>3B</v>
      </c>
      <c r="AD4" s="23">
        <f t="shared" si="0"/>
        <v>161</v>
      </c>
      <c r="AE4" s="23" t="str">
        <f t="shared" si="1"/>
        <v>3B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4C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Max Alvis</v>
      </c>
      <c r="AL4" t="s">
        <v>312</v>
      </c>
      <c r="AM4" t="s">
        <v>1254</v>
      </c>
      <c r="AN4" s="23" t="str">
        <f t="shared" ref="AN4:AN60" si="4">AJ4</f>
        <v>Field</v>
      </c>
      <c r="AO4" s="23" t="str">
        <f t="shared" ref="AO4:AO60" si="5">AE4</f>
        <v>3B</v>
      </c>
      <c r="AP4" s="23">
        <f t="shared" ref="AP4:AP60" si="6">AD4</f>
        <v>161</v>
      </c>
      <c r="AQ4" s="28" t="str">
        <f t="shared" ref="AQ4:AQ60" si="7">AM4</f>
        <v>Alvis</v>
      </c>
      <c r="AR4" s="23" t="str">
        <f t="shared" ref="AR4:AR60" si="8">IF($AJ4="P",$AF4,$AH4)</f>
        <v>4C</v>
      </c>
      <c r="AS4" s="23" t="str">
        <f t="shared" ref="AS4:AS60" si="9">IF($AJ4="P",$AG4,$AI4)</f>
        <v>R</v>
      </c>
    </row>
    <row r="5" spans="1:45" x14ac:dyDescent="0.25">
      <c r="A5" t="s">
        <v>429</v>
      </c>
      <c r="B5" s="2">
        <v>27</v>
      </c>
      <c r="C5" s="2" t="s">
        <v>131</v>
      </c>
      <c r="D5" s="2" t="s">
        <v>116</v>
      </c>
      <c r="E5" s="2" t="s">
        <v>116</v>
      </c>
      <c r="F5" s="2" t="s">
        <v>118</v>
      </c>
      <c r="G5" s="2">
        <v>190</v>
      </c>
      <c r="H5" s="29">
        <v>14475</v>
      </c>
      <c r="I5" s="2">
        <v>7</v>
      </c>
      <c r="J5" s="2">
        <v>86</v>
      </c>
      <c r="K5" s="2">
        <v>80</v>
      </c>
      <c r="L5" s="2">
        <v>86</v>
      </c>
      <c r="M5" s="2">
        <v>86</v>
      </c>
      <c r="N5" s="91">
        <v>0</v>
      </c>
      <c r="O5" s="2">
        <v>86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2</v>
      </c>
      <c r="Y5" s="2">
        <v>0</v>
      </c>
      <c r="AA5" s="22"/>
      <c r="AB5" s="20"/>
      <c r="AC5" t="str">
        <f>_xlfn.XLOOKUP(AM5,Fielding!C:C,Fielding!D:D,"NF")</f>
        <v>C</v>
      </c>
      <c r="AD5" s="23">
        <f t="shared" si="0"/>
        <v>86</v>
      </c>
      <c r="AE5" s="23" t="str">
        <f t="shared" si="1"/>
        <v>C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4B</v>
      </c>
      <c r="AI5" s="23" t="str" cm="1">
        <f t="array" ref="AI5">IF(J5&gt;0, IF(AJ5&lt;&gt;"P",_xlfn.XLOOKUP($AQ5,Batting!$AS$2:$AS$523,Batting!AZ$2:$AZ$523),""),"")</f>
        <v>R</v>
      </c>
      <c r="AJ5" s="23" t="str">
        <f t="shared" si="2"/>
        <v>Field</v>
      </c>
      <c r="AK5" s="28" t="str">
        <f t="shared" si="3"/>
        <v>Joe Azcue</v>
      </c>
      <c r="AL5" t="s">
        <v>152</v>
      </c>
      <c r="AM5" t="s">
        <v>1205</v>
      </c>
      <c r="AN5" s="23" t="str">
        <f t="shared" si="4"/>
        <v>Field</v>
      </c>
      <c r="AO5" s="23" t="str">
        <f t="shared" si="5"/>
        <v>C</v>
      </c>
      <c r="AP5" s="23">
        <f t="shared" si="6"/>
        <v>86</v>
      </c>
      <c r="AQ5" s="28" t="str">
        <f t="shared" si="7"/>
        <v>Azcue</v>
      </c>
      <c r="AR5" s="23" t="str">
        <f t="shared" si="8"/>
        <v>4B</v>
      </c>
      <c r="AS5" s="23" t="str">
        <f t="shared" si="9"/>
        <v>R</v>
      </c>
    </row>
    <row r="6" spans="1:45" x14ac:dyDescent="0.25">
      <c r="A6" t="s">
        <v>554</v>
      </c>
      <c r="B6" s="2">
        <v>25</v>
      </c>
      <c r="C6" s="2" t="s">
        <v>119</v>
      </c>
      <c r="D6" s="2" t="s">
        <v>116</v>
      </c>
      <c r="E6" s="2" t="s">
        <v>116</v>
      </c>
      <c r="F6" s="2" t="s">
        <v>136</v>
      </c>
      <c r="G6" s="2">
        <v>194</v>
      </c>
      <c r="H6" s="29">
        <v>15384</v>
      </c>
      <c r="I6" s="2" t="s">
        <v>124</v>
      </c>
      <c r="J6" s="2">
        <v>32</v>
      </c>
      <c r="K6" s="2">
        <v>1</v>
      </c>
      <c r="L6" s="2">
        <v>32</v>
      </c>
      <c r="M6" s="2">
        <v>32</v>
      </c>
      <c r="N6" s="91">
        <v>32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AA6" s="22"/>
      <c r="AB6" s="20"/>
      <c r="AC6" t="str">
        <f>_xlfn.XLOOKUP(AM6,Fielding!C:C,Fielding!D:D,"NF")</f>
        <v>P</v>
      </c>
      <c r="AD6" s="23">
        <f t="shared" si="0"/>
        <v>32</v>
      </c>
      <c r="AE6" s="23" t="str">
        <f t="shared" si="1"/>
        <v>P</v>
      </c>
      <c r="AF6" s="23">
        <f>IF(AJ6="P",_xlfn.XLOOKUP($AQ6,Pitching!$AP$2:$AP$239,Pitching!$AS$2:$AS$239),"")</f>
        <v>21</v>
      </c>
      <c r="AG6" s="23">
        <f>IF(AJ6="P",_xlfn.XLOOKUP($AQ6,Pitching!$AP$2:$AP$239,Pitching!$AT$2:$AT$239),"")</f>
        <v>3</v>
      </c>
      <c r="AH6" s="23" t="str">
        <f>IF(J6&gt;0, IF(AJ6&lt;&gt;"P",_xlfn.XLOOKUP($AQ6,Batting!$AS$2:$AS$519,Batting!$AY$2:$AY$519),""),"")</f>
        <v/>
      </c>
      <c r="AI6" s="23" t="str" cm="1">
        <f t="array" ref="AI6">IF(J6&gt;0, IF(AJ6&lt;&gt;"P",_xlfn.XLOOKUP($AQ6,Batting!$AS$2:$AS$523,Batting!AZ$2:$AZ$523),""),"")</f>
        <v/>
      </c>
      <c r="AJ6" s="23" t="str">
        <f t="shared" si="2"/>
        <v>P</v>
      </c>
      <c r="AK6" s="28" t="str">
        <f t="shared" si="3"/>
        <v>Steve Bailey</v>
      </c>
      <c r="AL6" t="s">
        <v>139</v>
      </c>
      <c r="AM6" t="s">
        <v>1334</v>
      </c>
      <c r="AN6" s="23" t="str">
        <f t="shared" si="4"/>
        <v>P</v>
      </c>
      <c r="AO6" s="23" t="str">
        <f t="shared" si="5"/>
        <v>P</v>
      </c>
      <c r="AP6" s="23">
        <f t="shared" si="6"/>
        <v>32</v>
      </c>
      <c r="AQ6" s="28" t="str">
        <f t="shared" si="7"/>
        <v>Bailey</v>
      </c>
      <c r="AR6" s="23">
        <f t="shared" si="8"/>
        <v>21</v>
      </c>
      <c r="AS6" s="23">
        <f t="shared" si="9"/>
        <v>3</v>
      </c>
    </row>
    <row r="7" spans="1:45" x14ac:dyDescent="0.25">
      <c r="A7" t="s">
        <v>560</v>
      </c>
      <c r="B7" s="2">
        <v>30</v>
      </c>
      <c r="C7" s="2" t="s">
        <v>119</v>
      </c>
      <c r="D7" s="2" t="s">
        <v>116</v>
      </c>
      <c r="E7" s="2" t="s">
        <v>116</v>
      </c>
      <c r="F7" s="2" t="s">
        <v>136</v>
      </c>
      <c r="G7" s="2">
        <v>196</v>
      </c>
      <c r="H7" s="29">
        <v>13471</v>
      </c>
      <c r="I7" s="2">
        <v>10</v>
      </c>
      <c r="J7" s="2">
        <v>9</v>
      </c>
      <c r="K7" s="2">
        <v>9</v>
      </c>
      <c r="L7" s="2">
        <v>9</v>
      </c>
      <c r="M7" s="2">
        <v>9</v>
      </c>
      <c r="N7" s="91">
        <v>9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AA7" s="22"/>
      <c r="AB7" s="20"/>
      <c r="AC7" t="str">
        <f>_xlfn.XLOOKUP(AM7,Fielding!C:C,Fielding!D:D,"NF")</f>
        <v>P</v>
      </c>
      <c r="AD7" s="23">
        <f t="shared" si="0"/>
        <v>9</v>
      </c>
      <c r="AE7" s="23" t="str">
        <f t="shared" si="1"/>
        <v>P</v>
      </c>
      <c r="AF7" s="23">
        <f>IF(AJ7="P",_xlfn.XLOOKUP($AQ7,Pitching!$AP$2:$AP$239,Pitching!$AS$2:$AS$239),"")</f>
        <v>21</v>
      </c>
      <c r="AG7" s="23">
        <f>IF(AJ7="P",_xlfn.XLOOKUP($AQ7,Pitching!$AP$2:$AP$239,Pitching!$AT$2:$AT$239),"")</f>
        <v>7</v>
      </c>
      <c r="AH7" s="23" t="str">
        <f>IF(J7&gt;0, IF(AJ7&lt;&gt;"P",_xlfn.XLOOKUP($AQ7,Batting!$AS$2:$AS$519,Batting!$AY$2:$AY$519),""),"")</f>
        <v/>
      </c>
      <c r="AI7" s="23" t="str" cm="1">
        <f t="array" ref="AI7">IF(J7&gt;0, IF(AJ7&lt;&gt;"P",_xlfn.XLOOKUP($AQ7,Batting!$AS$2:$AS$523,Batting!AZ$2:$AZ$523),""),"")</f>
        <v/>
      </c>
      <c r="AJ7" s="23" t="str">
        <f t="shared" si="2"/>
        <v>P</v>
      </c>
      <c r="AK7" s="28" t="str">
        <f t="shared" si="3"/>
        <v>Gary Bell</v>
      </c>
      <c r="AL7" t="s">
        <v>153</v>
      </c>
      <c r="AM7" t="s">
        <v>1142</v>
      </c>
      <c r="AN7" s="23" t="str">
        <f t="shared" si="4"/>
        <v>P</v>
      </c>
      <c r="AO7" s="23" t="str">
        <f t="shared" si="5"/>
        <v>P</v>
      </c>
      <c r="AP7" s="23">
        <f t="shared" si="6"/>
        <v>9</v>
      </c>
      <c r="AQ7" s="28" t="str">
        <f t="shared" si="7"/>
        <v>Bell</v>
      </c>
      <c r="AR7" s="23">
        <f t="shared" si="8"/>
        <v>21</v>
      </c>
      <c r="AS7" s="23">
        <f t="shared" si="9"/>
        <v>7</v>
      </c>
    </row>
    <row r="8" spans="1:45" x14ac:dyDescent="0.25">
      <c r="A8" t="s">
        <v>451</v>
      </c>
      <c r="B8" s="2">
        <v>27</v>
      </c>
      <c r="C8" s="2" t="s">
        <v>119</v>
      </c>
      <c r="D8" s="2" t="s">
        <v>116</v>
      </c>
      <c r="E8" s="2" t="s">
        <v>116</v>
      </c>
      <c r="F8" s="2" t="s">
        <v>128</v>
      </c>
      <c r="G8" s="2">
        <v>160</v>
      </c>
      <c r="H8" s="29">
        <v>14671</v>
      </c>
      <c r="I8" s="2">
        <v>5</v>
      </c>
      <c r="J8" s="2">
        <v>152</v>
      </c>
      <c r="K8" s="2">
        <v>150</v>
      </c>
      <c r="L8" s="2">
        <v>152</v>
      </c>
      <c r="M8" s="2">
        <v>150</v>
      </c>
      <c r="N8" s="91">
        <v>0</v>
      </c>
      <c r="O8" s="2">
        <v>0</v>
      </c>
      <c r="P8" s="2">
        <v>0</v>
      </c>
      <c r="Q8" s="2">
        <v>0</v>
      </c>
      <c r="R8" s="2">
        <v>0</v>
      </c>
      <c r="S8" s="2">
        <v>150</v>
      </c>
      <c r="T8" s="2">
        <v>0</v>
      </c>
      <c r="U8" s="2">
        <v>0</v>
      </c>
      <c r="V8" s="2">
        <v>0</v>
      </c>
      <c r="W8" s="2">
        <v>0</v>
      </c>
      <c r="X8" s="2">
        <v>2</v>
      </c>
      <c r="Y8" s="2">
        <v>0</v>
      </c>
      <c r="AA8" s="22"/>
      <c r="AB8" s="20"/>
      <c r="AC8" t="str">
        <f>_xlfn.XLOOKUP(AM8,Fielding!C:C,Fielding!D:D,"NF")</f>
        <v>OF</v>
      </c>
      <c r="AD8" s="23">
        <f t="shared" si="0"/>
        <v>150</v>
      </c>
      <c r="AE8" s="23" t="str">
        <f t="shared" si="1"/>
        <v>SS</v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>5C</v>
      </c>
      <c r="AI8" s="23" t="str" cm="1">
        <f t="array" ref="AI8">IF(J8&gt;0, IF(AJ8&lt;&gt;"P",_xlfn.XLOOKUP($AQ8,Batting!$AS$2:$AS$523,Batting!AZ$2:$AZ$523),""),"")</f>
        <v>R</v>
      </c>
      <c r="AJ8" s="23" t="str">
        <f t="shared" si="2"/>
        <v>Field</v>
      </c>
      <c r="AK8" s="28" t="str">
        <f t="shared" si="3"/>
        <v>Larry Brown</v>
      </c>
      <c r="AL8" t="s">
        <v>138</v>
      </c>
      <c r="AM8" t="s">
        <v>1453</v>
      </c>
      <c r="AN8" s="23" t="str">
        <f t="shared" si="4"/>
        <v>Field</v>
      </c>
      <c r="AO8" s="23" t="str">
        <f t="shared" si="5"/>
        <v>SS</v>
      </c>
      <c r="AP8" s="23">
        <f t="shared" si="6"/>
        <v>150</v>
      </c>
      <c r="AQ8" s="28" t="str">
        <f t="shared" si="7"/>
        <v>BrownL</v>
      </c>
      <c r="AR8" s="23" t="str">
        <f t="shared" si="8"/>
        <v>5C</v>
      </c>
      <c r="AS8" s="23" t="str">
        <f t="shared" si="9"/>
        <v>R</v>
      </c>
    </row>
    <row r="9" spans="1:45" x14ac:dyDescent="0.25">
      <c r="A9" t="s">
        <v>449</v>
      </c>
      <c r="B9" s="2">
        <v>33</v>
      </c>
      <c r="C9" s="2" t="s">
        <v>119</v>
      </c>
      <c r="D9" s="2" t="s">
        <v>116</v>
      </c>
      <c r="E9" s="2" t="s">
        <v>116</v>
      </c>
      <c r="F9" s="2" t="s">
        <v>120</v>
      </c>
      <c r="G9" s="2">
        <v>190</v>
      </c>
      <c r="H9" s="29">
        <v>12276</v>
      </c>
      <c r="I9" s="2">
        <v>13</v>
      </c>
      <c r="J9" s="2">
        <v>63</v>
      </c>
      <c r="K9" s="2">
        <v>50</v>
      </c>
      <c r="L9" s="2">
        <v>63</v>
      </c>
      <c r="M9" s="2">
        <v>50</v>
      </c>
      <c r="N9" s="91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28</v>
      </c>
      <c r="U9" s="2">
        <v>0</v>
      </c>
      <c r="V9" s="2">
        <v>31</v>
      </c>
      <c r="W9" s="2">
        <v>50</v>
      </c>
      <c r="X9" s="2">
        <v>13</v>
      </c>
      <c r="Y9" s="2">
        <v>0</v>
      </c>
      <c r="AA9" s="22"/>
      <c r="AB9" s="20"/>
      <c r="AC9" t="str">
        <f>_xlfn.XLOOKUP(AM9,Fielding!C:C,Fielding!D:D,"NF")</f>
        <v>OF</v>
      </c>
      <c r="AD9" s="23">
        <f t="shared" si="0"/>
        <v>31</v>
      </c>
      <c r="AE9" s="23" t="str">
        <f t="shared" si="1"/>
        <v>RF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5C</v>
      </c>
      <c r="AI9" s="23" t="str" cm="1">
        <f t="array" ref="AI9">IF(J9&gt;0, IF(AJ9&lt;&gt;"P",_xlfn.XLOOKUP($AQ9,Batting!$AS$2:$AS$523,Batting!AZ$2:$AZ$523),""),"")</f>
        <v>R</v>
      </c>
      <c r="AJ9" s="23" t="str">
        <f t="shared" si="2"/>
        <v>Field</v>
      </c>
      <c r="AK9" s="28" t="str">
        <f t="shared" si="3"/>
        <v>Rocky Colavito</v>
      </c>
      <c r="AL9" t="s">
        <v>1304</v>
      </c>
      <c r="AM9" t="s">
        <v>1305</v>
      </c>
      <c r="AN9" s="23" t="str">
        <f t="shared" si="4"/>
        <v>Field</v>
      </c>
      <c r="AO9" s="23" t="str">
        <f t="shared" si="5"/>
        <v>RF</v>
      </c>
      <c r="AP9" s="23">
        <f t="shared" si="6"/>
        <v>31</v>
      </c>
      <c r="AQ9" s="28" t="str">
        <f t="shared" si="7"/>
        <v>Colavito</v>
      </c>
      <c r="AR9" s="23" t="str">
        <f t="shared" si="8"/>
        <v>5C</v>
      </c>
      <c r="AS9" s="23" t="str">
        <f t="shared" si="9"/>
        <v>R</v>
      </c>
    </row>
    <row r="10" spans="1:45" x14ac:dyDescent="0.25">
      <c r="A10" t="s">
        <v>954</v>
      </c>
      <c r="B10" s="2">
        <v>27</v>
      </c>
      <c r="C10" s="2" t="s">
        <v>119</v>
      </c>
      <c r="D10" s="2" t="s">
        <v>122</v>
      </c>
      <c r="E10" s="2" t="s">
        <v>122</v>
      </c>
      <c r="F10" s="2" t="s">
        <v>136</v>
      </c>
      <c r="G10" s="2">
        <v>190</v>
      </c>
      <c r="H10" s="29">
        <v>14582</v>
      </c>
      <c r="I10" s="2">
        <v>2</v>
      </c>
      <c r="J10" s="2">
        <v>15</v>
      </c>
      <c r="K10" s="2">
        <v>4</v>
      </c>
      <c r="L10" s="2">
        <v>15</v>
      </c>
      <c r="M10" s="2">
        <v>15</v>
      </c>
      <c r="N10" s="91">
        <v>15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AA10" s="22"/>
      <c r="AB10" s="20"/>
      <c r="AC10" t="str">
        <f>_xlfn.XLOOKUP(AM10,Fielding!C:C,Fielding!D:D,"NF")</f>
        <v>P</v>
      </c>
      <c r="AD10" s="23">
        <f t="shared" si="0"/>
        <v>15</v>
      </c>
      <c r="AE10" s="23" t="str">
        <f t="shared" si="1"/>
        <v>P</v>
      </c>
      <c r="AF10" s="23">
        <f>IF(AJ10="P",_xlfn.XLOOKUP($AQ10,Pitching!$AP$2:$AP$239,Pitching!$AS$2:$AS$239),"")</f>
        <v>12</v>
      </c>
      <c r="AG10" s="23">
        <f>IF(AJ10="P",_xlfn.XLOOKUP($AQ10,Pitching!$AP$2:$AP$239,Pitching!$AT$2:$AT$239),"")</f>
        <v>4</v>
      </c>
      <c r="AH10" s="23" t="str">
        <f>IF(J10&gt;0, IF(AJ10&lt;&gt;"P",_xlfn.XLOOKUP($AQ10,Batting!$AS$2:$AS$519,Batting!$AY$2:$AY$519),""),"")</f>
        <v/>
      </c>
      <c r="AI10" s="23" t="str" cm="1">
        <f t="array" ref="AI10">IF(J10&gt;0, IF(AJ10&lt;&gt;"P",_xlfn.XLOOKUP($AQ10,Batting!$AS$2:$AS$523,Batting!AZ$2:$AZ$523),""),"")</f>
        <v/>
      </c>
      <c r="AJ10" s="23" t="str">
        <f t="shared" si="2"/>
        <v>P</v>
      </c>
      <c r="AK10" s="28" t="str">
        <f t="shared" si="3"/>
        <v>Ed Connolly</v>
      </c>
      <c r="AL10" t="s">
        <v>146</v>
      </c>
      <c r="AM10" t="s">
        <v>1120</v>
      </c>
      <c r="AN10" s="23" t="str">
        <f t="shared" si="4"/>
        <v>P</v>
      </c>
      <c r="AO10" s="23" t="str">
        <f t="shared" si="5"/>
        <v>P</v>
      </c>
      <c r="AP10" s="23">
        <f t="shared" si="6"/>
        <v>15</v>
      </c>
      <c r="AQ10" s="28" t="str">
        <f t="shared" si="7"/>
        <v>Connolly</v>
      </c>
      <c r="AR10" s="23">
        <f t="shared" si="8"/>
        <v>12</v>
      </c>
      <c r="AS10" s="23">
        <f t="shared" si="9"/>
        <v>4</v>
      </c>
    </row>
    <row r="11" spans="1:45" x14ac:dyDescent="0.25">
      <c r="A11" t="s">
        <v>587</v>
      </c>
      <c r="B11" s="2">
        <v>23</v>
      </c>
      <c r="C11" s="2" t="s">
        <v>119</v>
      </c>
      <c r="D11" s="2" t="s">
        <v>116</v>
      </c>
      <c r="E11" s="2" t="s">
        <v>116</v>
      </c>
      <c r="F11" s="2" t="s">
        <v>126</v>
      </c>
      <c r="G11" s="2">
        <v>185</v>
      </c>
      <c r="H11" s="29">
        <v>15895</v>
      </c>
      <c r="I11" s="2">
        <v>2</v>
      </c>
      <c r="J11" s="2">
        <v>53</v>
      </c>
      <c r="K11" s="2">
        <v>1</v>
      </c>
      <c r="L11" s="2">
        <v>53</v>
      </c>
      <c r="M11" s="2">
        <v>53</v>
      </c>
      <c r="N11" s="91">
        <v>53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2"/>
      <c r="AB11" s="20"/>
      <c r="AC11" t="str">
        <f>_xlfn.XLOOKUP(AM11,Fielding!C:C,Fielding!D:D,"NF")</f>
        <v>P</v>
      </c>
      <c r="AD11" s="23">
        <f t="shared" si="0"/>
        <v>53</v>
      </c>
      <c r="AE11" s="23" t="str">
        <f t="shared" si="1"/>
        <v>P</v>
      </c>
      <c r="AF11" s="23">
        <f>IF(AJ11="P",_xlfn.XLOOKUP($AQ11,Pitching!$AP$2:$AP$239,Pitching!$AS$2:$AS$239),"")</f>
        <v>19</v>
      </c>
      <c r="AG11" s="23">
        <f>IF(AJ11="P",_xlfn.XLOOKUP($AQ11,Pitching!$AP$2:$AP$239,Pitching!$AT$2:$AT$239),"")</f>
        <v>2</v>
      </c>
      <c r="AH11" s="23" t="str">
        <f>IF(J11&gt;0, IF(AJ11&lt;&gt;"P",_xlfn.XLOOKUP($AQ11,Batting!$AS$2:$AS$519,Batting!$AY$2:$AY$519),""),"")</f>
        <v/>
      </c>
      <c r="AI11" s="23" t="str" cm="1">
        <f t="array" ref="AI11">IF(J11&gt;0, IF(AJ11&lt;&gt;"P",_xlfn.XLOOKUP($AQ11,Batting!$AS$2:$AS$523,Batting!AZ$2:$AZ$523),""),"")</f>
        <v/>
      </c>
      <c r="AJ11" s="23" t="str">
        <f t="shared" si="2"/>
        <v>P</v>
      </c>
      <c r="AK11" s="28" t="str">
        <f t="shared" si="3"/>
        <v>George Culver</v>
      </c>
      <c r="AL11" t="s">
        <v>285</v>
      </c>
      <c r="AM11" t="s">
        <v>1148</v>
      </c>
      <c r="AN11" s="23" t="str">
        <f t="shared" si="4"/>
        <v>P</v>
      </c>
      <c r="AO11" s="23" t="str">
        <f t="shared" si="5"/>
        <v>P</v>
      </c>
      <c r="AP11" s="23">
        <f t="shared" si="6"/>
        <v>53</v>
      </c>
      <c r="AQ11" s="28" t="str">
        <f t="shared" si="7"/>
        <v>Culver</v>
      </c>
      <c r="AR11" s="23">
        <f t="shared" si="8"/>
        <v>19</v>
      </c>
      <c r="AS11" s="23">
        <f t="shared" si="9"/>
        <v>2</v>
      </c>
    </row>
    <row r="12" spans="1:45" x14ac:dyDescent="0.25">
      <c r="A12" t="s">
        <v>929</v>
      </c>
      <c r="B12" s="2">
        <v>27</v>
      </c>
      <c r="C12" s="2" t="s">
        <v>127</v>
      </c>
      <c r="D12" s="2" t="s">
        <v>122</v>
      </c>
      <c r="E12" s="2" t="s">
        <v>122</v>
      </c>
      <c r="F12" s="2" t="s">
        <v>130</v>
      </c>
      <c r="G12" s="2">
        <v>150</v>
      </c>
      <c r="H12" s="29">
        <v>14456</v>
      </c>
      <c r="I12" s="2">
        <v>5</v>
      </c>
      <c r="J12" s="2">
        <v>139</v>
      </c>
      <c r="K12" s="2">
        <v>73</v>
      </c>
      <c r="L12" s="2">
        <v>139</v>
      </c>
      <c r="M12" s="2">
        <v>125</v>
      </c>
      <c r="N12" s="91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</v>
      </c>
      <c r="U12" s="2">
        <v>125</v>
      </c>
      <c r="V12" s="2">
        <v>0</v>
      </c>
      <c r="W12" s="2">
        <v>125</v>
      </c>
      <c r="X12" s="2">
        <v>20</v>
      </c>
      <c r="Y12" s="2">
        <v>17</v>
      </c>
      <c r="AA12" s="22"/>
      <c r="AB12" s="20"/>
      <c r="AC12" t="str">
        <f>_xlfn.XLOOKUP(AM12,Fielding!C:C,Fielding!D:D,"NF")</f>
        <v>OF***</v>
      </c>
      <c r="AD12" s="23">
        <f t="shared" si="0"/>
        <v>125</v>
      </c>
      <c r="AE12" s="23" t="str">
        <f t="shared" si="1"/>
        <v>CF</v>
      </c>
      <c r="AF12" s="23" t="str">
        <f>IF(AJ12="P",_xlfn.XLOOKUP($AQ12,Pitching!$AP$2:$AP$239,Pitching!$AS$2:$AS$239),"")</f>
        <v/>
      </c>
      <c r="AG12" s="23" t="str">
        <f>IF(AJ12="P",_xlfn.XLOOKUP($AQ12,Pitching!$AP$2:$AP$239,Pitching!$AT$2:$AT$239),"")</f>
        <v/>
      </c>
      <c r="AH12" s="23" t="str">
        <f>IF(J12&gt;0, IF(AJ12&lt;&gt;"P",_xlfn.XLOOKUP($AQ12,Batting!$AS$2:$AS$519,Batting!$AY$2:$AY$519),""),"")</f>
        <v>4C</v>
      </c>
      <c r="AI12" s="23" t="str" cm="1">
        <f t="array" ref="AI12">IF(J12&gt;0, IF(AJ12&lt;&gt;"P",_xlfn.XLOOKUP($AQ12,Batting!$AS$2:$AS$523,Batting!AZ$2:$AZ$523),""),"")</f>
        <v>L</v>
      </c>
      <c r="AJ12" s="23" t="str">
        <f t="shared" si="2"/>
        <v>Field</v>
      </c>
      <c r="AK12" s="28" t="str">
        <f t="shared" si="3"/>
        <v>Vic Davalillo</v>
      </c>
      <c r="AL12" t="s">
        <v>1358</v>
      </c>
      <c r="AM12" t="s">
        <v>1359</v>
      </c>
      <c r="AN12" s="23" t="str">
        <f t="shared" si="4"/>
        <v>Field</v>
      </c>
      <c r="AO12" s="23" t="str">
        <f t="shared" si="5"/>
        <v>CF</v>
      </c>
      <c r="AP12" s="23">
        <f t="shared" si="6"/>
        <v>125</v>
      </c>
      <c r="AQ12" s="28" t="str">
        <f t="shared" si="7"/>
        <v>Davalillo</v>
      </c>
      <c r="AR12" s="23" t="str">
        <f t="shared" si="8"/>
        <v>4C</v>
      </c>
      <c r="AS12" s="23" t="str">
        <f t="shared" si="9"/>
        <v>L</v>
      </c>
    </row>
    <row r="13" spans="1:45" x14ac:dyDescent="0.25">
      <c r="A13" t="s">
        <v>467</v>
      </c>
      <c r="B13" s="2">
        <v>32</v>
      </c>
      <c r="C13" s="2" t="s">
        <v>119</v>
      </c>
      <c r="D13" s="2" t="s">
        <v>116</v>
      </c>
      <c r="E13" s="2" t="s">
        <v>116</v>
      </c>
      <c r="F13" s="2" t="s">
        <v>123</v>
      </c>
      <c r="G13" s="2">
        <v>190</v>
      </c>
      <c r="H13" s="29">
        <v>12960</v>
      </c>
      <c r="I13" s="2">
        <v>11</v>
      </c>
      <c r="J13" s="2">
        <v>51</v>
      </c>
      <c r="K13" s="2">
        <v>30</v>
      </c>
      <c r="L13" s="2">
        <v>51</v>
      </c>
      <c r="M13" s="2">
        <v>36</v>
      </c>
      <c r="N13" s="91">
        <v>0</v>
      </c>
      <c r="O13" s="2">
        <v>0</v>
      </c>
      <c r="P13" s="2">
        <v>0</v>
      </c>
      <c r="Q13" s="2">
        <v>0</v>
      </c>
      <c r="R13" s="2">
        <v>1</v>
      </c>
      <c r="S13" s="2">
        <v>0</v>
      </c>
      <c r="T13" s="2">
        <v>13</v>
      </c>
      <c r="U13" s="2">
        <v>27</v>
      </c>
      <c r="V13" s="2">
        <v>2</v>
      </c>
      <c r="W13" s="2">
        <v>35</v>
      </c>
      <c r="X13" s="2">
        <v>19</v>
      </c>
      <c r="Y13" s="2">
        <v>0</v>
      </c>
      <c r="AA13" s="22"/>
      <c r="AB13" s="20"/>
      <c r="AC13" t="str">
        <f>_xlfn.XLOOKUP(AM13,Fielding!C:C,Fielding!D:D,"NF")</f>
        <v>OF-3B</v>
      </c>
      <c r="AD13" s="23">
        <f t="shared" si="0"/>
        <v>27</v>
      </c>
      <c r="AE13" s="23" t="str">
        <f t="shared" si="1"/>
        <v>CF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5C</v>
      </c>
      <c r="AI13" s="23" t="str" cm="1">
        <f t="array" ref="AI13">IF(J13&gt;0, IF(AJ13&lt;&gt;"P",_xlfn.XLOOKUP($AQ13,Batting!$AS$2:$AS$523,Batting!AZ$2:$AZ$523),""),"")</f>
        <v>R</v>
      </c>
      <c r="AJ13" s="23" t="str">
        <f t="shared" si="2"/>
        <v>Field</v>
      </c>
      <c r="AK13" s="28" t="str">
        <f t="shared" si="3"/>
        <v>Don Demeter</v>
      </c>
      <c r="AL13" t="s">
        <v>140</v>
      </c>
      <c r="AM13" t="s">
        <v>1105</v>
      </c>
      <c r="AN13" s="23" t="str">
        <f t="shared" si="4"/>
        <v>Field</v>
      </c>
      <c r="AO13" s="23" t="str">
        <f t="shared" si="5"/>
        <v>CF</v>
      </c>
      <c r="AP13" s="23">
        <f t="shared" si="6"/>
        <v>27</v>
      </c>
      <c r="AQ13" s="28" t="str">
        <f t="shared" si="7"/>
        <v>Demeter</v>
      </c>
      <c r="AR13" s="23" t="str">
        <f t="shared" si="8"/>
        <v>5C</v>
      </c>
      <c r="AS13" s="23" t="str">
        <f t="shared" si="9"/>
        <v>R</v>
      </c>
    </row>
    <row r="14" spans="1:45" x14ac:dyDescent="0.25">
      <c r="A14" t="s">
        <v>600</v>
      </c>
      <c r="B14" s="2">
        <v>20</v>
      </c>
      <c r="C14" s="2" t="s">
        <v>119</v>
      </c>
      <c r="D14" s="2" t="s">
        <v>116</v>
      </c>
      <c r="E14" s="2" t="s">
        <v>116</v>
      </c>
      <c r="F14" s="2" t="s">
        <v>126</v>
      </c>
      <c r="G14" s="2">
        <v>215</v>
      </c>
      <c r="H14" s="29">
        <v>17261</v>
      </c>
      <c r="I14" s="2" t="s">
        <v>124</v>
      </c>
      <c r="J14" s="2">
        <v>7</v>
      </c>
      <c r="K14" s="2">
        <v>5</v>
      </c>
      <c r="L14" s="2">
        <v>7</v>
      </c>
      <c r="M14" s="2">
        <v>7</v>
      </c>
      <c r="N14" s="91">
        <v>0</v>
      </c>
      <c r="O14" s="2">
        <v>7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2"/>
      <c r="AB14" s="20"/>
      <c r="AC14" t="str">
        <f>_xlfn.XLOOKUP(AM14,Fielding!C:C,Fielding!D:D,"NF")</f>
        <v>C</v>
      </c>
      <c r="AD14" s="23">
        <f t="shared" si="0"/>
        <v>7</v>
      </c>
      <c r="AE14" s="23" t="str">
        <f t="shared" si="1"/>
        <v>C</v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str">
        <f>IF(J14&gt;0, IF(AJ14&lt;&gt;"P",_xlfn.XLOOKUP($AQ14,Batting!$AS$2:$AS$519,Batting!$AY$2:$AY$519),""),"")</f>
        <v>7C</v>
      </c>
      <c r="AI14" s="23" t="str" cm="1">
        <f t="array" ref="AI14">IF(J14&gt;0, IF(AJ14&lt;&gt;"P",_xlfn.XLOOKUP($AQ14,Batting!$AS$2:$AS$523,Batting!AZ$2:$AZ$523),""),"")</f>
        <v>R</v>
      </c>
      <c r="AJ14" s="23" t="str">
        <f t="shared" si="2"/>
        <v>Field</v>
      </c>
      <c r="AK14" s="28" t="str">
        <f t="shared" si="3"/>
        <v>Ray Fosse</v>
      </c>
      <c r="AL14" t="s">
        <v>328</v>
      </c>
      <c r="AM14" t="s">
        <v>1293</v>
      </c>
      <c r="AN14" s="23" t="str">
        <f t="shared" si="4"/>
        <v>Field</v>
      </c>
      <c r="AO14" s="23" t="str">
        <f t="shared" si="5"/>
        <v>C</v>
      </c>
      <c r="AP14" s="23">
        <f t="shared" si="6"/>
        <v>7</v>
      </c>
      <c r="AQ14" s="28" t="str">
        <f t="shared" si="7"/>
        <v>Fosse</v>
      </c>
      <c r="AR14" s="23" t="str">
        <f t="shared" si="8"/>
        <v>7C</v>
      </c>
      <c r="AS14" s="23" t="str">
        <f t="shared" si="9"/>
        <v>R</v>
      </c>
    </row>
    <row r="15" spans="1:45" x14ac:dyDescent="0.25">
      <c r="A15" t="s">
        <v>453</v>
      </c>
      <c r="B15" s="2">
        <v>23</v>
      </c>
      <c r="C15" s="2" t="s">
        <v>119</v>
      </c>
      <c r="D15" s="2" t="s">
        <v>116</v>
      </c>
      <c r="E15" s="2" t="s">
        <v>116</v>
      </c>
      <c r="F15" s="2" t="s">
        <v>136</v>
      </c>
      <c r="G15" s="2">
        <v>170</v>
      </c>
      <c r="H15" s="29">
        <v>16132</v>
      </c>
      <c r="I15" s="2">
        <v>3</v>
      </c>
      <c r="J15" s="2">
        <v>73</v>
      </c>
      <c r="K15" s="2">
        <v>62</v>
      </c>
      <c r="L15" s="2">
        <v>73</v>
      </c>
      <c r="M15" s="2">
        <v>66</v>
      </c>
      <c r="N15" s="91">
        <v>0</v>
      </c>
      <c r="O15" s="2">
        <v>0</v>
      </c>
      <c r="P15" s="2">
        <v>0</v>
      </c>
      <c r="Q15" s="2">
        <v>64</v>
      </c>
      <c r="R15" s="2">
        <v>0</v>
      </c>
      <c r="S15" s="2">
        <v>2</v>
      </c>
      <c r="T15" s="2">
        <v>0</v>
      </c>
      <c r="U15" s="2">
        <v>0</v>
      </c>
      <c r="V15" s="2">
        <v>0</v>
      </c>
      <c r="W15" s="2">
        <v>0</v>
      </c>
      <c r="X15" s="2">
        <v>6</v>
      </c>
      <c r="Y15" s="2">
        <v>1</v>
      </c>
      <c r="AA15" s="22"/>
      <c r="AB15" s="20"/>
      <c r="AC15" t="str">
        <f>_xlfn.XLOOKUP(AM15,Fielding!C:C,Fielding!D:D,"NF")</f>
        <v>2B-SS</v>
      </c>
      <c r="AD15" s="23">
        <f t="shared" si="0"/>
        <v>64</v>
      </c>
      <c r="AE15" s="23" t="str">
        <f t="shared" si="1"/>
        <v>2B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5C</v>
      </c>
      <c r="AI15" s="23" t="str" cm="1">
        <f t="array" ref="AI15">IF(J15&gt;0, IF(AJ15&lt;&gt;"P",_xlfn.XLOOKUP($AQ15,Batting!$AS$2:$AS$523,Batting!AZ$2:$AZ$523),""),"")</f>
        <v>R</v>
      </c>
      <c r="AJ15" s="23" t="str">
        <f t="shared" si="2"/>
        <v>Field</v>
      </c>
      <c r="AK15" s="28" t="str">
        <f t="shared" si="3"/>
        <v>Vern Fuller</v>
      </c>
      <c r="AL15" t="s">
        <v>345</v>
      </c>
      <c r="AM15" t="s">
        <v>1357</v>
      </c>
      <c r="AN15" s="23" t="str">
        <f t="shared" si="4"/>
        <v>Field</v>
      </c>
      <c r="AO15" s="23" t="str">
        <f t="shared" si="5"/>
        <v>2B</v>
      </c>
      <c r="AP15" s="23">
        <f t="shared" si="6"/>
        <v>64</v>
      </c>
      <c r="AQ15" s="28" t="str">
        <f t="shared" si="7"/>
        <v>Fuller</v>
      </c>
      <c r="AR15" s="23" t="str">
        <f t="shared" si="8"/>
        <v>5C</v>
      </c>
      <c r="AS15" s="23" t="str">
        <f t="shared" si="9"/>
        <v>R</v>
      </c>
    </row>
    <row r="16" spans="1:45" x14ac:dyDescent="0.25">
      <c r="A16" t="s">
        <v>603</v>
      </c>
      <c r="B16" s="2">
        <v>28</v>
      </c>
      <c r="C16" s="2" t="s">
        <v>127</v>
      </c>
      <c r="D16" s="2" t="s">
        <v>116</v>
      </c>
      <c r="E16" s="2" t="s">
        <v>116</v>
      </c>
      <c r="F16" s="2" t="s">
        <v>128</v>
      </c>
      <c r="G16" s="2">
        <v>180</v>
      </c>
      <c r="H16" s="29">
        <v>14354</v>
      </c>
      <c r="I16" s="2" t="s">
        <v>124</v>
      </c>
      <c r="J16" s="2">
        <v>51</v>
      </c>
      <c r="K16" s="2">
        <v>28</v>
      </c>
      <c r="L16" s="2">
        <v>51</v>
      </c>
      <c r="M16" s="2">
        <v>50</v>
      </c>
      <c r="N16" s="91">
        <v>0</v>
      </c>
      <c r="O16" s="2">
        <v>0</v>
      </c>
      <c r="P16" s="2">
        <v>0</v>
      </c>
      <c r="Q16" s="2">
        <v>50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</v>
      </c>
      <c r="Y16" s="2">
        <v>2</v>
      </c>
      <c r="AA16" s="22"/>
      <c r="AB16" s="20"/>
      <c r="AC16" t="str">
        <f>_xlfn.XLOOKUP(AM16,Fielding!C:C,Fielding!D:D,"NF")</f>
        <v>2B-1B</v>
      </c>
      <c r="AD16" s="23">
        <f t="shared" si="0"/>
        <v>50</v>
      </c>
      <c r="AE16" s="23" t="str">
        <f t="shared" si="1"/>
        <v>2B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7C</v>
      </c>
      <c r="AI16" s="23" t="str" cm="1">
        <f t="array" ref="AI16">IF(J16&gt;0, IF(AJ16&lt;&gt;"P",_xlfn.XLOOKUP($AQ16,Batting!$AS$2:$AS$523,Batting!AZ$2:$AZ$523),""),"")</f>
        <v>R</v>
      </c>
      <c r="AJ16" s="23" t="str">
        <f t="shared" si="2"/>
        <v>Field</v>
      </c>
      <c r="AK16" s="28" t="str">
        <f t="shared" si="3"/>
        <v>Gus Gil</v>
      </c>
      <c r="AL16" t="s">
        <v>1155</v>
      </c>
      <c r="AM16" t="s">
        <v>286</v>
      </c>
      <c r="AN16" s="23" t="str">
        <f t="shared" si="4"/>
        <v>Field</v>
      </c>
      <c r="AO16" s="23" t="str">
        <f t="shared" si="5"/>
        <v>2B</v>
      </c>
      <c r="AP16" s="23">
        <f t="shared" si="6"/>
        <v>50</v>
      </c>
      <c r="AQ16" s="28" t="str">
        <f t="shared" si="7"/>
        <v>Gil</v>
      </c>
      <c r="AR16" s="23" t="str">
        <f t="shared" si="8"/>
        <v>7C</v>
      </c>
      <c r="AS16" s="23" t="str">
        <f t="shared" si="9"/>
        <v>R</v>
      </c>
    </row>
    <row r="17" spans="1:45" x14ac:dyDescent="0.25">
      <c r="A17" t="s">
        <v>518</v>
      </c>
      <c r="B17" s="2">
        <v>29</v>
      </c>
      <c r="C17" s="2" t="s">
        <v>134</v>
      </c>
      <c r="D17" s="2" t="s">
        <v>116</v>
      </c>
      <c r="E17" s="2" t="s">
        <v>116</v>
      </c>
      <c r="F17" s="2" t="s">
        <v>118</v>
      </c>
      <c r="G17" s="2">
        <v>176</v>
      </c>
      <c r="H17" s="29">
        <v>13861</v>
      </c>
      <c r="I17" s="2">
        <v>5</v>
      </c>
      <c r="J17" s="2">
        <v>80</v>
      </c>
      <c r="K17" s="2">
        <v>55</v>
      </c>
      <c r="L17" s="2">
        <v>80</v>
      </c>
      <c r="M17" s="2">
        <v>69</v>
      </c>
      <c r="N17" s="91">
        <v>0</v>
      </c>
      <c r="O17" s="2">
        <v>0</v>
      </c>
      <c r="P17" s="2">
        <v>4</v>
      </c>
      <c r="Q17" s="2">
        <v>64</v>
      </c>
      <c r="R17" s="2">
        <v>4</v>
      </c>
      <c r="S17" s="2">
        <v>3</v>
      </c>
      <c r="T17" s="2">
        <v>0</v>
      </c>
      <c r="U17" s="2">
        <v>0</v>
      </c>
      <c r="V17" s="2">
        <v>0</v>
      </c>
      <c r="W17" s="2">
        <v>0</v>
      </c>
      <c r="X17" s="2">
        <v>7</v>
      </c>
      <c r="Y17" s="2">
        <v>9</v>
      </c>
      <c r="AA17" s="22"/>
      <c r="AB17" s="20"/>
      <c r="AC17" t="str">
        <f>_xlfn.XLOOKUP(AM17,Fielding!C:C,Fielding!D:D,"NF")</f>
        <v>2B-1B-3B-SS</v>
      </c>
      <c r="AD17" s="23">
        <f t="shared" si="0"/>
        <v>64</v>
      </c>
      <c r="AE17" s="23" t="str">
        <f t="shared" si="1"/>
        <v>2B</v>
      </c>
      <c r="AF17" s="23" t="str">
        <f>IF(AJ17="P",_xlfn.XLOOKUP($AQ17,Pitching!$AP$2:$AP$239,Pitching!$AS$2:$AS$239),"")</f>
        <v/>
      </c>
      <c r="AG17" s="23" t="str">
        <f>IF(AJ17="P",_xlfn.XLOOKUP($AQ17,Pitching!$AP$2:$AP$239,Pitching!$AT$2:$AT$239),"")</f>
        <v/>
      </c>
      <c r="AH17" s="23" t="str">
        <f>IF(J17&gt;0, IF(AJ17&lt;&gt;"P",_xlfn.XLOOKUP($AQ17,Batting!$AS$2:$AS$519,Batting!$AY$2:$AY$519),""),"")</f>
        <v>5C</v>
      </c>
      <c r="AI17" s="23" t="str" cm="1">
        <f t="array" ref="AI17">IF(J17&gt;0, IF(AJ17&lt;&gt;"P",_xlfn.XLOOKUP($AQ17,Batting!$AS$2:$AS$523,Batting!AZ$2:$AZ$523),""),"")</f>
        <v>R</v>
      </c>
      <c r="AJ17" s="23" t="str">
        <f t="shared" si="2"/>
        <v>Field</v>
      </c>
      <c r="AK17" s="28" t="str">
        <f t="shared" si="3"/>
        <v>Pedro González</v>
      </c>
      <c r="AL17" t="s">
        <v>326</v>
      </c>
      <c r="AM17" t="s">
        <v>1286</v>
      </c>
      <c r="AN17" s="23" t="str">
        <f t="shared" si="4"/>
        <v>Field</v>
      </c>
      <c r="AO17" s="23" t="str">
        <f t="shared" si="5"/>
        <v>2B</v>
      </c>
      <c r="AP17" s="23">
        <f t="shared" si="6"/>
        <v>64</v>
      </c>
      <c r="AQ17" s="28" t="str">
        <f t="shared" si="7"/>
        <v>González</v>
      </c>
      <c r="AR17" s="23" t="str">
        <f t="shared" si="8"/>
        <v>5C</v>
      </c>
      <c r="AS17" s="23" t="str">
        <f t="shared" si="9"/>
        <v>R</v>
      </c>
    </row>
    <row r="18" spans="1:45" x14ac:dyDescent="0.25">
      <c r="A18" t="s">
        <v>520</v>
      </c>
      <c r="B18" s="2">
        <v>24</v>
      </c>
      <c r="C18" s="2" t="s">
        <v>119</v>
      </c>
      <c r="D18" s="2" t="s">
        <v>116</v>
      </c>
      <c r="E18" s="2" t="s">
        <v>116</v>
      </c>
      <c r="F18" s="2" t="s">
        <v>120</v>
      </c>
      <c r="G18" s="2">
        <v>170</v>
      </c>
      <c r="H18" s="29">
        <v>15592</v>
      </c>
      <c r="I18" s="2">
        <v>3</v>
      </c>
      <c r="J18" s="2">
        <v>30</v>
      </c>
      <c r="K18" s="2">
        <v>29</v>
      </c>
      <c r="L18" s="2">
        <v>30</v>
      </c>
      <c r="M18" s="2">
        <v>30</v>
      </c>
      <c r="N18" s="91">
        <v>30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AA18" s="22"/>
      <c r="AB18" s="20"/>
      <c r="AC18" t="str">
        <f>_xlfn.XLOOKUP(AM18,Fielding!C:C,Fielding!D:D,"NF")</f>
        <v>P</v>
      </c>
      <c r="AD18" s="23">
        <f t="shared" si="0"/>
        <v>30</v>
      </c>
      <c r="AE18" s="23" t="str">
        <f t="shared" si="1"/>
        <v>P</v>
      </c>
      <c r="AF18" s="23">
        <f>IF(AJ18="P",_xlfn.XLOOKUP($AQ18,Pitching!$AP$2:$AP$239,Pitching!$AS$2:$AS$239),"")</f>
        <v>23</v>
      </c>
      <c r="AG18" s="23">
        <f>IF(AJ18="P",_xlfn.XLOOKUP($AQ18,Pitching!$AP$2:$AP$239,Pitching!$AT$2:$AT$239),"")</f>
        <v>8</v>
      </c>
      <c r="AH18" s="23" t="str">
        <f>IF(J18&gt;0, IF(AJ18&lt;&gt;"P",_xlfn.XLOOKUP($AQ18,Batting!$AS$2:$AS$519,Batting!$AY$2:$AY$519),""),"")</f>
        <v/>
      </c>
      <c r="AI18" s="23" t="str" cm="1">
        <f t="array" ref="AI18">IF(J18&gt;0, IF(AJ18&lt;&gt;"P",_xlfn.XLOOKUP($AQ18,Batting!$AS$2:$AS$523,Batting!AZ$2:$AZ$523),""),"")</f>
        <v/>
      </c>
      <c r="AJ18" s="23" t="str">
        <f t="shared" si="2"/>
        <v>P</v>
      </c>
      <c r="AK18" s="28" t="str">
        <f t="shared" si="3"/>
        <v>Steve Hargan</v>
      </c>
      <c r="AL18" t="s">
        <v>139</v>
      </c>
      <c r="AM18" t="s">
        <v>1336</v>
      </c>
      <c r="AN18" s="23" t="str">
        <f t="shared" si="4"/>
        <v>P</v>
      </c>
      <c r="AO18" s="23" t="str">
        <f t="shared" si="5"/>
        <v>P</v>
      </c>
      <c r="AP18" s="23">
        <f t="shared" si="6"/>
        <v>30</v>
      </c>
      <c r="AQ18" s="28" t="str">
        <f t="shared" si="7"/>
        <v>Hargan</v>
      </c>
      <c r="AR18" s="23">
        <f t="shared" si="8"/>
        <v>23</v>
      </c>
      <c r="AS18" s="23">
        <f t="shared" si="9"/>
        <v>8</v>
      </c>
    </row>
    <row r="19" spans="1:45" x14ac:dyDescent="0.25">
      <c r="A19" t="s">
        <v>435</v>
      </c>
      <c r="B19" s="2">
        <v>33</v>
      </c>
      <c r="C19" s="2" t="s">
        <v>119</v>
      </c>
      <c r="D19" s="2" t="s">
        <v>116</v>
      </c>
      <c r="E19" s="2" t="s">
        <v>116</v>
      </c>
      <c r="F19" s="2" t="s">
        <v>136</v>
      </c>
      <c r="G19" s="2">
        <v>180</v>
      </c>
      <c r="H19" s="29">
        <v>12542</v>
      </c>
      <c r="I19" s="2">
        <v>7</v>
      </c>
      <c r="J19" s="2">
        <v>147</v>
      </c>
      <c r="K19" s="2">
        <v>119</v>
      </c>
      <c r="L19" s="2">
        <v>147</v>
      </c>
      <c r="M19" s="2">
        <v>138</v>
      </c>
      <c r="N19" s="91">
        <v>0</v>
      </c>
      <c r="O19" s="2">
        <v>0</v>
      </c>
      <c r="P19" s="2">
        <v>0</v>
      </c>
      <c r="Q19" s="2">
        <v>5</v>
      </c>
      <c r="R19" s="2">
        <v>0</v>
      </c>
      <c r="S19" s="2">
        <v>0</v>
      </c>
      <c r="T19" s="2">
        <v>27</v>
      </c>
      <c r="U19" s="2">
        <v>53</v>
      </c>
      <c r="V19" s="2">
        <v>92</v>
      </c>
      <c r="W19" s="2">
        <v>137</v>
      </c>
      <c r="X19" s="2">
        <v>14</v>
      </c>
      <c r="Y19" s="2">
        <v>5</v>
      </c>
      <c r="AA19" s="22"/>
      <c r="AB19" s="20"/>
      <c r="AC19" t="str">
        <f>_xlfn.XLOOKUP(AM19,Fielding!C:C,Fielding!D:D,"NF")</f>
        <v>OF-2B</v>
      </c>
      <c r="AD19" s="23">
        <f t="shared" si="0"/>
        <v>92</v>
      </c>
      <c r="AE19" s="23" t="str">
        <f t="shared" si="1"/>
        <v>RF</v>
      </c>
      <c r="AF19" s="23" t="str">
        <f>IF(AJ19="P",_xlfn.XLOOKUP($AQ19,Pitching!$AP$2:$AP$239,Pitching!$AS$2:$AS$239),"")</f>
        <v/>
      </c>
      <c r="AG19" s="23" t="str">
        <f>IF(AJ19="P",_xlfn.XLOOKUP($AQ19,Pitching!$AP$2:$AP$239,Pitching!$AT$2:$AT$239),"")</f>
        <v/>
      </c>
      <c r="AH19" s="23" t="str">
        <f>IF(J19&gt;0, IF(AJ19&lt;&gt;"P",_xlfn.XLOOKUP($AQ19,Batting!$AS$2:$AS$519,Batting!$AY$2:$AY$519),""),"")</f>
        <v>4C</v>
      </c>
      <c r="AI19" s="23" t="str" cm="1">
        <f t="array" ref="AI19">IF(J19&gt;0, IF(AJ19&lt;&gt;"P",_xlfn.XLOOKUP($AQ19,Batting!$AS$2:$AS$523,Batting!AZ$2:$AZ$523),""),"")</f>
        <v>R</v>
      </c>
      <c r="AJ19" s="23" t="str">
        <f t="shared" si="2"/>
        <v>Field</v>
      </c>
      <c r="AK19" s="28" t="str">
        <f t="shared" si="3"/>
        <v>Chuck Hinton</v>
      </c>
      <c r="AL19" t="s">
        <v>265</v>
      </c>
      <c r="AM19" t="s">
        <v>1066</v>
      </c>
      <c r="AN19" s="23" t="str">
        <f t="shared" si="4"/>
        <v>Field</v>
      </c>
      <c r="AO19" s="23" t="str">
        <f t="shared" si="5"/>
        <v>RF</v>
      </c>
      <c r="AP19" s="23">
        <f t="shared" si="6"/>
        <v>92</v>
      </c>
      <c r="AQ19" s="28" t="str">
        <f t="shared" si="7"/>
        <v>Hinton</v>
      </c>
      <c r="AR19" s="23" t="str">
        <f t="shared" si="8"/>
        <v>4C</v>
      </c>
      <c r="AS19" s="23" t="str">
        <f t="shared" si="9"/>
        <v>R</v>
      </c>
    </row>
    <row r="20" spans="1:45" x14ac:dyDescent="0.25">
      <c r="A20" t="s">
        <v>436</v>
      </c>
      <c r="B20" s="2">
        <v>22</v>
      </c>
      <c r="C20" s="2" t="s">
        <v>119</v>
      </c>
      <c r="D20" s="2" t="s">
        <v>116</v>
      </c>
      <c r="E20" s="2" t="s">
        <v>116</v>
      </c>
      <c r="F20" s="2" t="s">
        <v>120</v>
      </c>
      <c r="G20" s="2">
        <v>210</v>
      </c>
      <c r="H20" s="29">
        <v>16412</v>
      </c>
      <c r="I20" s="2">
        <v>4</v>
      </c>
      <c r="J20" s="2">
        <v>106</v>
      </c>
      <c r="K20" s="2">
        <v>88</v>
      </c>
      <c r="L20" s="2">
        <v>106</v>
      </c>
      <c r="M20" s="2">
        <v>94</v>
      </c>
      <c r="N20" s="91">
        <v>0</v>
      </c>
      <c r="O20" s="2">
        <v>0</v>
      </c>
      <c r="P20" s="2">
        <v>94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17</v>
      </c>
      <c r="Y20" s="2">
        <v>0</v>
      </c>
      <c r="AA20" s="22"/>
      <c r="AB20" s="20"/>
      <c r="AC20" t="str">
        <f>_xlfn.XLOOKUP(AM20,Fielding!C:C,Fielding!D:D,"NF")</f>
        <v>1B</v>
      </c>
      <c r="AD20" s="23">
        <f t="shared" si="0"/>
        <v>94</v>
      </c>
      <c r="AE20" s="23" t="str">
        <f t="shared" si="1"/>
        <v>1B</v>
      </c>
      <c r="AF20" s="23" t="str">
        <f>IF(AJ20="P",_xlfn.XLOOKUP($AQ20,Pitching!$AP$2:$AP$239,Pitching!$AS$2:$AS$239),"")</f>
        <v/>
      </c>
      <c r="AG20" s="23" t="str">
        <f>IF(AJ20="P",_xlfn.XLOOKUP($AQ20,Pitching!$AP$2:$AP$239,Pitching!$AT$2:$AT$239),"")</f>
        <v/>
      </c>
      <c r="AH20" s="23" t="str">
        <f>IF(J20&gt;0, IF(AJ20&lt;&gt;"P",_xlfn.XLOOKUP($AQ20,Batting!$AS$2:$AS$519,Batting!$AY$2:$AY$519),""),"")</f>
        <v>4B</v>
      </c>
      <c r="AI20" s="23" t="str" cm="1">
        <f t="array" ref="AI20">IF(J20&gt;0, IF(AJ20&lt;&gt;"P",_xlfn.XLOOKUP($AQ20,Batting!$AS$2:$AS$523,Batting!AZ$2:$AZ$523),""),"")</f>
        <v>R</v>
      </c>
      <c r="AJ20" s="23" t="str">
        <f t="shared" si="2"/>
        <v>Field</v>
      </c>
      <c r="AK20" s="28" t="str">
        <f t="shared" si="3"/>
        <v>Tony Horton</v>
      </c>
      <c r="AL20" t="s">
        <v>147</v>
      </c>
      <c r="AM20" t="s">
        <v>1465</v>
      </c>
      <c r="AN20" s="23" t="str">
        <f t="shared" si="4"/>
        <v>Field</v>
      </c>
      <c r="AO20" s="23" t="str">
        <f t="shared" si="5"/>
        <v>1B</v>
      </c>
      <c r="AP20" s="23">
        <f t="shared" si="6"/>
        <v>94</v>
      </c>
      <c r="AQ20" s="28" t="str">
        <f t="shared" si="7"/>
        <v>HortonT</v>
      </c>
      <c r="AR20" s="23" t="str">
        <f t="shared" si="8"/>
        <v>4B</v>
      </c>
      <c r="AS20" s="23" t="str">
        <f t="shared" si="9"/>
        <v>R</v>
      </c>
    </row>
    <row r="21" spans="1:45" x14ac:dyDescent="0.25">
      <c r="A21" t="s">
        <v>622</v>
      </c>
      <c r="B21" s="2">
        <v>23</v>
      </c>
      <c r="C21" s="2" t="s">
        <v>119</v>
      </c>
      <c r="D21" s="2" t="s">
        <v>116</v>
      </c>
      <c r="E21" s="2" t="s">
        <v>116</v>
      </c>
      <c r="F21" s="2" t="s">
        <v>118</v>
      </c>
      <c r="G21" s="2">
        <v>190</v>
      </c>
      <c r="H21" s="29">
        <v>16076</v>
      </c>
      <c r="I21" s="2">
        <v>4</v>
      </c>
      <c r="J21" s="2">
        <v>1</v>
      </c>
      <c r="K21" s="2">
        <v>0</v>
      </c>
      <c r="L21" s="2">
        <v>1</v>
      </c>
      <c r="M21" s="2">
        <v>1</v>
      </c>
      <c r="N21" s="91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2"/>
      <c r="AB21" s="20"/>
      <c r="AC21" t="str">
        <f>_xlfn.XLOOKUP(AM21,Fielding!C:C,Fielding!D:D,"NF")</f>
        <v>P</v>
      </c>
      <c r="AD21" s="23">
        <f t="shared" si="0"/>
        <v>1</v>
      </c>
      <c r="AE21" s="23" t="str">
        <f t="shared" si="1"/>
        <v>P</v>
      </c>
      <c r="AF21" s="23">
        <f>IF(AJ21="P",_xlfn.XLOOKUP($AQ21,Pitching!$AP$2:$AP$239,Pitching!$AS$2:$AS$239),"")</f>
        <v>11</v>
      </c>
      <c r="AG21" s="23">
        <f>IF(AJ21="P",_xlfn.XLOOKUP($AQ21,Pitching!$AP$2:$AP$239,Pitching!$AT$2:$AT$239),"")</f>
        <v>2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Tom Kelley</v>
      </c>
      <c r="AL21" t="s">
        <v>341</v>
      </c>
      <c r="AM21" t="s">
        <v>190</v>
      </c>
      <c r="AN21" s="23" t="str">
        <f t="shared" si="4"/>
        <v>P</v>
      </c>
      <c r="AO21" s="23" t="str">
        <f t="shared" si="5"/>
        <v>P</v>
      </c>
      <c r="AP21" s="23">
        <f t="shared" si="6"/>
        <v>1</v>
      </c>
      <c r="AQ21" s="28" t="str">
        <f t="shared" si="7"/>
        <v>Kelley</v>
      </c>
      <c r="AR21" s="23">
        <f t="shared" si="8"/>
        <v>11</v>
      </c>
      <c r="AS21" s="23">
        <f t="shared" si="9"/>
        <v>2</v>
      </c>
    </row>
    <row r="22" spans="1:45" x14ac:dyDescent="0.25">
      <c r="A22" t="s">
        <v>941</v>
      </c>
      <c r="B22" s="2">
        <v>34</v>
      </c>
      <c r="C22" s="2" t="s">
        <v>119</v>
      </c>
      <c r="D22" s="2" t="s">
        <v>122</v>
      </c>
      <c r="E22" s="2" t="s">
        <v>116</v>
      </c>
      <c r="F22" s="2" t="s">
        <v>118</v>
      </c>
      <c r="G22" s="2">
        <v>185</v>
      </c>
      <c r="H22" s="29">
        <v>11928</v>
      </c>
      <c r="I22" s="2">
        <v>11</v>
      </c>
      <c r="J22" s="2">
        <v>19</v>
      </c>
      <c r="K22" s="2">
        <v>1</v>
      </c>
      <c r="L22" s="2">
        <v>19</v>
      </c>
      <c r="M22" s="2">
        <v>1</v>
      </c>
      <c r="N22" s="91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1</v>
      </c>
      <c r="W22" s="2">
        <v>1</v>
      </c>
      <c r="X22" s="2">
        <v>18</v>
      </c>
      <c r="Y22" s="2">
        <v>0</v>
      </c>
      <c r="AA22" s="22"/>
      <c r="AB22" s="20"/>
      <c r="AC22" t="str">
        <f>_xlfn.XLOOKUP(AM22,Fielding!C:C,Fielding!D:D,"NF")</f>
        <v>OF-C</v>
      </c>
      <c r="AD22" s="23">
        <f t="shared" si="0"/>
        <v>1</v>
      </c>
      <c r="AE22" s="23" t="str">
        <f t="shared" si="1"/>
        <v>RF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6C</v>
      </c>
      <c r="AI22" s="23" t="str" cm="1">
        <f t="array" ref="AI22">IF(J22&gt;0, IF(AJ22&lt;&gt;"P",_xlfn.XLOOKUP($AQ22,Batting!$AS$2:$AS$523,Batting!AZ$2:$AZ$523),""),"")</f>
        <v>L</v>
      </c>
      <c r="AJ22" s="23" t="str">
        <f t="shared" si="2"/>
        <v>Field</v>
      </c>
      <c r="AK22" s="28" t="str">
        <f t="shared" si="3"/>
        <v>Jim King</v>
      </c>
      <c r="AL22" t="s">
        <v>296</v>
      </c>
      <c r="AM22" t="s">
        <v>1193</v>
      </c>
      <c r="AN22" s="23" t="str">
        <f t="shared" si="4"/>
        <v>Field</v>
      </c>
      <c r="AO22" s="23" t="str">
        <f t="shared" si="5"/>
        <v>RF</v>
      </c>
      <c r="AP22" s="23">
        <f t="shared" si="6"/>
        <v>1</v>
      </c>
      <c r="AQ22" s="28" t="str">
        <f t="shared" si="7"/>
        <v>King</v>
      </c>
      <c r="AR22" s="23" t="str">
        <f t="shared" si="8"/>
        <v>6C</v>
      </c>
      <c r="AS22" s="23" t="str">
        <f t="shared" si="9"/>
        <v>L</v>
      </c>
    </row>
    <row r="23" spans="1:45" x14ac:dyDescent="0.25">
      <c r="A23" t="s">
        <v>967</v>
      </c>
      <c r="B23" s="2">
        <v>32</v>
      </c>
      <c r="C23" s="2" t="s">
        <v>119</v>
      </c>
      <c r="D23" s="2" t="s">
        <v>122</v>
      </c>
      <c r="E23" s="2" t="s">
        <v>122</v>
      </c>
      <c r="F23" s="2" t="s">
        <v>126</v>
      </c>
      <c r="G23" s="2">
        <v>180</v>
      </c>
      <c r="H23" s="29">
        <v>12936</v>
      </c>
      <c r="I23" s="2">
        <v>9</v>
      </c>
      <c r="J23" s="2">
        <v>2</v>
      </c>
      <c r="K23" s="2">
        <v>0</v>
      </c>
      <c r="L23" s="2">
        <v>2</v>
      </c>
      <c r="M23" s="2">
        <v>2</v>
      </c>
      <c r="N23" s="91">
        <v>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AA23" s="22"/>
      <c r="AB23" s="20"/>
      <c r="AC23" t="str">
        <f>_xlfn.XLOOKUP(AM23,Fielding!C:C,Fielding!D:D,"NF")</f>
        <v>P</v>
      </c>
      <c r="AD23" s="23">
        <f t="shared" si="0"/>
        <v>2</v>
      </c>
      <c r="AE23" s="23" t="str">
        <f t="shared" si="1"/>
        <v>P</v>
      </c>
      <c r="AF23" s="23">
        <f>IF(AJ23="P",_xlfn.XLOOKUP($AQ23,Pitching!$AP$2:$AP$239,Pitching!$AS$2:$AS$239),"")</f>
        <v>10</v>
      </c>
      <c r="AG23" s="23">
        <f>IF(AJ23="P",_xlfn.XLOOKUP($AQ23,Pitching!$AP$2:$AP$239,Pitching!$AT$2:$AT$239),"")</f>
        <v>2</v>
      </c>
      <c r="AH23" s="23" t="str">
        <f>IF(J23&gt;0, IF(AJ23&lt;&gt;"P",_xlfn.XLOOKUP($AQ23,Batting!$AS$2:$AS$519,Batting!$AY$2:$AY$519),""),"")</f>
        <v/>
      </c>
      <c r="AI23" s="23" t="str" cm="1">
        <f t="array" ref="AI23">IF(J23&gt;0, IF(AJ23&lt;&gt;"P",_xlfn.XLOOKUP($AQ23,Batting!$AS$2:$AS$523,Batting!AZ$2:$AZ$523),""),"")</f>
        <v/>
      </c>
      <c r="AJ23" s="23" t="str">
        <f t="shared" si="2"/>
        <v>P</v>
      </c>
      <c r="AK23" s="28" t="str">
        <f t="shared" si="3"/>
        <v>Jack Kralick</v>
      </c>
      <c r="AL23" t="s">
        <v>289</v>
      </c>
      <c r="AM23" t="s">
        <v>1172</v>
      </c>
      <c r="AN23" s="23" t="str">
        <f t="shared" si="4"/>
        <v>P</v>
      </c>
      <c r="AO23" s="23" t="str">
        <f t="shared" si="5"/>
        <v>P</v>
      </c>
      <c r="AP23" s="23">
        <f t="shared" si="6"/>
        <v>2</v>
      </c>
      <c r="AQ23" s="28" t="str">
        <f t="shared" si="7"/>
        <v>Kralick</v>
      </c>
      <c r="AR23" s="23">
        <f t="shared" si="8"/>
        <v>10</v>
      </c>
      <c r="AS23" s="23">
        <f t="shared" si="9"/>
        <v>2</v>
      </c>
    </row>
    <row r="24" spans="1:45" x14ac:dyDescent="0.25">
      <c r="A24" t="s">
        <v>647</v>
      </c>
      <c r="B24" s="2">
        <v>26</v>
      </c>
      <c r="C24" s="2" t="s">
        <v>119</v>
      </c>
      <c r="D24" s="2" t="s">
        <v>116</v>
      </c>
      <c r="E24" s="2" t="s">
        <v>116</v>
      </c>
      <c r="F24" s="2" t="s">
        <v>125</v>
      </c>
      <c r="G24" s="2">
        <v>170</v>
      </c>
      <c r="H24" s="29">
        <v>15030</v>
      </c>
      <c r="I24" s="2" t="s">
        <v>124</v>
      </c>
      <c r="J24" s="2">
        <v>3</v>
      </c>
      <c r="K24" s="2">
        <v>2</v>
      </c>
      <c r="L24" s="2">
        <v>3</v>
      </c>
      <c r="M24" s="2">
        <v>2</v>
      </c>
      <c r="N24" s="91">
        <v>0</v>
      </c>
      <c r="O24" s="2">
        <v>0</v>
      </c>
      <c r="P24" s="2">
        <v>0</v>
      </c>
      <c r="Q24" s="2">
        <v>0</v>
      </c>
      <c r="R24" s="2">
        <v>0</v>
      </c>
      <c r="S24" s="2">
        <v>2</v>
      </c>
      <c r="T24" s="2">
        <v>0</v>
      </c>
      <c r="U24" s="2">
        <v>0</v>
      </c>
      <c r="V24" s="2">
        <v>0</v>
      </c>
      <c r="W24" s="2">
        <v>0</v>
      </c>
      <c r="X24" s="2">
        <v>1</v>
      </c>
      <c r="Y24" s="2">
        <v>0</v>
      </c>
      <c r="AA24" s="22"/>
      <c r="AB24" s="20"/>
      <c r="AC24" t="str">
        <f>_xlfn.XLOOKUP(AM24,Fielding!C:C,Fielding!D:D,"NF")</f>
        <v>SS</v>
      </c>
      <c r="AD24" s="23">
        <f t="shared" si="0"/>
        <v>2</v>
      </c>
      <c r="AE24" s="23" t="str">
        <f t="shared" si="1"/>
        <v>SS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6C</v>
      </c>
      <c r="AI24" s="23" t="str" cm="1">
        <f t="array" ref="AI24">IF(J24&gt;0, IF(AJ24&lt;&gt;"P",_xlfn.XLOOKUP($AQ24,Batting!$AS$2:$AS$523,Batting!AZ$2:$AZ$523),""),"")</f>
        <v>R</v>
      </c>
      <c r="AJ24" s="23" t="str">
        <f t="shared" si="2"/>
        <v>Field</v>
      </c>
      <c r="AK24" s="28" t="str">
        <f t="shared" si="3"/>
        <v>Gordy Lund</v>
      </c>
      <c r="AL24" t="s">
        <v>1151</v>
      </c>
      <c r="AM24" t="s">
        <v>1152</v>
      </c>
      <c r="AN24" s="23" t="str">
        <f t="shared" si="4"/>
        <v>Field</v>
      </c>
      <c r="AO24" s="23" t="str">
        <f t="shared" si="5"/>
        <v>SS</v>
      </c>
      <c r="AP24" s="23">
        <f t="shared" si="6"/>
        <v>2</v>
      </c>
      <c r="AQ24" s="28" t="str">
        <f t="shared" si="7"/>
        <v>Lund</v>
      </c>
      <c r="AR24" s="23" t="str">
        <f t="shared" si="8"/>
        <v>6C</v>
      </c>
      <c r="AS24" s="23" t="str">
        <f t="shared" si="9"/>
        <v>R</v>
      </c>
    </row>
    <row r="25" spans="1:45" x14ac:dyDescent="0.25">
      <c r="A25" t="s">
        <v>910</v>
      </c>
      <c r="B25" s="2">
        <v>32</v>
      </c>
      <c r="C25" s="2" t="s">
        <v>119</v>
      </c>
      <c r="D25" s="2" t="s">
        <v>122</v>
      </c>
      <c r="E25" s="2" t="s">
        <v>116</v>
      </c>
      <c r="F25" s="2" t="s">
        <v>126</v>
      </c>
      <c r="G25" s="2">
        <v>190</v>
      </c>
      <c r="H25" s="29">
        <v>12764</v>
      </c>
      <c r="I25" s="2">
        <v>9</v>
      </c>
      <c r="J25" s="2">
        <v>115</v>
      </c>
      <c r="K25" s="2">
        <v>63</v>
      </c>
      <c r="L25" s="2">
        <v>115</v>
      </c>
      <c r="M25" s="2">
        <v>77</v>
      </c>
      <c r="N25" s="91">
        <v>0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25</v>
      </c>
      <c r="U25" s="2">
        <v>10</v>
      </c>
      <c r="V25" s="2">
        <v>54</v>
      </c>
      <c r="W25" s="2">
        <v>77</v>
      </c>
      <c r="X25" s="2">
        <v>48</v>
      </c>
      <c r="Y25" s="2">
        <v>1</v>
      </c>
      <c r="AA25" s="22"/>
      <c r="AB25" s="20"/>
      <c r="AC25" t="str">
        <f>_xlfn.XLOOKUP(AM25,Fielding!C:C,Fielding!D:D,"NF")</f>
        <v>OF-2B</v>
      </c>
      <c r="AD25" s="23">
        <f t="shared" si="0"/>
        <v>54</v>
      </c>
      <c r="AE25" s="23" t="str">
        <f t="shared" si="1"/>
        <v>RF</v>
      </c>
      <c r="AF25" s="23" t="str">
        <f>IF(AJ25="P",_xlfn.XLOOKUP($AQ25,Pitching!$AP$2:$AP$239,Pitching!$AS$2:$AS$239),"")</f>
        <v/>
      </c>
      <c r="AG25" s="23" t="str">
        <f>IF(AJ25="P",_xlfn.XLOOKUP($AQ25,Pitching!$AP$2:$AP$239,Pitching!$AT$2:$AT$239),"")</f>
        <v/>
      </c>
      <c r="AH25" s="23" t="str">
        <f>IF(J25&gt;0, IF(AJ25&lt;&gt;"P",_xlfn.XLOOKUP($AQ25,Batting!$AS$2:$AS$519,Batting!$AY$2:$AY$519),""),"")</f>
        <v>4B</v>
      </c>
      <c r="AI25" s="23" t="str" cm="1">
        <f t="array" ref="AI25">IF(J25&gt;0, IF(AJ25&lt;&gt;"P",_xlfn.XLOOKUP($AQ25,Batting!$AS$2:$AS$523,Batting!AZ$2:$AZ$523),""),"")</f>
        <v>L</v>
      </c>
      <c r="AJ25" s="23" t="str">
        <f t="shared" si="2"/>
        <v>Field</v>
      </c>
      <c r="AK25" s="28" t="str">
        <f t="shared" si="3"/>
        <v>Lee Maye</v>
      </c>
      <c r="AL25" t="s">
        <v>306</v>
      </c>
      <c r="AM25" t="s">
        <v>167</v>
      </c>
      <c r="AN25" s="23" t="str">
        <f t="shared" si="4"/>
        <v>Field</v>
      </c>
      <c r="AO25" s="23" t="str">
        <f t="shared" si="5"/>
        <v>RF</v>
      </c>
      <c r="AP25" s="23">
        <f t="shared" si="6"/>
        <v>54</v>
      </c>
      <c r="AQ25" s="28" t="str">
        <f t="shared" si="7"/>
        <v>Maye</v>
      </c>
      <c r="AR25" s="23" t="str">
        <f t="shared" si="8"/>
        <v>4B</v>
      </c>
      <c r="AS25" s="23" t="str">
        <f t="shared" si="9"/>
        <v>L</v>
      </c>
    </row>
    <row r="26" spans="1:45" x14ac:dyDescent="0.25">
      <c r="A26" s="132" t="s">
        <v>944</v>
      </c>
      <c r="B26" s="2">
        <v>24</v>
      </c>
      <c r="C26" s="2" t="s">
        <v>119</v>
      </c>
      <c r="D26" s="2" t="s">
        <v>122</v>
      </c>
      <c r="E26" s="2" t="s">
        <v>122</v>
      </c>
      <c r="F26" s="2" t="s">
        <v>121</v>
      </c>
      <c r="G26" s="2">
        <v>190</v>
      </c>
      <c r="H26" s="29">
        <v>15605</v>
      </c>
      <c r="I26" s="2">
        <v>7</v>
      </c>
      <c r="J26" s="2">
        <v>37</v>
      </c>
      <c r="K26" s="2">
        <v>37</v>
      </c>
      <c r="L26" s="2">
        <v>37</v>
      </c>
      <c r="M26" s="2">
        <v>37</v>
      </c>
      <c r="N26" s="91">
        <v>37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AA26" s="22"/>
      <c r="AB26" s="20"/>
      <c r="AC26" t="str">
        <f>_xlfn.XLOOKUP(AM26,Fielding!C:C,Fielding!D:D,"NF")</f>
        <v>P</v>
      </c>
      <c r="AD26" s="23">
        <f t="shared" si="0"/>
        <v>37</v>
      </c>
      <c r="AE26" s="23" t="str">
        <f t="shared" si="1"/>
        <v>P</v>
      </c>
      <c r="AF26" s="23">
        <f>IF(AJ26="P",_xlfn.XLOOKUP($AQ26,Pitching!$AP$2:$AP$239,Pitching!$AS$2:$AS$239),"")</f>
        <v>20</v>
      </c>
      <c r="AG26" s="23">
        <f>IF(AJ26="P",_xlfn.XLOOKUP($AQ26,Pitching!$AP$2:$AP$239,Pitching!$AT$2:$AT$239),"")</f>
        <v>7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Sam McDowell</v>
      </c>
      <c r="AL26" t="s">
        <v>1322</v>
      </c>
      <c r="AM26" t="s">
        <v>1324</v>
      </c>
      <c r="AN26" s="23" t="str">
        <f t="shared" si="4"/>
        <v>P</v>
      </c>
      <c r="AO26" s="23" t="str">
        <f t="shared" si="5"/>
        <v>P</v>
      </c>
      <c r="AP26" s="23">
        <f t="shared" si="6"/>
        <v>37</v>
      </c>
      <c r="AQ26" s="28" t="str">
        <f t="shared" si="7"/>
        <v>McDowell</v>
      </c>
      <c r="AR26" s="23">
        <f t="shared" si="8"/>
        <v>20</v>
      </c>
      <c r="AS26" s="23">
        <f t="shared" si="9"/>
        <v>7</v>
      </c>
    </row>
    <row r="27" spans="1:45" x14ac:dyDescent="0.25">
      <c r="A27" t="s">
        <v>533</v>
      </c>
      <c r="B27" s="2">
        <v>27</v>
      </c>
      <c r="C27" s="2" t="s">
        <v>119</v>
      </c>
      <c r="D27" s="2" t="s">
        <v>116</v>
      </c>
      <c r="E27" s="2" t="s">
        <v>122</v>
      </c>
      <c r="F27" s="2" t="s">
        <v>123</v>
      </c>
      <c r="G27" s="2">
        <v>203</v>
      </c>
      <c r="H27" s="29">
        <v>14525</v>
      </c>
      <c r="I27" s="2">
        <v>5</v>
      </c>
      <c r="J27" s="2">
        <v>33</v>
      </c>
      <c r="K27" s="2">
        <v>17</v>
      </c>
      <c r="L27" s="2">
        <v>33</v>
      </c>
      <c r="M27" s="2">
        <v>33</v>
      </c>
      <c r="N27" s="91">
        <v>33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2"/>
      <c r="AB27" s="20"/>
      <c r="AC27" t="str">
        <f>_xlfn.XLOOKUP(AM27,Fielding!C:C,Fielding!D:D,"NF")</f>
        <v>P</v>
      </c>
      <c r="AD27" s="23">
        <f t="shared" si="0"/>
        <v>33</v>
      </c>
      <c r="AE27" s="23" t="str">
        <f t="shared" si="1"/>
        <v>P</v>
      </c>
      <c r="AF27" s="23">
        <f>IF(AJ27="P",_xlfn.XLOOKUP($AQ27,Pitching!$AP$2:$AP$239,Pitching!$AS$2:$AS$239),"")</f>
        <v>22</v>
      </c>
      <c r="AG27" s="23">
        <f>IF(AJ27="P",_xlfn.XLOOKUP($AQ27,Pitching!$AP$2:$AP$239,Pitching!$AT$2:$AT$239),"")</f>
        <v>5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John O'Donoghue</v>
      </c>
      <c r="AL27" t="s">
        <v>143</v>
      </c>
      <c r="AM27" t="s">
        <v>1218</v>
      </c>
      <c r="AN27" s="23" t="str">
        <f t="shared" si="4"/>
        <v>P</v>
      </c>
      <c r="AO27" s="23" t="str">
        <f t="shared" si="5"/>
        <v>P</v>
      </c>
      <c r="AP27" s="23">
        <f t="shared" si="6"/>
        <v>33</v>
      </c>
      <c r="AQ27" s="28" t="str">
        <f t="shared" si="7"/>
        <v>O'Donoghue</v>
      </c>
      <c r="AR27" s="23">
        <f t="shared" si="8"/>
        <v>22</v>
      </c>
      <c r="AS27" s="23">
        <f t="shared" si="9"/>
        <v>5</v>
      </c>
    </row>
    <row r="28" spans="1:45" x14ac:dyDescent="0.25">
      <c r="A28" t="s">
        <v>682</v>
      </c>
      <c r="B28" s="2">
        <v>33</v>
      </c>
      <c r="C28" s="2" t="s">
        <v>131</v>
      </c>
      <c r="D28" s="2" t="s">
        <v>116</v>
      </c>
      <c r="E28" s="2" t="s">
        <v>116</v>
      </c>
      <c r="F28" s="2" t="s">
        <v>125</v>
      </c>
      <c r="G28" s="2">
        <v>154</v>
      </c>
      <c r="H28" s="29">
        <v>12375</v>
      </c>
      <c r="I28" s="2">
        <v>9</v>
      </c>
      <c r="J28" s="2">
        <v>48</v>
      </c>
      <c r="K28" s="2">
        <v>1</v>
      </c>
      <c r="L28" s="2">
        <v>48</v>
      </c>
      <c r="M28" s="2">
        <v>48</v>
      </c>
      <c r="N28" s="91">
        <v>48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AA28" s="22"/>
      <c r="AB28" s="20"/>
      <c r="AC28" t="str">
        <f>_xlfn.XLOOKUP(AM28,Fielding!C:C,Fielding!D:D,"NF")</f>
        <v>P</v>
      </c>
      <c r="AD28" s="23">
        <f t="shared" si="0"/>
        <v>48</v>
      </c>
      <c r="AE28" s="23" t="str">
        <f t="shared" si="1"/>
        <v>P</v>
      </c>
      <c r="AF28" s="23">
        <f>IF(AJ28="P",_xlfn.XLOOKUP($AQ28,Pitching!$AP$2:$AP$239,Pitching!$AS$2:$AS$239),"")</f>
        <v>21</v>
      </c>
      <c r="AG28" s="23">
        <f>IF(AJ28="P",_xlfn.XLOOKUP($AQ28,Pitching!$AP$2:$AP$239,Pitching!$AT$2:$AT$239),"")</f>
        <v>3</v>
      </c>
      <c r="AH28" s="23" t="str">
        <f>IF(J28&gt;0, IF(AJ28&lt;&gt;"P",_xlfn.XLOOKUP($AQ28,Batting!$AS$2:$AS$519,Batting!$AY$2:$AY$519),""),"")</f>
        <v/>
      </c>
      <c r="AI28" s="23" t="str" cm="1">
        <f t="array" ref="AI28">IF(J28&gt;0, IF(AJ28&lt;&gt;"P",_xlfn.XLOOKUP($AQ28,Batting!$AS$2:$AS$523,Batting!AZ$2:$AZ$523),""),"")</f>
        <v/>
      </c>
      <c r="AJ28" s="23" t="str">
        <f t="shared" si="2"/>
        <v>P</v>
      </c>
      <c r="AK28" s="28" t="str">
        <f t="shared" si="3"/>
        <v>Orlando Peña</v>
      </c>
      <c r="AL28" t="s">
        <v>320</v>
      </c>
      <c r="AM28" t="s">
        <v>244</v>
      </c>
      <c r="AN28" s="23" t="str">
        <f t="shared" si="4"/>
        <v>P</v>
      </c>
      <c r="AO28" s="23" t="str">
        <f t="shared" si="5"/>
        <v>P</v>
      </c>
      <c r="AP28" s="23">
        <f t="shared" si="6"/>
        <v>48</v>
      </c>
      <c r="AQ28" s="28" t="str">
        <f t="shared" si="7"/>
        <v>Peña</v>
      </c>
      <c r="AR28" s="23">
        <f t="shared" si="8"/>
        <v>21</v>
      </c>
      <c r="AS28" s="23">
        <f t="shared" si="9"/>
        <v>3</v>
      </c>
    </row>
    <row r="29" spans="1:45" x14ac:dyDescent="0.25">
      <c r="A29" t="s">
        <v>691</v>
      </c>
      <c r="B29" s="2">
        <v>30</v>
      </c>
      <c r="C29" s="2" t="s">
        <v>119</v>
      </c>
      <c r="D29" s="2" t="s">
        <v>116</v>
      </c>
      <c r="E29" s="2" t="s">
        <v>116</v>
      </c>
      <c r="F29" s="2" t="s">
        <v>132</v>
      </c>
      <c r="G29" s="2">
        <v>230</v>
      </c>
      <c r="H29" s="29">
        <v>13607</v>
      </c>
      <c r="I29" s="2">
        <v>6</v>
      </c>
      <c r="J29" s="2">
        <v>3</v>
      </c>
      <c r="K29" s="2">
        <v>0</v>
      </c>
      <c r="L29" s="2">
        <v>3</v>
      </c>
      <c r="M29" s="2">
        <v>3</v>
      </c>
      <c r="N29" s="91">
        <v>3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AA29" s="22"/>
      <c r="AB29" s="20"/>
      <c r="AC29" t="str">
        <f>_xlfn.XLOOKUP(AM29,Fielding!C:C,Fielding!D:D,"NF")</f>
        <v>P</v>
      </c>
      <c r="AD29" s="23">
        <f t="shared" si="0"/>
        <v>3</v>
      </c>
      <c r="AE29" s="23" t="str">
        <f t="shared" si="1"/>
        <v>P</v>
      </c>
      <c r="AF29" s="23">
        <f>IF(AJ29="P",_xlfn.XLOOKUP($AQ29,Pitching!$AP$2:$AP$239,Pitching!$AS$2:$AS$239),"")</f>
        <v>11</v>
      </c>
      <c r="AG29" s="23">
        <f>IF(AJ29="P",_xlfn.XLOOKUP($AQ29,Pitching!$AP$2:$AP$239,Pitching!$AT$2:$AT$239),"")</f>
        <v>2</v>
      </c>
      <c r="AH29" s="23" t="str">
        <f>IF(J29&gt;0, IF(AJ29&lt;&gt;"P",_xlfn.XLOOKUP($AQ29,Batting!$AS$2:$AS$519,Batting!$AY$2:$AY$519),""),"")</f>
        <v/>
      </c>
      <c r="AI29" s="23" t="str" cm="1">
        <f t="array" ref="AI29">IF(J29&gt;0, IF(AJ29&lt;&gt;"P",_xlfn.XLOOKUP($AQ29,Batting!$AS$2:$AS$523,Batting!AZ$2:$AZ$523),""),"")</f>
        <v/>
      </c>
      <c r="AJ29" s="23" t="str">
        <f t="shared" si="2"/>
        <v>P</v>
      </c>
      <c r="AK29" s="28" t="str">
        <f t="shared" si="3"/>
        <v>Dick Radatz</v>
      </c>
      <c r="AL29" t="s">
        <v>160</v>
      </c>
      <c r="AM29" t="s">
        <v>1100</v>
      </c>
      <c r="AN29" s="23" t="str">
        <f t="shared" si="4"/>
        <v>P</v>
      </c>
      <c r="AO29" s="23" t="str">
        <f t="shared" si="5"/>
        <v>P</v>
      </c>
      <c r="AP29" s="23">
        <f t="shared" si="6"/>
        <v>3</v>
      </c>
      <c r="AQ29" s="28" t="str">
        <f t="shared" si="7"/>
        <v>Radatz</v>
      </c>
      <c r="AR29" s="23">
        <f t="shared" si="8"/>
        <v>11</v>
      </c>
      <c r="AS29" s="23">
        <f t="shared" si="9"/>
        <v>2</v>
      </c>
    </row>
    <row r="30" spans="1:45" x14ac:dyDescent="0.25">
      <c r="A30" t="s">
        <v>502</v>
      </c>
      <c r="B30" s="2">
        <v>26</v>
      </c>
      <c r="C30" s="2" t="s">
        <v>381</v>
      </c>
      <c r="D30" s="2" t="s">
        <v>116</v>
      </c>
      <c r="E30" s="2" t="s">
        <v>116</v>
      </c>
      <c r="F30" s="2" t="s">
        <v>128</v>
      </c>
      <c r="G30" s="2">
        <v>160</v>
      </c>
      <c r="H30" s="29">
        <v>14948</v>
      </c>
      <c r="I30" s="2">
        <v>4</v>
      </c>
      <c r="J30" s="2">
        <v>90</v>
      </c>
      <c r="K30" s="2">
        <v>45</v>
      </c>
      <c r="L30" s="2">
        <v>90</v>
      </c>
      <c r="M30" s="2">
        <v>87</v>
      </c>
      <c r="N30" s="91">
        <v>0</v>
      </c>
      <c r="O30" s="2">
        <v>0</v>
      </c>
      <c r="P30" s="2">
        <v>24</v>
      </c>
      <c r="Q30" s="2">
        <v>24</v>
      </c>
      <c r="R30" s="2">
        <v>4</v>
      </c>
      <c r="S30" s="2">
        <v>14</v>
      </c>
      <c r="T30" s="2">
        <v>24</v>
      </c>
      <c r="U30" s="2">
        <v>3</v>
      </c>
      <c r="V30" s="2">
        <v>3</v>
      </c>
      <c r="W30" s="2">
        <v>28</v>
      </c>
      <c r="X30" s="2">
        <v>8</v>
      </c>
      <c r="Y30" s="2">
        <v>12</v>
      </c>
      <c r="AA30" s="22"/>
      <c r="AB30" s="20"/>
      <c r="AC30" t="str">
        <f>_xlfn.XLOOKUP(AM30,Fielding!C:C,Fielding!D:D,"NF")</f>
        <v>2B-1B-OF-SS-3B</v>
      </c>
      <c r="AD30" s="23">
        <f t="shared" si="0"/>
        <v>24</v>
      </c>
      <c r="AE30" s="23" t="str">
        <f t="shared" si="1"/>
        <v>1B</v>
      </c>
      <c r="AF30" s="23" t="str">
        <f>IF(AJ30="P",_xlfn.XLOOKUP($AQ30,Pitching!$AP$2:$AP$239,Pitching!$AS$2:$AS$239),"")</f>
        <v/>
      </c>
      <c r="AG30" s="23" t="str">
        <f>IF(AJ30="P",_xlfn.XLOOKUP($AQ30,Pitching!$AP$2:$AP$239,Pitching!$AT$2:$AT$239),"")</f>
        <v/>
      </c>
      <c r="AH30" s="23" t="str">
        <f>IF(J30&gt;0, IF(AJ30&lt;&gt;"P",_xlfn.XLOOKUP($AQ30,Batting!$AS$2:$AS$519,Batting!$AY$2:$AY$519),""),"")</f>
        <v>5C</v>
      </c>
      <c r="AI30" s="23" t="str" cm="1">
        <f t="array" ref="AI30">IF(J30&gt;0, IF(AJ30&lt;&gt;"P",_xlfn.XLOOKUP($AQ30,Batting!$AS$2:$AS$523,Batting!AZ$2:$AZ$523),""),"")</f>
        <v>R</v>
      </c>
      <c r="AJ30" s="23" t="str">
        <f t="shared" si="2"/>
        <v>Field</v>
      </c>
      <c r="AK30" s="28" t="str">
        <f t="shared" si="3"/>
        <v>Chico Salmon</v>
      </c>
      <c r="AL30" t="s">
        <v>1063</v>
      </c>
      <c r="AM30" t="s">
        <v>1064</v>
      </c>
      <c r="AN30" s="23" t="str">
        <f t="shared" si="4"/>
        <v>Field</v>
      </c>
      <c r="AO30" s="23" t="str">
        <f t="shared" si="5"/>
        <v>1B</v>
      </c>
      <c r="AP30" s="23">
        <f t="shared" si="6"/>
        <v>24</v>
      </c>
      <c r="AQ30" s="28" t="str">
        <f t="shared" si="7"/>
        <v>Salmon</v>
      </c>
      <c r="AR30" s="23" t="str">
        <f t="shared" si="8"/>
        <v>5C</v>
      </c>
      <c r="AS30" s="23" t="str">
        <f t="shared" si="9"/>
        <v>R</v>
      </c>
    </row>
    <row r="31" spans="1:45" x14ac:dyDescent="0.25">
      <c r="A31" t="s">
        <v>986</v>
      </c>
      <c r="B31" s="2">
        <v>24</v>
      </c>
      <c r="C31" s="2" t="s">
        <v>119</v>
      </c>
      <c r="D31" s="2" t="s">
        <v>49</v>
      </c>
      <c r="E31" s="2" t="s">
        <v>116</v>
      </c>
      <c r="F31" s="2" t="s">
        <v>136</v>
      </c>
      <c r="G31" s="2">
        <v>180</v>
      </c>
      <c r="H31" s="29">
        <v>15650</v>
      </c>
      <c r="I31" s="2">
        <v>2</v>
      </c>
      <c r="J31" s="2">
        <v>18</v>
      </c>
      <c r="K31" s="2">
        <v>18</v>
      </c>
      <c r="L31" s="2">
        <v>18</v>
      </c>
      <c r="M31" s="2">
        <v>18</v>
      </c>
      <c r="N31" s="91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18</v>
      </c>
      <c r="W31" s="2">
        <v>18</v>
      </c>
      <c r="X31" s="2">
        <v>0</v>
      </c>
      <c r="Y31" s="2">
        <v>0</v>
      </c>
      <c r="AA31" s="22"/>
      <c r="AB31" s="20"/>
      <c r="AC31" t="str">
        <f>_xlfn.XLOOKUP(AM31,Fielding!C:C,Fielding!D:D,"NF")</f>
        <v>OF</v>
      </c>
      <c r="AD31" s="23">
        <f t="shared" si="0"/>
        <v>18</v>
      </c>
      <c r="AE31" s="23" t="str">
        <f t="shared" si="1"/>
        <v>RF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>2B</v>
      </c>
      <c r="AI31" s="23" t="str" cm="1">
        <f t="array" ref="AI31">IF(J31&gt;0, IF(AJ31&lt;&gt;"P",_xlfn.XLOOKUP($AQ31,Batting!$AS$2:$AS$523,Batting!AZ$2:$AZ$523),""),"")</f>
        <v>B</v>
      </c>
      <c r="AJ31" s="23" t="str">
        <f t="shared" si="2"/>
        <v>Field</v>
      </c>
      <c r="AK31" s="28" t="str">
        <f t="shared" si="3"/>
        <v>Richie Scheinblum</v>
      </c>
      <c r="AL31" t="s">
        <v>332</v>
      </c>
      <c r="AM31" t="s">
        <v>1298</v>
      </c>
      <c r="AN31" s="23" t="str">
        <f t="shared" si="4"/>
        <v>Field</v>
      </c>
      <c r="AO31" s="23" t="str">
        <f t="shared" si="5"/>
        <v>RF</v>
      </c>
      <c r="AP31" s="23">
        <f t="shared" si="6"/>
        <v>18</v>
      </c>
      <c r="AQ31" s="28" t="str">
        <f t="shared" si="7"/>
        <v>Scheinblum</v>
      </c>
      <c r="AR31" s="23" t="str">
        <f t="shared" si="8"/>
        <v>2B</v>
      </c>
      <c r="AS31" s="23" t="str">
        <f t="shared" si="9"/>
        <v>B</v>
      </c>
    </row>
    <row r="32" spans="1:45" x14ac:dyDescent="0.25">
      <c r="A32" t="s">
        <v>539</v>
      </c>
      <c r="B32" s="2">
        <v>30</v>
      </c>
      <c r="C32" s="2" t="s">
        <v>119</v>
      </c>
      <c r="D32" s="2" t="s">
        <v>116</v>
      </c>
      <c r="E32" s="2" t="s">
        <v>116</v>
      </c>
      <c r="F32" s="2" t="s">
        <v>120</v>
      </c>
      <c r="G32" s="2">
        <v>190</v>
      </c>
      <c r="H32" s="29">
        <v>13529</v>
      </c>
      <c r="I32" s="2">
        <v>4</v>
      </c>
      <c r="J32" s="2">
        <v>34</v>
      </c>
      <c r="K32" s="2">
        <v>26</v>
      </c>
      <c r="L32" s="2">
        <v>34</v>
      </c>
      <c r="M32" s="2">
        <v>34</v>
      </c>
      <c r="N32" s="91">
        <v>34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2"/>
      <c r="AB32" s="20"/>
      <c r="AC32" t="str">
        <f>_xlfn.XLOOKUP(AM32,Fielding!C:C,Fielding!D:D,"NF")</f>
        <v>P</v>
      </c>
      <c r="AD32" s="23">
        <f t="shared" si="0"/>
        <v>34</v>
      </c>
      <c r="AE32" s="23" t="str">
        <f t="shared" si="1"/>
        <v>P</v>
      </c>
      <c r="AF32" s="23">
        <f>IF(AJ32="P",_xlfn.XLOOKUP($AQ32,Pitching!$AP$2:$AP$239,Pitching!$AS$2:$AS$239),"")</f>
        <v>29</v>
      </c>
      <c r="AG32" s="23">
        <f>IF(AJ32="P",_xlfn.XLOOKUP($AQ32,Pitching!$AP$2:$AP$239,Pitching!$AT$2:$AT$239),"")</f>
        <v>6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Sonny Siebert</v>
      </c>
      <c r="AL32" t="s">
        <v>1329</v>
      </c>
      <c r="AM32" t="s">
        <v>1330</v>
      </c>
      <c r="AN32" s="23" t="str">
        <f t="shared" si="4"/>
        <v>P</v>
      </c>
      <c r="AO32" s="23" t="str">
        <f t="shared" si="5"/>
        <v>P</v>
      </c>
      <c r="AP32" s="23">
        <f t="shared" si="6"/>
        <v>34</v>
      </c>
      <c r="AQ32" s="28" t="str">
        <f t="shared" si="7"/>
        <v>Siebert</v>
      </c>
      <c r="AR32" s="23">
        <f t="shared" si="8"/>
        <v>29</v>
      </c>
      <c r="AS32" s="23">
        <f t="shared" si="9"/>
        <v>6</v>
      </c>
    </row>
    <row r="33" spans="1:45" x14ac:dyDescent="0.25">
      <c r="A33" t="s">
        <v>905</v>
      </c>
      <c r="B33" s="2">
        <v>26</v>
      </c>
      <c r="C33" s="2" t="s">
        <v>119</v>
      </c>
      <c r="D33" s="2" t="s">
        <v>122</v>
      </c>
      <c r="E33" s="2" t="s">
        <v>116</v>
      </c>
      <c r="F33" s="2" t="s">
        <v>126</v>
      </c>
      <c r="G33" s="2">
        <v>197</v>
      </c>
      <c r="H33" s="29">
        <v>15132</v>
      </c>
      <c r="I33" s="2">
        <v>4</v>
      </c>
      <c r="J33" s="2">
        <v>88</v>
      </c>
      <c r="K33" s="2">
        <v>77</v>
      </c>
      <c r="L33" s="2">
        <v>88</v>
      </c>
      <c r="M33" s="2">
        <v>85</v>
      </c>
      <c r="N33" s="91">
        <v>0</v>
      </c>
      <c r="O33" s="2">
        <v>85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5</v>
      </c>
      <c r="Y33" s="2">
        <v>0</v>
      </c>
      <c r="AA33" s="22"/>
      <c r="AB33" s="20"/>
      <c r="AC33" t="str">
        <f>_xlfn.XLOOKUP(AM33,Fielding!C:C,Fielding!D:D,"NF")</f>
        <v>C</v>
      </c>
      <c r="AD33" s="23">
        <f t="shared" si="0"/>
        <v>85</v>
      </c>
      <c r="AE33" s="23" t="str">
        <f t="shared" si="1"/>
        <v>C</v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>5C</v>
      </c>
      <c r="AI33" s="23" t="str" cm="1">
        <f t="array" ref="AI33">IF(J33&gt;0, IF(AJ33&lt;&gt;"P",_xlfn.XLOOKUP($AQ33,Batting!$AS$2:$AS$523,Batting!AZ$2:$AZ$523),""),"")</f>
        <v>L</v>
      </c>
      <c r="AJ33" s="23" t="str">
        <f t="shared" si="2"/>
        <v>Field</v>
      </c>
      <c r="AK33" s="28" t="str">
        <f t="shared" si="3"/>
        <v>Duke Sims</v>
      </c>
      <c r="AL33" t="s">
        <v>1113</v>
      </c>
      <c r="AM33" t="s">
        <v>1114</v>
      </c>
      <c r="AN33" s="23" t="str">
        <f t="shared" si="4"/>
        <v>Field</v>
      </c>
      <c r="AO33" s="23" t="str">
        <f t="shared" si="5"/>
        <v>C</v>
      </c>
      <c r="AP33" s="23">
        <f t="shared" si="6"/>
        <v>85</v>
      </c>
      <c r="AQ33" s="28" t="str">
        <f t="shared" si="7"/>
        <v>Sims</v>
      </c>
      <c r="AR33" s="23" t="str">
        <f t="shared" si="8"/>
        <v>5C</v>
      </c>
      <c r="AS33" s="23" t="str">
        <f t="shared" si="9"/>
        <v>L</v>
      </c>
    </row>
    <row r="34" spans="1:45" x14ac:dyDescent="0.25">
      <c r="A34" t="s">
        <v>989</v>
      </c>
      <c r="B34" s="2">
        <v>28</v>
      </c>
      <c r="C34" s="2" t="s">
        <v>119</v>
      </c>
      <c r="D34" s="2" t="s">
        <v>122</v>
      </c>
      <c r="E34" s="2" t="s">
        <v>122</v>
      </c>
      <c r="F34" s="2" t="s">
        <v>118</v>
      </c>
      <c r="G34" s="2">
        <v>182</v>
      </c>
      <c r="H34" s="29">
        <v>14287</v>
      </c>
      <c r="I34" s="2">
        <v>5</v>
      </c>
      <c r="J34" s="2">
        <v>21</v>
      </c>
      <c r="K34" s="2">
        <v>4</v>
      </c>
      <c r="L34" s="2">
        <v>21</v>
      </c>
      <c r="M34" s="2">
        <v>5</v>
      </c>
      <c r="N34" s="91">
        <v>0</v>
      </c>
      <c r="O34" s="2">
        <v>0</v>
      </c>
      <c r="P34" s="2">
        <v>3</v>
      </c>
      <c r="Q34" s="2">
        <v>0</v>
      </c>
      <c r="R34" s="2">
        <v>0</v>
      </c>
      <c r="S34" s="2">
        <v>0</v>
      </c>
      <c r="T34" s="2">
        <v>4</v>
      </c>
      <c r="U34" s="2">
        <v>0</v>
      </c>
      <c r="V34" s="2">
        <v>0</v>
      </c>
      <c r="W34" s="2">
        <v>4</v>
      </c>
      <c r="X34" s="2">
        <v>16</v>
      </c>
      <c r="Y34" s="2">
        <v>1</v>
      </c>
      <c r="AA34" s="22"/>
      <c r="AB34" s="20"/>
      <c r="AC34" t="str">
        <f>_xlfn.XLOOKUP(AM34,Fielding!C:C,Fielding!D:D,"NF")</f>
        <v>3B</v>
      </c>
      <c r="AD34" s="23">
        <f t="shared" si="0"/>
        <v>4</v>
      </c>
      <c r="AE34" s="23" t="str">
        <f t="shared" si="1"/>
        <v>LF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str">
        <f>IF(J34&gt;0, IF(AJ34&lt;&gt;"P",_xlfn.XLOOKUP($AQ34,Batting!$AS$2:$AS$519,Batting!$AY$2:$AY$519),""),"")</f>
        <v>4C</v>
      </c>
      <c r="AI34" s="23" t="str" cm="1">
        <f t="array" ref="AI34">IF(J34&gt;0, IF(AJ34&lt;&gt;"P",_xlfn.XLOOKUP($AQ34,Batting!$AS$2:$AS$523,Batting!AZ$2:$AZ$523),""),"")</f>
        <v>B</v>
      </c>
      <c r="AJ34" s="23" t="str">
        <f t="shared" si="2"/>
        <v>Field</v>
      </c>
      <c r="AK34" s="28" t="str">
        <f t="shared" si="3"/>
        <v>Willie Smith</v>
      </c>
      <c r="AL34" t="s">
        <v>148</v>
      </c>
      <c r="AM34" t="s">
        <v>260</v>
      </c>
      <c r="AN34" s="23" t="str">
        <f t="shared" si="4"/>
        <v>Field</v>
      </c>
      <c r="AO34" s="23" t="str">
        <f t="shared" si="5"/>
        <v>LF</v>
      </c>
      <c r="AP34" s="23">
        <f t="shared" si="6"/>
        <v>4</v>
      </c>
      <c r="AQ34" s="28" t="str">
        <f t="shared" si="7"/>
        <v>Smith</v>
      </c>
      <c r="AR34" s="23" t="str">
        <f t="shared" si="8"/>
        <v>4C</v>
      </c>
      <c r="AS34" s="23" t="str">
        <f t="shared" si="9"/>
        <v>B</v>
      </c>
    </row>
    <row r="35" spans="1:45" x14ac:dyDescent="0.25">
      <c r="A35" t="s">
        <v>545</v>
      </c>
      <c r="B35" s="2">
        <v>26</v>
      </c>
      <c r="C35" s="2" t="s">
        <v>131</v>
      </c>
      <c r="D35" s="2" t="s">
        <v>116</v>
      </c>
      <c r="E35" s="2" t="s">
        <v>116</v>
      </c>
      <c r="F35" s="2" t="s">
        <v>118</v>
      </c>
      <c r="G35" s="2">
        <v>180</v>
      </c>
      <c r="H35" s="29">
        <v>14938</v>
      </c>
      <c r="I35" s="2">
        <v>4</v>
      </c>
      <c r="J35" s="2">
        <v>33</v>
      </c>
      <c r="K35" s="2">
        <v>29</v>
      </c>
      <c r="L35" s="2">
        <v>33</v>
      </c>
      <c r="M35" s="2">
        <v>33</v>
      </c>
      <c r="N35" s="91">
        <v>33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2"/>
      <c r="AB35" s="20"/>
      <c r="AC35" t="str">
        <f>_xlfn.XLOOKUP(AM35,Fielding!C:C,Fielding!D:D,"NF")</f>
        <v>P</v>
      </c>
      <c r="AD35" s="23">
        <f t="shared" si="0"/>
        <v>33</v>
      </c>
      <c r="AE35" s="23" t="str">
        <f t="shared" si="1"/>
        <v>P</v>
      </c>
      <c r="AF35" s="23">
        <f>IF(AJ35="P",_xlfn.XLOOKUP($AQ35,Pitching!$AP$2:$AP$239,Pitching!$AS$2:$AS$239),"")</f>
        <v>25</v>
      </c>
      <c r="AG35" s="23">
        <f>IF(AJ35="P",_xlfn.XLOOKUP($AQ35,Pitching!$AP$2:$AP$239,Pitching!$AT$2:$AT$239),"")</f>
        <v>7</v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>P</v>
      </c>
      <c r="AK35" s="28" t="str">
        <f t="shared" si="3"/>
        <v>Luis Tiant</v>
      </c>
      <c r="AL35" t="s">
        <v>137</v>
      </c>
      <c r="AM35" t="s">
        <v>1248</v>
      </c>
      <c r="AN35" s="23" t="str">
        <f t="shared" si="4"/>
        <v>P</v>
      </c>
      <c r="AO35" s="23" t="str">
        <f t="shared" si="5"/>
        <v>P</v>
      </c>
      <c r="AP35" s="23">
        <f t="shared" si="6"/>
        <v>33</v>
      </c>
      <c r="AQ35" s="28" t="str">
        <f t="shared" si="7"/>
        <v>Tiant</v>
      </c>
      <c r="AR35" s="23">
        <f t="shared" si="8"/>
        <v>25</v>
      </c>
      <c r="AS35" s="23">
        <f t="shared" si="9"/>
        <v>7</v>
      </c>
    </row>
    <row r="36" spans="1:45" x14ac:dyDescent="0.25">
      <c r="A36" t="s">
        <v>723</v>
      </c>
      <c r="B36" s="2">
        <v>37</v>
      </c>
      <c r="C36" s="2" t="s">
        <v>119</v>
      </c>
      <c r="D36" s="2" t="s">
        <v>116</v>
      </c>
      <c r="E36" s="2" t="s">
        <v>116</v>
      </c>
      <c r="F36" s="2" t="s">
        <v>126</v>
      </c>
      <c r="G36" s="2">
        <v>185</v>
      </c>
      <c r="H36" s="29">
        <v>10876</v>
      </c>
      <c r="I36" s="2">
        <v>9</v>
      </c>
      <c r="J36" s="2">
        <v>5</v>
      </c>
      <c r="K36" s="2">
        <v>0</v>
      </c>
      <c r="L36" s="2">
        <v>5</v>
      </c>
      <c r="M36" s="2">
        <v>5</v>
      </c>
      <c r="N36" s="91">
        <v>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2"/>
      <c r="AB36" s="20"/>
      <c r="AC36" t="str">
        <f>_xlfn.XLOOKUP(AM36,Fielding!C:C,Fielding!D:D,"NF")</f>
        <v>P</v>
      </c>
      <c r="AD36" s="23">
        <f t="shared" si="0"/>
        <v>5</v>
      </c>
      <c r="AE36" s="23" t="str">
        <f t="shared" si="1"/>
        <v>P</v>
      </c>
      <c r="AF36" s="23">
        <f>IF(AJ36="P",_xlfn.XLOOKUP($AQ36,Pitching!$AP$2:$AP$239,Pitching!$AS$2:$AS$239),"")</f>
        <v>11</v>
      </c>
      <c r="AG36" s="23">
        <f>IF(AJ36="P",_xlfn.XLOOKUP($AQ36,Pitching!$AP$2:$AP$239,Pitching!$AT$2:$AT$239),"")</f>
        <v>3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Bobby Tiefenauer</v>
      </c>
      <c r="AL36" t="s">
        <v>252</v>
      </c>
      <c r="AM36" t="s">
        <v>193</v>
      </c>
      <c r="AN36" s="23" t="str">
        <f t="shared" si="4"/>
        <v>P</v>
      </c>
      <c r="AO36" s="23" t="str">
        <f t="shared" si="5"/>
        <v>P</v>
      </c>
      <c r="AP36" s="23">
        <f t="shared" si="6"/>
        <v>5</v>
      </c>
      <c r="AQ36" s="28" t="str">
        <f t="shared" si="7"/>
        <v>Tiefenauer</v>
      </c>
      <c r="AR36" s="23">
        <f t="shared" si="8"/>
        <v>11</v>
      </c>
      <c r="AS36" s="23">
        <f t="shared" si="9"/>
        <v>3</v>
      </c>
    </row>
    <row r="37" spans="1:45" x14ac:dyDescent="0.25">
      <c r="A37" t="s">
        <v>727</v>
      </c>
      <c r="B37" s="2">
        <v>27</v>
      </c>
      <c r="C37" s="2" t="s">
        <v>134</v>
      </c>
      <c r="D37" s="2" t="s">
        <v>116</v>
      </c>
      <c r="E37" s="2" t="s">
        <v>116</v>
      </c>
      <c r="F37" s="2" t="s">
        <v>118</v>
      </c>
      <c r="G37" s="2">
        <v>190</v>
      </c>
      <c r="H37" s="29">
        <v>14704</v>
      </c>
      <c r="I37" s="2">
        <v>2</v>
      </c>
      <c r="J37" s="2">
        <v>16</v>
      </c>
      <c r="K37" s="2">
        <v>9</v>
      </c>
      <c r="L37" s="2">
        <v>16</v>
      </c>
      <c r="M37" s="2">
        <v>10</v>
      </c>
      <c r="N37" s="91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10</v>
      </c>
      <c r="U37" s="2">
        <v>6</v>
      </c>
      <c r="V37" s="2">
        <v>0</v>
      </c>
      <c r="W37" s="2">
        <v>10</v>
      </c>
      <c r="X37" s="2">
        <v>5</v>
      </c>
      <c r="Y37" s="2">
        <v>1</v>
      </c>
      <c r="AA37" s="22"/>
      <c r="AB37" s="20"/>
      <c r="AC37" t="str">
        <f>_xlfn.XLOOKUP(AM37,Fielding!C:C,Fielding!D:D,"NF")</f>
        <v>OF</v>
      </c>
      <c r="AD37" s="23">
        <f t="shared" si="0"/>
        <v>10</v>
      </c>
      <c r="AE37" s="23" t="str">
        <f t="shared" si="1"/>
        <v>LF</v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>7C</v>
      </c>
      <c r="AI37" s="23" t="str" cm="1">
        <f t="array" ref="AI37">IF(J37&gt;0, IF(AJ37&lt;&gt;"P",_xlfn.XLOOKUP($AQ37,Batting!$AS$2:$AS$523,Batting!AZ$2:$AZ$523),""),"")</f>
        <v>R</v>
      </c>
      <c r="AJ37" s="23" t="str">
        <f t="shared" si="2"/>
        <v>Field</v>
      </c>
      <c r="AK37" s="28" t="str">
        <f t="shared" si="3"/>
        <v>José Vidal</v>
      </c>
      <c r="AL37" t="s">
        <v>300</v>
      </c>
      <c r="AM37" t="s">
        <v>1229</v>
      </c>
      <c r="AN37" s="23" t="str">
        <f t="shared" si="4"/>
        <v>Field</v>
      </c>
      <c r="AO37" s="23" t="str">
        <f t="shared" si="5"/>
        <v>LF</v>
      </c>
      <c r="AP37" s="23">
        <f t="shared" si="6"/>
        <v>10</v>
      </c>
      <c r="AQ37" s="28" t="str">
        <f t="shared" si="7"/>
        <v>Vidal</v>
      </c>
      <c r="AR37" s="23" t="str">
        <f t="shared" si="8"/>
        <v>7C</v>
      </c>
      <c r="AS37" s="23" t="str">
        <f t="shared" si="9"/>
        <v>R</v>
      </c>
    </row>
    <row r="38" spans="1:45" x14ac:dyDescent="0.25">
      <c r="A38" t="s">
        <v>901</v>
      </c>
      <c r="B38" s="2">
        <v>33</v>
      </c>
      <c r="C38" s="2" t="s">
        <v>119</v>
      </c>
      <c r="D38" s="2" t="s">
        <v>122</v>
      </c>
      <c r="E38" s="2" t="s">
        <v>116</v>
      </c>
      <c r="F38" s="2" t="s">
        <v>136</v>
      </c>
      <c r="G38" s="2">
        <v>195</v>
      </c>
      <c r="H38" s="29">
        <v>12552</v>
      </c>
      <c r="I38" s="2">
        <v>10</v>
      </c>
      <c r="J38" s="2">
        <v>135</v>
      </c>
      <c r="K38" s="2">
        <v>115</v>
      </c>
      <c r="L38" s="2">
        <v>135</v>
      </c>
      <c r="M38" s="2">
        <v>117</v>
      </c>
      <c r="N38" s="91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117</v>
      </c>
      <c r="U38" s="2">
        <v>0</v>
      </c>
      <c r="V38" s="2">
        <v>0</v>
      </c>
      <c r="W38" s="2">
        <v>117</v>
      </c>
      <c r="X38" s="2">
        <v>20</v>
      </c>
      <c r="Y38" s="2">
        <v>0</v>
      </c>
      <c r="AA38" s="22"/>
      <c r="AC38" t="str">
        <f>_xlfn.XLOOKUP(AM38,Fielding!C:C,Fielding!D:D,"NF")</f>
        <v>OF</v>
      </c>
      <c r="AD38" s="23">
        <f t="shared" si="0"/>
        <v>117</v>
      </c>
      <c r="AE38" s="23" t="str">
        <f t="shared" si="1"/>
        <v>LF</v>
      </c>
      <c r="AF38" s="23" t="str">
        <f>IF(AJ38="P",_xlfn.XLOOKUP($AQ38,Pitching!$AP$2:$AP$239,Pitching!$AS$2:$AS$239),"")</f>
        <v/>
      </c>
      <c r="AG38" s="23" t="str">
        <f>IF(AJ38="P",_xlfn.XLOOKUP($AQ38,Pitching!$AP$2:$AP$239,Pitching!$AT$2:$AT$239),"")</f>
        <v/>
      </c>
      <c r="AH38" s="23" t="str">
        <f>IF(J38&gt;0, IF(AJ38&lt;&gt;"P",_xlfn.XLOOKUP($AQ38,Batting!$AS$2:$AS$519,Batting!$AY$2:$AY$519),""),"")</f>
        <v>4C</v>
      </c>
      <c r="AI38" s="23" t="str" cm="1">
        <f t="array" ref="AI38">IF(J38&gt;0, IF(AJ38&lt;&gt;"P",_xlfn.XLOOKUP($AQ38,Batting!$AS$2:$AS$523,Batting!AZ$2:$AZ$523),""),"")</f>
        <v>L</v>
      </c>
      <c r="AJ38" s="23" t="str">
        <f t="shared" si="2"/>
        <v>Field</v>
      </c>
      <c r="AK38" s="28" t="str">
        <f t="shared" si="3"/>
        <v>Leon Wagner</v>
      </c>
      <c r="AL38" t="s">
        <v>308</v>
      </c>
      <c r="AM38" t="s">
        <v>1241</v>
      </c>
      <c r="AN38" s="23" t="str">
        <f t="shared" si="4"/>
        <v>Field</v>
      </c>
      <c r="AO38" s="23" t="str">
        <f t="shared" si="5"/>
        <v>LF</v>
      </c>
      <c r="AP38" s="23">
        <f t="shared" si="6"/>
        <v>117</v>
      </c>
      <c r="AQ38" s="28" t="str">
        <f t="shared" si="7"/>
        <v>Wagner</v>
      </c>
      <c r="AR38" s="23" t="str">
        <f t="shared" si="8"/>
        <v>4C</v>
      </c>
      <c r="AS38" s="23" t="str">
        <f t="shared" si="9"/>
        <v>L</v>
      </c>
    </row>
    <row r="39" spans="1:45" x14ac:dyDescent="0.25">
      <c r="A39" t="s">
        <v>911</v>
      </c>
      <c r="B39" s="2">
        <v>29</v>
      </c>
      <c r="C39" s="2" t="s">
        <v>119</v>
      </c>
      <c r="D39" s="2" t="s">
        <v>122</v>
      </c>
      <c r="E39" s="2" t="s">
        <v>122</v>
      </c>
      <c r="F39" s="2" t="s">
        <v>136</v>
      </c>
      <c r="G39" s="2">
        <v>190</v>
      </c>
      <c r="H39" s="29">
        <v>13887</v>
      </c>
      <c r="I39" s="2">
        <v>6</v>
      </c>
      <c r="J39" s="2">
        <v>100</v>
      </c>
      <c r="K39" s="2">
        <v>61</v>
      </c>
      <c r="L39" s="2">
        <v>100</v>
      </c>
      <c r="M39" s="2">
        <v>66</v>
      </c>
      <c r="N39" s="91">
        <v>0</v>
      </c>
      <c r="O39" s="2">
        <v>0</v>
      </c>
      <c r="P39" s="2">
        <v>66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38</v>
      </c>
      <c r="Y39" s="2">
        <v>1</v>
      </c>
      <c r="AC39" t="str">
        <f>_xlfn.XLOOKUP(AM39,Fielding!C:C,Fielding!D:D,"NF")</f>
        <v>1B</v>
      </c>
      <c r="AD39" s="23">
        <f t="shared" ref="AD39:AD60" si="10">IF(SUM(N39:V39)=0,MAX(X39:Y39),MAX(N39:V39))</f>
        <v>66</v>
      </c>
      <c r="AE39" s="23" t="str">
        <f t="shared" si="1"/>
        <v>1B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5C</v>
      </c>
      <c r="AI39" s="23" t="str" cm="1">
        <f t="array" ref="AI39">IF(J39&gt;0, IF(AJ39&lt;&gt;"P",_xlfn.XLOOKUP($AQ39,Batting!$AS$2:$AS$523,Batting!AZ$2:$AZ$523),""),"")</f>
        <v>L</v>
      </c>
      <c r="AJ39" s="23" t="str">
        <f t="shared" si="2"/>
        <v>Field</v>
      </c>
      <c r="AK39" s="28" t="str">
        <f t="shared" si="3"/>
        <v>Fred Whitfield</v>
      </c>
      <c r="AL39" t="s">
        <v>282</v>
      </c>
      <c r="AM39" t="s">
        <v>1139</v>
      </c>
      <c r="AN39" s="23" t="str">
        <f t="shared" si="4"/>
        <v>Field</v>
      </c>
      <c r="AO39" s="23" t="str">
        <f t="shared" si="5"/>
        <v>1B</v>
      </c>
      <c r="AP39" s="23">
        <f t="shared" si="6"/>
        <v>66</v>
      </c>
      <c r="AQ39" s="28" t="str">
        <f t="shared" si="7"/>
        <v>Whitfield</v>
      </c>
      <c r="AR39" s="23" t="str">
        <f t="shared" si="8"/>
        <v>5C</v>
      </c>
      <c r="AS39" s="23" t="str">
        <f t="shared" si="9"/>
        <v>L</v>
      </c>
    </row>
    <row r="40" spans="1:45" x14ac:dyDescent="0.25">
      <c r="A40" t="s">
        <v>736</v>
      </c>
      <c r="B40" s="2">
        <v>30</v>
      </c>
      <c r="C40" s="2" t="s">
        <v>119</v>
      </c>
      <c r="D40" s="2" t="s">
        <v>116</v>
      </c>
      <c r="E40" s="2" t="s">
        <v>116</v>
      </c>
      <c r="F40" s="2" t="s">
        <v>121</v>
      </c>
      <c r="G40" s="2">
        <v>230</v>
      </c>
      <c r="H40" s="29">
        <v>13407</v>
      </c>
      <c r="I40" s="2">
        <v>9</v>
      </c>
      <c r="J40" s="2">
        <v>16</v>
      </c>
      <c r="K40" s="2">
        <v>8</v>
      </c>
      <c r="L40" s="2">
        <v>16</v>
      </c>
      <c r="M40" s="2">
        <v>16</v>
      </c>
      <c r="N40" s="91">
        <v>16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AA40" s="22"/>
      <c r="AC40" t="str">
        <f>_xlfn.XLOOKUP(AM40,Fielding!C:C,Fielding!D:D,"NF")</f>
        <v>P</v>
      </c>
      <c r="AD40" s="23">
        <f t="shared" si="10"/>
        <v>16</v>
      </c>
      <c r="AE40" s="23" t="str">
        <f t="shared" si="1"/>
        <v>P</v>
      </c>
      <c r="AF40" s="23">
        <f>IF(AJ40="P",_xlfn.XLOOKUP($AQ40,Pitching!$AP$2:$AP$239,Pitching!$AS$2:$AS$239),"")</f>
        <v>25</v>
      </c>
      <c r="AG40" s="23">
        <f>IF(AJ40="P",_xlfn.XLOOKUP($AQ40,Pitching!$AP$2:$AP$239,Pitching!$AT$2:$AT$239),"")</f>
        <v>6</v>
      </c>
      <c r="AH40" s="23" t="str">
        <f>IF(J40&gt;0, IF(AJ40&lt;&gt;"P",_xlfn.XLOOKUP($AQ40,Batting!$AS$2:$AS$519,Batting!$AY$2:$AY$519),""),"")</f>
        <v/>
      </c>
      <c r="AI40" s="23" t="str" cm="1">
        <f t="array" ref="AI40">IF(J40&gt;0, IF(AJ40&lt;&gt;"P",_xlfn.XLOOKUP($AQ40,Batting!$AS$2:$AS$523,Batting!AZ$2:$AZ$523),""),"")</f>
        <v/>
      </c>
      <c r="AJ40" s="23" t="str">
        <f t="shared" si="2"/>
        <v>P</v>
      </c>
      <c r="AK40" s="28" t="str">
        <f t="shared" si="3"/>
        <v>Stan Williams</v>
      </c>
      <c r="AL40" t="s">
        <v>1333</v>
      </c>
      <c r="AM40" t="s">
        <v>165</v>
      </c>
      <c r="AN40" s="23" t="str">
        <f t="shared" si="4"/>
        <v>P</v>
      </c>
      <c r="AO40" s="23" t="str">
        <f t="shared" si="5"/>
        <v>P</v>
      </c>
      <c r="AP40" s="23">
        <f t="shared" si="6"/>
        <v>16</v>
      </c>
      <c r="AQ40" s="28" t="str">
        <f t="shared" si="7"/>
        <v>Williams</v>
      </c>
      <c r="AR40" s="23">
        <f t="shared" si="8"/>
        <v>25</v>
      </c>
      <c r="AS40" s="23">
        <f t="shared" si="9"/>
        <v>6</v>
      </c>
    </row>
    <row r="41" spans="1:45" x14ac:dyDescent="0.25">
      <c r="H41" s="29"/>
      <c r="AA41" s="22"/>
      <c r="AD41" s="23"/>
      <c r="AE41" s="23"/>
      <c r="AF41" s="23"/>
      <c r="AG41" s="23"/>
      <c r="AH41" s="23"/>
      <c r="AI41" s="23"/>
      <c r="AJ41" s="23"/>
      <c r="AK41" s="28"/>
      <c r="AN41" s="23"/>
      <c r="AO41" s="23"/>
      <c r="AP41" s="23"/>
      <c r="AQ41" s="28"/>
      <c r="AR41" s="23"/>
      <c r="AS41" s="23"/>
    </row>
    <row r="42" spans="1:45" x14ac:dyDescent="0.25">
      <c r="H42" s="29"/>
      <c r="AA42" s="22"/>
      <c r="AD42" s="23">
        <f t="shared" si="10"/>
        <v>0</v>
      </c>
      <c r="AE42" s="23" t="str">
        <f t="shared" si="1"/>
        <v/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/>
      </c>
      <c r="AI42" s="23" t="str" cm="1">
        <f t="array" ref="AI42">IF(J42&gt;0, IF(AJ42&lt;&gt;"P",_xlfn.XLOOKUP($AQ42,Batting!$AS$2:$AS$523,Batting!AZ$2:$AZ$523),""),"")</f>
        <v/>
      </c>
      <c r="AJ42" s="23" t="str">
        <f t="shared" si="2"/>
        <v/>
      </c>
      <c r="AK42" s="28" t="str">
        <f t="shared" si="3"/>
        <v/>
      </c>
      <c r="AN42" s="23" t="str">
        <f t="shared" si="4"/>
        <v/>
      </c>
      <c r="AO42" s="23" t="str">
        <f t="shared" si="5"/>
        <v/>
      </c>
      <c r="AP42" s="23">
        <f t="shared" si="6"/>
        <v>0</v>
      </c>
      <c r="AQ42" s="28">
        <f t="shared" si="7"/>
        <v>0</v>
      </c>
      <c r="AR42" s="23" t="str">
        <f t="shared" si="8"/>
        <v/>
      </c>
      <c r="AS42" s="23" t="str">
        <f t="shared" si="9"/>
        <v/>
      </c>
    </row>
    <row r="43" spans="1:45" x14ac:dyDescent="0.25">
      <c r="H43" s="29"/>
      <c r="AA43" s="22"/>
      <c r="AD43" s="23">
        <f t="shared" si="10"/>
        <v>0</v>
      </c>
      <c r="AE43" s="23" t="str">
        <f t="shared" si="1"/>
        <v/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/>
      </c>
      <c r="AK43" s="28" t="str">
        <f t="shared" si="3"/>
        <v/>
      </c>
      <c r="AN43" s="23" t="str">
        <f t="shared" si="4"/>
        <v/>
      </c>
      <c r="AO43" s="23" t="str">
        <f t="shared" si="5"/>
        <v/>
      </c>
      <c r="AP43" s="23">
        <f t="shared" si="6"/>
        <v>0</v>
      </c>
      <c r="AQ43" s="28">
        <f t="shared" si="7"/>
        <v>0</v>
      </c>
      <c r="AR43" s="23" t="str">
        <f t="shared" si="8"/>
        <v/>
      </c>
      <c r="AS43" s="23" t="str">
        <f t="shared" si="9"/>
        <v/>
      </c>
    </row>
    <row r="44" spans="1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1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1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2" spans="1:45" s="7" customFormat="1" ht="11.25" x14ac:dyDescent="0.2">
      <c r="B62" s="105"/>
      <c r="C62" s="105"/>
      <c r="D62" s="105"/>
      <c r="E62" s="105"/>
      <c r="F62" s="105"/>
      <c r="G62" s="105"/>
      <c r="H62" s="114"/>
      <c r="I62" s="105"/>
      <c r="J62" s="105"/>
      <c r="K62" s="105"/>
      <c r="L62" s="105"/>
      <c r="M62" s="105"/>
      <c r="N62" s="106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AD62" s="105"/>
      <c r="AE62" s="105"/>
      <c r="AF62" s="105"/>
      <c r="AG62" s="105"/>
      <c r="AH62" s="105"/>
      <c r="AI62" s="105"/>
      <c r="AJ62" s="105"/>
      <c r="AK62" s="114"/>
      <c r="AN62" s="105"/>
      <c r="AO62" s="105"/>
      <c r="AP62" s="105"/>
      <c r="AQ62" s="114"/>
      <c r="AR62" s="105"/>
      <c r="AS62" s="105"/>
    </row>
    <row r="63" spans="1:45" s="7" customFormat="1" ht="11.25" x14ac:dyDescent="0.2">
      <c r="B63" s="105"/>
      <c r="C63" s="105"/>
      <c r="D63" s="105"/>
      <c r="E63" s="105"/>
      <c r="F63" s="105"/>
      <c r="G63" s="105"/>
      <c r="H63" s="114"/>
      <c r="I63" s="105"/>
      <c r="J63" s="105"/>
      <c r="K63" s="105"/>
      <c r="L63" s="105"/>
      <c r="M63" s="105"/>
      <c r="N63" s="106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AD63" s="105"/>
      <c r="AE63" s="105"/>
      <c r="AF63" s="105"/>
      <c r="AG63" s="105"/>
      <c r="AH63" s="105"/>
      <c r="AI63" s="105"/>
      <c r="AJ63" s="105"/>
      <c r="AK63" s="114"/>
      <c r="AN63" s="105"/>
      <c r="AO63" s="105"/>
      <c r="AP63" s="105"/>
      <c r="AQ63" s="114"/>
      <c r="AR63" s="105"/>
      <c r="AS63" s="105"/>
    </row>
    <row r="64" spans="1:45" s="7" customFormat="1" ht="11.25" x14ac:dyDescent="0.2">
      <c r="B64" s="105"/>
      <c r="C64" s="105"/>
      <c r="D64" s="105"/>
      <c r="E64" s="105"/>
      <c r="F64" s="105"/>
      <c r="G64" s="105"/>
      <c r="H64" s="114"/>
      <c r="I64" s="105"/>
      <c r="J64" s="105"/>
      <c r="K64" s="105"/>
      <c r="L64" s="105"/>
      <c r="M64" s="105"/>
      <c r="N64" s="106"/>
      <c r="O64" s="105"/>
      <c r="P64" s="105"/>
      <c r="Q64" s="105"/>
      <c r="R64" s="105">
        <v>1</v>
      </c>
      <c r="S64" s="105"/>
      <c r="T64" s="105"/>
      <c r="U64" s="105"/>
      <c r="V64" s="105"/>
      <c r="W64" s="105"/>
      <c r="X64" s="105"/>
      <c r="Y64" s="105"/>
      <c r="AD64" s="105"/>
      <c r="AE64" s="105"/>
      <c r="AF64" s="105"/>
      <c r="AG64" s="105"/>
      <c r="AH64" s="105"/>
      <c r="AI64" s="105"/>
      <c r="AJ64" s="105"/>
      <c r="AK64" s="114"/>
      <c r="AN64" s="105"/>
      <c r="AO64" s="105"/>
      <c r="AP64" s="105"/>
      <c r="AQ64" s="114"/>
      <c r="AR64" s="105"/>
      <c r="AS64" s="105"/>
    </row>
    <row r="65" spans="2:45" s="7" customFormat="1" ht="11.25" x14ac:dyDescent="0.2">
      <c r="B65" s="105"/>
      <c r="C65" s="105"/>
      <c r="D65" s="105"/>
      <c r="E65" s="105"/>
      <c r="F65" s="105"/>
      <c r="G65" s="105"/>
      <c r="H65" s="114"/>
      <c r="I65" s="105"/>
      <c r="J65" s="105"/>
      <c r="K65" s="105"/>
      <c r="L65" s="105"/>
      <c r="M65" s="105"/>
      <c r="N65" s="106"/>
      <c r="O65" s="105"/>
      <c r="P65" s="105"/>
      <c r="Q65" s="105"/>
      <c r="R65" s="105"/>
      <c r="S65" s="7" t="s">
        <v>1787</v>
      </c>
      <c r="T65" s="114" t="s">
        <v>1389</v>
      </c>
      <c r="V65" s="105" t="s">
        <v>7</v>
      </c>
      <c r="W65" s="105"/>
      <c r="X65" s="105" t="s">
        <v>1390</v>
      </c>
      <c r="Y65" s="105"/>
      <c r="Z65" s="105" t="s">
        <v>1391</v>
      </c>
      <c r="AA65" s="105"/>
      <c r="AD65" s="105"/>
      <c r="AE65" s="105"/>
      <c r="AF65" s="105"/>
      <c r="AG65" s="105"/>
      <c r="AH65" s="105"/>
      <c r="AI65" s="105"/>
      <c r="AJ65" s="105"/>
      <c r="AK65" s="114"/>
      <c r="AN65" s="105"/>
      <c r="AO65" s="105"/>
      <c r="AP65" s="105"/>
      <c r="AQ65" s="114"/>
      <c r="AR65" s="105"/>
      <c r="AS65" s="105"/>
    </row>
    <row r="66" spans="2:45" s="7" customFormat="1" ht="11.25" x14ac:dyDescent="0.2">
      <c r="B66" s="105"/>
      <c r="C66" s="105"/>
      <c r="D66" s="105"/>
      <c r="E66" s="105"/>
      <c r="F66" s="105"/>
      <c r="G66" s="105"/>
      <c r="H66" s="114"/>
      <c r="I66" s="105"/>
      <c r="J66" s="105"/>
      <c r="K66" s="105"/>
      <c r="L66" s="105"/>
      <c r="M66" s="105"/>
      <c r="N66" s="106"/>
      <c r="O66" s="105"/>
      <c r="P66" s="105"/>
      <c r="Q66" s="105"/>
      <c r="R66" s="105">
        <v>1</v>
      </c>
      <c r="S66" s="7" t="s">
        <v>170</v>
      </c>
      <c r="T66" s="114" t="str">
        <f>IF(R66&gt;0,_xlfn.XLOOKUP(R66,$L$71:$L$111,$H$71:$H$111),"-")</f>
        <v>Maye</v>
      </c>
      <c r="U66" s="109" t="s">
        <v>161</v>
      </c>
      <c r="V66" s="105" t="str">
        <f>IF(R66&gt;0,_xlfn.XLOOKUP(R66,$L$71:$L$111,$I$71:$I$111),"-")</f>
        <v>4B</v>
      </c>
      <c r="W66" s="109" t="s">
        <v>171</v>
      </c>
      <c r="X66" s="105" t="str">
        <f>IF(R66&gt;0,_xlfn.XLOOKUP(R66,$L$71:$L$111,$J$71:$J$111),"-")</f>
        <v>L</v>
      </c>
      <c r="Y66" s="109" t="s">
        <v>172</v>
      </c>
      <c r="Z66" s="105" t="str">
        <f>_xlfn.XLOOKUP(BK83,$L$71:$L$111,$J$71:$J$111)</f>
        <v>R</v>
      </c>
      <c r="AA66" s="109" t="s">
        <v>173</v>
      </c>
      <c r="AD66" s="105" t="str">
        <f>_xlfn.XLOOKUP(R66,$M$71:$M$127,$F$71:$F$127)</f>
        <v>3B</v>
      </c>
      <c r="AE66" s="105"/>
      <c r="AF66" s="105"/>
      <c r="AG66" s="105"/>
      <c r="AH66" s="105"/>
      <c r="AI66" s="105"/>
      <c r="AJ66" s="105"/>
      <c r="AK66" s="114"/>
      <c r="AN66" s="105"/>
      <c r="AO66" s="105"/>
      <c r="AP66" s="105"/>
      <c r="AQ66" s="114"/>
      <c r="AR66" s="105"/>
      <c r="AS66" s="105"/>
    </row>
    <row r="67" spans="2:45" s="7" customFormat="1" ht="11.25" x14ac:dyDescent="0.2">
      <c r="B67" s="105"/>
      <c r="C67" s="105"/>
      <c r="D67" s="105"/>
      <c r="E67" s="105"/>
      <c r="F67" s="105"/>
      <c r="G67" s="105"/>
      <c r="H67" s="114"/>
      <c r="I67" s="105"/>
      <c r="J67" s="105"/>
      <c r="K67" s="105"/>
      <c r="L67" s="105"/>
      <c r="M67" s="105"/>
      <c r="N67" s="106"/>
      <c r="O67" s="105"/>
      <c r="P67" s="105"/>
      <c r="Q67" s="105"/>
      <c r="R67" s="105">
        <v>2</v>
      </c>
      <c r="S67" s="7" t="s">
        <v>175</v>
      </c>
      <c r="T67" s="114" t="str">
        <f t="shared" ref="T67:T75" si="11">IF(R67&gt;0,_xlfn.XLOOKUP(R67,$L$71:$L$111,$H$71:$H$111),"-")</f>
        <v>Alvis</v>
      </c>
      <c r="U67" s="109" t="s">
        <v>161</v>
      </c>
      <c r="V67" s="105" t="str">
        <f t="shared" ref="V67:V75" si="12">IF(R67&gt;0,_xlfn.XLOOKUP(R67,$L$71:$L$111,$I$71:$I$111),"-")</f>
        <v>4C</v>
      </c>
      <c r="W67" s="109" t="s">
        <v>171</v>
      </c>
      <c r="X67" s="105" t="str">
        <f t="shared" ref="X67:X74" si="13">IF(R67&gt;0,_xlfn.XLOOKUP(R67,$L$71:$L$111,$J$71:$J$111),"-")</f>
        <v>R</v>
      </c>
      <c r="Y67" s="109" t="s">
        <v>172</v>
      </c>
      <c r="Z67" s="105" t="str">
        <f t="shared" ref="Z67:Z74" si="14">_xlfn.XLOOKUP(BK84,$L$71:$L$111,$J$71:$J$111)</f>
        <v>R</v>
      </c>
      <c r="AA67" s="109" t="s">
        <v>173</v>
      </c>
      <c r="AD67" s="105" t="str">
        <f t="shared" ref="AD67:AD75" si="15">_xlfn.XLOOKUP(R67,$M$71:$M$127,$F$71:$F$127)</f>
        <v>RF</v>
      </c>
      <c r="AE67" s="105"/>
      <c r="AF67" s="105"/>
      <c r="AG67" s="105"/>
      <c r="AH67" s="105"/>
      <c r="AI67" s="105"/>
      <c r="AJ67" s="105"/>
      <c r="AK67" s="114"/>
      <c r="AN67" s="105"/>
      <c r="AO67" s="105"/>
      <c r="AP67" s="105"/>
      <c r="AQ67" s="114"/>
      <c r="AR67" s="105"/>
      <c r="AS67" s="105"/>
    </row>
    <row r="68" spans="2:45" s="7" customFormat="1" ht="11.25" x14ac:dyDescent="0.2">
      <c r="B68" s="105"/>
      <c r="C68" s="105"/>
      <c r="D68" s="105"/>
      <c r="E68" s="105"/>
      <c r="F68" s="105"/>
      <c r="G68" s="105"/>
      <c r="H68" s="114"/>
      <c r="I68" s="105"/>
      <c r="J68" s="105"/>
      <c r="K68" s="105"/>
      <c r="L68" s="105">
        <v>1</v>
      </c>
      <c r="M68" s="105">
        <v>2</v>
      </c>
      <c r="N68" s="106">
        <v>3</v>
      </c>
      <c r="O68" s="105">
        <v>4</v>
      </c>
      <c r="P68" s="105">
        <v>5</v>
      </c>
      <c r="Q68" s="105"/>
      <c r="R68" s="105">
        <v>3</v>
      </c>
      <c r="S68" s="7" t="s">
        <v>176</v>
      </c>
      <c r="T68" s="114" t="str">
        <f t="shared" si="11"/>
        <v>Wagner</v>
      </c>
      <c r="U68" s="109" t="s">
        <v>161</v>
      </c>
      <c r="V68" s="105" t="str">
        <f t="shared" si="12"/>
        <v>4C</v>
      </c>
      <c r="W68" s="109" t="s">
        <v>171</v>
      </c>
      <c r="X68" s="105" t="str">
        <f t="shared" si="13"/>
        <v>L</v>
      </c>
      <c r="Y68" s="109" t="s">
        <v>172</v>
      </c>
      <c r="Z68" s="105" t="str">
        <f t="shared" si="14"/>
        <v>R</v>
      </c>
      <c r="AA68" s="109" t="s">
        <v>173</v>
      </c>
      <c r="AD68" s="105" t="str">
        <f t="shared" si="15"/>
        <v>LF</v>
      </c>
      <c r="AE68" s="105"/>
      <c r="AF68" s="105"/>
      <c r="AG68" s="105"/>
      <c r="AH68" s="105"/>
      <c r="AI68" s="105"/>
      <c r="AJ68" s="105"/>
      <c r="AK68" s="114"/>
      <c r="AN68" s="105"/>
      <c r="AO68" s="105"/>
      <c r="AP68" s="105"/>
      <c r="AQ68" s="114"/>
      <c r="AR68" s="105"/>
      <c r="AS68" s="105"/>
    </row>
    <row r="69" spans="2:45" s="7" customFormat="1" ht="11.25" x14ac:dyDescent="0.2">
      <c r="B69" s="105"/>
      <c r="C69" s="105"/>
      <c r="D69" s="105"/>
      <c r="E69" s="122"/>
      <c r="F69" s="122"/>
      <c r="G69" s="122"/>
      <c r="H69" s="117"/>
      <c r="I69" s="122"/>
      <c r="J69" s="122"/>
      <c r="K69" s="105"/>
      <c r="L69" s="105" t="s">
        <v>1776</v>
      </c>
      <c r="M69" s="105" t="s">
        <v>1777</v>
      </c>
      <c r="N69" s="105" t="s">
        <v>1778</v>
      </c>
      <c r="O69" s="105" t="s">
        <v>1774</v>
      </c>
      <c r="P69" s="105" t="s">
        <v>1775</v>
      </c>
      <c r="Q69" s="105"/>
      <c r="R69" s="105">
        <v>4</v>
      </c>
      <c r="S69" s="7" t="s">
        <v>178</v>
      </c>
      <c r="T69" s="114" t="str">
        <f t="shared" si="11"/>
        <v>Colavito</v>
      </c>
      <c r="U69" s="109" t="s">
        <v>161</v>
      </c>
      <c r="V69" s="105" t="str">
        <f t="shared" si="12"/>
        <v>5C</v>
      </c>
      <c r="W69" s="109" t="s">
        <v>171</v>
      </c>
      <c r="X69" s="105" t="str">
        <f t="shared" si="13"/>
        <v>R</v>
      </c>
      <c r="Y69" s="109" t="s">
        <v>172</v>
      </c>
      <c r="Z69" s="105" t="str">
        <f t="shared" si="14"/>
        <v>R</v>
      </c>
      <c r="AA69" s="109" t="s">
        <v>173</v>
      </c>
      <c r="AD69" s="105" t="str">
        <f t="shared" si="15"/>
        <v>2B</v>
      </c>
      <c r="AE69" s="105"/>
      <c r="AF69" s="105"/>
      <c r="AG69" s="105"/>
      <c r="AH69" s="105"/>
      <c r="AI69" s="105"/>
      <c r="AJ69" s="105"/>
      <c r="AK69" s="114"/>
      <c r="AN69" s="105"/>
      <c r="AO69" s="105"/>
      <c r="AP69" s="105"/>
      <c r="AQ69" s="114"/>
      <c r="AR69" s="105"/>
      <c r="AS69" s="105"/>
    </row>
    <row r="70" spans="2:45" s="7" customFormat="1" ht="11.25" x14ac:dyDescent="0.2">
      <c r="B70" s="105"/>
      <c r="C70" s="105"/>
      <c r="D70" s="105"/>
      <c r="E70" s="122" t="s">
        <v>91</v>
      </c>
      <c r="F70" s="122" t="s">
        <v>90</v>
      </c>
      <c r="G70" s="122" t="s">
        <v>92</v>
      </c>
      <c r="H70" s="117" t="s">
        <v>85</v>
      </c>
      <c r="I70" s="122" t="s">
        <v>88</v>
      </c>
      <c r="J70" s="122" t="s">
        <v>89</v>
      </c>
      <c r="K70" s="105"/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Q70" s="105"/>
      <c r="R70" s="105">
        <v>5</v>
      </c>
      <c r="S70" s="7" t="s">
        <v>179</v>
      </c>
      <c r="T70" s="114" t="str">
        <f t="shared" si="11"/>
        <v>Whitfield</v>
      </c>
      <c r="U70" s="109" t="s">
        <v>161</v>
      </c>
      <c r="V70" s="105" t="str">
        <f t="shared" si="12"/>
        <v>5C</v>
      </c>
      <c r="W70" s="109" t="s">
        <v>171</v>
      </c>
      <c r="X70" s="105" t="str">
        <f t="shared" si="13"/>
        <v>L</v>
      </c>
      <c r="Y70" s="109" t="s">
        <v>172</v>
      </c>
      <c r="Z70" s="105" t="str">
        <f t="shared" si="14"/>
        <v>R</v>
      </c>
      <c r="AA70" s="109" t="s">
        <v>173</v>
      </c>
      <c r="AD70" s="105" t="str">
        <f t="shared" si="15"/>
        <v>1B</v>
      </c>
      <c r="AE70" s="105"/>
      <c r="AF70" s="105"/>
      <c r="AG70" s="105"/>
      <c r="AH70" s="105"/>
      <c r="AI70" s="105"/>
      <c r="AJ70" s="105"/>
      <c r="AK70" s="114"/>
      <c r="AN70" s="105"/>
      <c r="AO70" s="105"/>
      <c r="AP70" s="105"/>
      <c r="AQ70" s="114"/>
      <c r="AR70" s="105"/>
      <c r="AS70" s="105"/>
    </row>
    <row r="71" spans="2:45" s="7" customFormat="1" ht="11.25" x14ac:dyDescent="0.2">
      <c r="B71" s="105"/>
      <c r="C71" s="105"/>
      <c r="D71" s="105"/>
      <c r="E71" s="122" t="s">
        <v>384</v>
      </c>
      <c r="F71" s="122" t="s">
        <v>1</v>
      </c>
      <c r="G71" s="122">
        <v>161</v>
      </c>
      <c r="H71" s="117" t="s">
        <v>1254</v>
      </c>
      <c r="I71" s="122" t="s">
        <v>58</v>
      </c>
      <c r="J71" s="122" t="s">
        <v>116</v>
      </c>
      <c r="K71" s="105"/>
      <c r="L71" s="105">
        <v>2</v>
      </c>
      <c r="M71" s="105">
        <v>1</v>
      </c>
      <c r="N71" s="106">
        <v>1</v>
      </c>
      <c r="O71" s="105">
        <v>3</v>
      </c>
      <c r="P71" s="105">
        <v>1</v>
      </c>
      <c r="Q71" s="105"/>
      <c r="R71" s="105">
        <v>6</v>
      </c>
      <c r="S71" s="7" t="s">
        <v>180</v>
      </c>
      <c r="T71" s="114" t="str">
        <f t="shared" si="11"/>
        <v>HortonT</v>
      </c>
      <c r="U71" s="109" t="s">
        <v>161</v>
      </c>
      <c r="V71" s="105" t="str">
        <f t="shared" si="12"/>
        <v>4B</v>
      </c>
      <c r="W71" s="109" t="s">
        <v>171</v>
      </c>
      <c r="X71" s="105" t="str">
        <f t="shared" si="13"/>
        <v>R</v>
      </c>
      <c r="Y71" s="109" t="s">
        <v>172</v>
      </c>
      <c r="Z71" s="105" t="str">
        <f t="shared" si="14"/>
        <v>R</v>
      </c>
      <c r="AA71" s="109" t="s">
        <v>173</v>
      </c>
      <c r="AD71" s="105" t="str">
        <f t="shared" si="15"/>
        <v>RF</v>
      </c>
      <c r="AE71" s="105"/>
      <c r="AF71" s="105"/>
      <c r="AG71" s="105"/>
      <c r="AH71" s="105"/>
      <c r="AI71" s="105"/>
      <c r="AJ71" s="105"/>
      <c r="AK71" s="114"/>
      <c r="AN71" s="105"/>
      <c r="AO71" s="105"/>
      <c r="AP71" s="105"/>
      <c r="AQ71" s="114"/>
      <c r="AR71" s="105"/>
      <c r="AS71" s="105"/>
    </row>
    <row r="72" spans="2:45" s="7" customFormat="1" ht="11.25" x14ac:dyDescent="0.2">
      <c r="B72" s="105"/>
      <c r="C72" s="105"/>
      <c r="D72" s="105"/>
      <c r="E72" s="119" t="s">
        <v>384</v>
      </c>
      <c r="F72" s="119" t="s">
        <v>106</v>
      </c>
      <c r="G72" s="119">
        <v>150</v>
      </c>
      <c r="H72" s="116" t="s">
        <v>1453</v>
      </c>
      <c r="I72" s="119" t="s">
        <v>61</v>
      </c>
      <c r="J72" s="119" t="s">
        <v>116</v>
      </c>
      <c r="K72" s="105"/>
      <c r="L72" s="105"/>
      <c r="M72" s="105">
        <v>9</v>
      </c>
      <c r="N72" s="106">
        <v>9</v>
      </c>
      <c r="O72" s="105">
        <v>9</v>
      </c>
      <c r="P72" s="105">
        <v>8</v>
      </c>
      <c r="Q72" s="105"/>
      <c r="R72" s="105">
        <v>7</v>
      </c>
      <c r="S72" s="7" t="s">
        <v>181</v>
      </c>
      <c r="T72" s="114" t="str">
        <f t="shared" si="11"/>
        <v>Salmon</v>
      </c>
      <c r="U72" s="109" t="s">
        <v>161</v>
      </c>
      <c r="V72" s="105" t="str">
        <f t="shared" si="12"/>
        <v>5C</v>
      </c>
      <c r="W72" s="109" t="s">
        <v>171</v>
      </c>
      <c r="X72" s="105" t="str">
        <f t="shared" si="13"/>
        <v>R</v>
      </c>
      <c r="Y72" s="109" t="s">
        <v>172</v>
      </c>
      <c r="Z72" s="105" t="str">
        <f t="shared" si="14"/>
        <v>R</v>
      </c>
      <c r="AA72" s="109" t="s">
        <v>173</v>
      </c>
      <c r="AD72" s="105" t="str">
        <f t="shared" si="15"/>
        <v>C</v>
      </c>
      <c r="AE72" s="105"/>
      <c r="AF72" s="105"/>
      <c r="AG72" s="105"/>
      <c r="AH72" s="105"/>
      <c r="AI72" s="105"/>
      <c r="AJ72" s="105"/>
      <c r="AK72" s="114"/>
      <c r="AN72" s="105"/>
      <c r="AO72" s="105"/>
      <c r="AP72" s="105"/>
      <c r="AQ72" s="114"/>
      <c r="AR72" s="105"/>
      <c r="AS72" s="105"/>
    </row>
    <row r="73" spans="2:45" s="7" customFormat="1" ht="11.25" x14ac:dyDescent="0.2">
      <c r="B73" s="105"/>
      <c r="C73" s="105"/>
      <c r="D73" s="105"/>
      <c r="E73" s="119" t="s">
        <v>384</v>
      </c>
      <c r="F73" s="119" t="s">
        <v>108</v>
      </c>
      <c r="G73" s="119">
        <v>125</v>
      </c>
      <c r="H73" s="116" t="s">
        <v>1359</v>
      </c>
      <c r="I73" s="119" t="s">
        <v>58</v>
      </c>
      <c r="J73" s="119" t="s">
        <v>122</v>
      </c>
      <c r="K73" s="105"/>
      <c r="L73" s="105"/>
      <c r="M73" s="105"/>
      <c r="N73" s="106"/>
      <c r="O73" s="105"/>
      <c r="P73" s="105">
        <v>2</v>
      </c>
      <c r="Q73" s="105"/>
      <c r="R73" s="105">
        <v>8</v>
      </c>
      <c r="S73" s="7" t="s">
        <v>182</v>
      </c>
      <c r="T73" s="114" t="str">
        <f t="shared" si="11"/>
        <v>Sims</v>
      </c>
      <c r="U73" s="109" t="s">
        <v>161</v>
      </c>
      <c r="V73" s="105" t="str">
        <f t="shared" si="12"/>
        <v>5C</v>
      </c>
      <c r="W73" s="109" t="s">
        <v>171</v>
      </c>
      <c r="X73" s="105" t="str">
        <f t="shared" si="13"/>
        <v>L</v>
      </c>
      <c r="Y73" s="109" t="s">
        <v>172</v>
      </c>
      <c r="Z73" s="105" t="str">
        <f t="shared" si="14"/>
        <v>R</v>
      </c>
      <c r="AA73" s="109" t="s">
        <v>173</v>
      </c>
      <c r="AD73" s="105" t="str">
        <f t="shared" si="15"/>
        <v>2B</v>
      </c>
      <c r="AE73" s="105"/>
      <c r="AF73" s="105"/>
      <c r="AG73" s="105"/>
      <c r="AH73" s="105"/>
      <c r="AI73" s="105"/>
      <c r="AJ73" s="105"/>
      <c r="AK73" s="114"/>
      <c r="AN73" s="105"/>
      <c r="AO73" s="105"/>
      <c r="AP73" s="105"/>
      <c r="AQ73" s="114"/>
      <c r="AR73" s="105"/>
      <c r="AS73" s="105"/>
    </row>
    <row r="74" spans="2:45" s="7" customFormat="1" ht="11.25" x14ac:dyDescent="0.2">
      <c r="B74" s="105"/>
      <c r="C74" s="105"/>
      <c r="D74" s="105"/>
      <c r="E74" s="122" t="s">
        <v>384</v>
      </c>
      <c r="F74" s="122" t="s">
        <v>107</v>
      </c>
      <c r="G74" s="122">
        <v>117</v>
      </c>
      <c r="H74" s="117" t="s">
        <v>1241</v>
      </c>
      <c r="I74" s="122" t="s">
        <v>58</v>
      </c>
      <c r="J74" s="122" t="s">
        <v>122</v>
      </c>
      <c r="K74" s="105"/>
      <c r="L74" s="105">
        <v>3</v>
      </c>
      <c r="M74" s="105">
        <v>3</v>
      </c>
      <c r="N74" s="106">
        <v>3</v>
      </c>
      <c r="O74" s="105">
        <v>6</v>
      </c>
      <c r="P74" s="105"/>
      <c r="Q74" s="105"/>
      <c r="R74" s="105">
        <v>9</v>
      </c>
      <c r="S74" s="7" t="s">
        <v>183</v>
      </c>
      <c r="T74" s="114" t="str">
        <f t="shared" si="11"/>
        <v>González</v>
      </c>
      <c r="U74" s="109" t="s">
        <v>161</v>
      </c>
      <c r="V74" s="105" t="str">
        <f t="shared" si="12"/>
        <v>5C</v>
      </c>
      <c r="W74" s="109" t="s">
        <v>171</v>
      </c>
      <c r="X74" s="105" t="str">
        <f t="shared" si="13"/>
        <v>R</v>
      </c>
      <c r="Y74" s="109" t="s">
        <v>172</v>
      </c>
      <c r="Z74" s="105" t="str">
        <f t="shared" si="14"/>
        <v>R</v>
      </c>
      <c r="AA74" s="109" t="s">
        <v>173</v>
      </c>
      <c r="AD74" s="105" t="str">
        <f t="shared" si="15"/>
        <v>SS</v>
      </c>
      <c r="AE74" s="105"/>
      <c r="AF74" s="105"/>
      <c r="AG74" s="105"/>
      <c r="AH74" s="105"/>
      <c r="AI74" s="105"/>
      <c r="AJ74" s="105"/>
      <c r="AK74" s="114"/>
      <c r="AN74" s="105"/>
      <c r="AO74" s="105"/>
      <c r="AP74" s="105"/>
      <c r="AQ74" s="114"/>
      <c r="AR74" s="105"/>
      <c r="AS74" s="105"/>
    </row>
    <row r="75" spans="2:45" s="7" customFormat="1" ht="11.25" x14ac:dyDescent="0.2">
      <c r="B75" s="105"/>
      <c r="C75" s="105"/>
      <c r="D75" s="105"/>
      <c r="E75" s="119" t="s">
        <v>384</v>
      </c>
      <c r="F75" s="119" t="s">
        <v>6</v>
      </c>
      <c r="G75" s="119">
        <v>94</v>
      </c>
      <c r="H75" s="116" t="s">
        <v>1465</v>
      </c>
      <c r="I75" s="119" t="s">
        <v>57</v>
      </c>
      <c r="J75" s="119" t="s">
        <v>116</v>
      </c>
      <c r="K75" s="105"/>
      <c r="L75" s="105">
        <v>6</v>
      </c>
      <c r="M75" s="105">
        <v>5</v>
      </c>
      <c r="N75" s="106">
        <v>6</v>
      </c>
      <c r="O75" s="105">
        <v>4</v>
      </c>
      <c r="P75" s="105"/>
      <c r="Q75" s="105"/>
      <c r="R75" s="105" t="s">
        <v>184</v>
      </c>
      <c r="S75" s="107" t="s">
        <v>185</v>
      </c>
      <c r="T75" s="114" t="str">
        <f t="shared" si="11"/>
        <v>McDowell</v>
      </c>
      <c r="U75" s="109" t="s">
        <v>163</v>
      </c>
      <c r="V75" s="105">
        <f t="shared" si="12"/>
        <v>20</v>
      </c>
      <c r="W75" s="109" t="s">
        <v>1402</v>
      </c>
      <c r="X75" s="105">
        <f>IF(R75&gt;0,_xlfn.XLOOKUP(R75,L71:L127,J71:J127),"-")</f>
        <v>7</v>
      </c>
      <c r="Y75" s="109" t="s">
        <v>164</v>
      </c>
      <c r="Z75" s="105"/>
      <c r="AD75" s="105" t="str">
        <f t="shared" si="15"/>
        <v>P</v>
      </c>
      <c r="AE75" s="105"/>
      <c r="AF75" s="105"/>
      <c r="AG75" s="105"/>
      <c r="AH75" s="105"/>
      <c r="AI75" s="105"/>
      <c r="AJ75" s="105"/>
      <c r="AK75" s="114"/>
      <c r="AN75" s="105"/>
      <c r="AO75" s="105"/>
      <c r="AP75" s="105"/>
      <c r="AQ75" s="114"/>
      <c r="AR75" s="105"/>
      <c r="AS75" s="105"/>
    </row>
    <row r="76" spans="2:45" s="7" customFormat="1" ht="11.25" x14ac:dyDescent="0.2">
      <c r="B76" s="105"/>
      <c r="C76" s="105"/>
      <c r="D76" s="105"/>
      <c r="E76" s="119" t="s">
        <v>384</v>
      </c>
      <c r="F76" s="119" t="s">
        <v>109</v>
      </c>
      <c r="G76" s="119">
        <v>92</v>
      </c>
      <c r="H76" s="116" t="s">
        <v>1066</v>
      </c>
      <c r="I76" s="119" t="s">
        <v>58</v>
      </c>
      <c r="J76" s="119" t="s">
        <v>116</v>
      </c>
      <c r="K76" s="105"/>
      <c r="L76" s="105"/>
      <c r="M76" s="105">
        <v>2</v>
      </c>
      <c r="N76" s="106">
        <v>2</v>
      </c>
      <c r="O76" s="105">
        <v>1</v>
      </c>
      <c r="P76" s="105">
        <v>3</v>
      </c>
      <c r="Q76" s="105"/>
      <c r="R76" s="105"/>
      <c r="S76" s="108" t="s">
        <v>1786</v>
      </c>
      <c r="T76" s="114"/>
      <c r="V76" s="105"/>
      <c r="W76" s="105"/>
      <c r="X76" s="105"/>
      <c r="Y76" s="105"/>
      <c r="Z76" s="105"/>
      <c r="AA76" s="105"/>
      <c r="AD76" s="105"/>
      <c r="AE76" s="105"/>
      <c r="AF76" s="105"/>
      <c r="AG76" s="105"/>
      <c r="AH76" s="105"/>
      <c r="AI76" s="105"/>
      <c r="AJ76" s="105"/>
      <c r="AK76" s="114"/>
      <c r="AN76" s="105"/>
      <c r="AO76" s="105"/>
      <c r="AP76" s="105"/>
      <c r="AQ76" s="114"/>
      <c r="AR76" s="105"/>
      <c r="AS76" s="105"/>
    </row>
    <row r="77" spans="2:45" s="7" customFormat="1" ht="11.25" x14ac:dyDescent="0.2">
      <c r="B77" s="105"/>
      <c r="C77" s="105"/>
      <c r="D77" s="105"/>
      <c r="E77" s="119" t="s">
        <v>384</v>
      </c>
      <c r="F77" s="119" t="s">
        <v>5</v>
      </c>
      <c r="G77" s="119">
        <v>86</v>
      </c>
      <c r="H77" s="116" t="s">
        <v>1205</v>
      </c>
      <c r="I77" s="119" t="s">
        <v>57</v>
      </c>
      <c r="J77" s="119" t="s">
        <v>116</v>
      </c>
      <c r="K77" s="105"/>
      <c r="L77" s="105"/>
      <c r="M77" s="105">
        <v>7</v>
      </c>
      <c r="N77" s="106">
        <v>5</v>
      </c>
      <c r="O77" s="105">
        <v>7</v>
      </c>
      <c r="P77" s="105">
        <v>5</v>
      </c>
      <c r="Q77" s="105"/>
      <c r="R77" s="105">
        <v>2</v>
      </c>
      <c r="S77" s="105"/>
      <c r="T77" s="105"/>
      <c r="U77" s="105"/>
      <c r="V77" s="105"/>
      <c r="W77" s="105"/>
      <c r="X77" s="105"/>
      <c r="Y77" s="105"/>
      <c r="AD77" s="105"/>
      <c r="AE77" s="105"/>
      <c r="AF77" s="105"/>
      <c r="AG77" s="105"/>
      <c r="AH77" s="105"/>
      <c r="AI77" s="105"/>
      <c r="AJ77" s="105"/>
      <c r="AK77" s="114"/>
      <c r="AN77" s="105"/>
      <c r="AO77" s="105"/>
      <c r="AP77" s="105"/>
      <c r="AQ77" s="114"/>
      <c r="AR77" s="105"/>
      <c r="AS77" s="105"/>
    </row>
    <row r="78" spans="2:45" s="7" customFormat="1" ht="12" thickBot="1" x14ac:dyDescent="0.25">
      <c r="B78" s="105"/>
      <c r="C78" s="105"/>
      <c r="D78" s="105"/>
      <c r="E78" s="140" t="s">
        <v>384</v>
      </c>
      <c r="F78" s="140" t="s">
        <v>5</v>
      </c>
      <c r="G78" s="140">
        <v>85</v>
      </c>
      <c r="H78" s="131" t="s">
        <v>1114</v>
      </c>
      <c r="I78" s="140" t="s">
        <v>61</v>
      </c>
      <c r="J78" s="140" t="s">
        <v>122</v>
      </c>
      <c r="K78" s="105"/>
      <c r="L78" s="105">
        <v>8</v>
      </c>
      <c r="M78" s="105"/>
      <c r="N78" s="106"/>
      <c r="O78" s="105"/>
      <c r="P78" s="105"/>
      <c r="Q78" s="105"/>
      <c r="R78" s="105"/>
      <c r="S78" s="7" t="s">
        <v>1785</v>
      </c>
      <c r="T78" s="114" t="s">
        <v>1788</v>
      </c>
      <c r="V78" s="105" t="s">
        <v>7</v>
      </c>
      <c r="W78" s="105"/>
      <c r="X78" s="105" t="s">
        <v>1390</v>
      </c>
      <c r="Y78" s="105"/>
      <c r="Z78" s="105" t="s">
        <v>1391</v>
      </c>
      <c r="AA78" s="105"/>
      <c r="AD78" s="105"/>
      <c r="AE78" s="105"/>
      <c r="AF78" s="105"/>
      <c r="AG78" s="105"/>
      <c r="AH78" s="105"/>
      <c r="AI78" s="105"/>
      <c r="AJ78" s="105"/>
      <c r="AK78" s="114"/>
      <c r="AN78" s="105"/>
      <c r="AO78" s="105"/>
      <c r="AP78" s="105"/>
      <c r="AQ78" s="114"/>
      <c r="AR78" s="105"/>
      <c r="AS78" s="105"/>
    </row>
    <row r="79" spans="2:45" s="7" customFormat="1" ht="12" thickTop="1" x14ac:dyDescent="0.2">
      <c r="B79" s="105"/>
      <c r="C79" s="105"/>
      <c r="D79" s="105"/>
      <c r="E79" s="118" t="s">
        <v>384</v>
      </c>
      <c r="F79" s="118" t="s">
        <v>6</v>
      </c>
      <c r="G79" s="118">
        <v>66</v>
      </c>
      <c r="H79" s="135" t="s">
        <v>1139</v>
      </c>
      <c r="I79" s="118" t="s">
        <v>61</v>
      </c>
      <c r="J79" s="118" t="s">
        <v>122</v>
      </c>
      <c r="K79" s="105"/>
      <c r="L79" s="105">
        <v>5</v>
      </c>
      <c r="M79" s="105"/>
      <c r="N79" s="106"/>
      <c r="O79" s="105">
        <v>2</v>
      </c>
      <c r="P79" s="105"/>
      <c r="Q79" s="105"/>
      <c r="R79" s="105">
        <v>1</v>
      </c>
      <c r="S79" s="7" t="s">
        <v>170</v>
      </c>
      <c r="T79" s="114" t="str">
        <f>IF(R79&gt;0,_xlfn.XLOOKUP(R79,$M$71:$M$111,$H$71:$H$111),"-")</f>
        <v>Alvis</v>
      </c>
      <c r="U79" s="109" t="s">
        <v>161</v>
      </c>
      <c r="V79" s="105" t="str">
        <f>IF(R79&gt;0,_xlfn.XLOOKUP(R79,$M$71:$M$111,$I$71:$I$111),"-")</f>
        <v>4C</v>
      </c>
      <c r="W79" s="109" t="s">
        <v>171</v>
      </c>
      <c r="X79" s="105" t="str">
        <f>IF(R79&gt;0,_xlfn.XLOOKUP(R79,$M$71:$M$111,$J$71:$J$111),"-")</f>
        <v>R</v>
      </c>
      <c r="Y79" s="109" t="s">
        <v>172</v>
      </c>
      <c r="Z79" s="105" t="str">
        <f>_xlfn.XLOOKUP(BK96,$M$71:$M$111,$J$71:$J$111)</f>
        <v>L</v>
      </c>
      <c r="AA79" s="109" t="s">
        <v>173</v>
      </c>
      <c r="AD79" s="105" t="str">
        <f>_xlfn.XLOOKUP(R79,$M$71:$M$127,$F$71:$F$127)</f>
        <v>3B</v>
      </c>
      <c r="AE79" s="105"/>
      <c r="AF79" s="105"/>
      <c r="AG79" s="105"/>
      <c r="AH79" s="105"/>
      <c r="AI79" s="105"/>
      <c r="AJ79" s="105"/>
      <c r="AK79" s="114"/>
      <c r="AN79" s="105"/>
      <c r="AO79" s="105"/>
      <c r="AP79" s="105"/>
      <c r="AQ79" s="114"/>
      <c r="AR79" s="105"/>
      <c r="AS79" s="105"/>
    </row>
    <row r="80" spans="2:45" s="7" customFormat="1" ht="11.25" x14ac:dyDescent="0.2">
      <c r="B80" s="105"/>
      <c r="C80" s="105"/>
      <c r="D80" s="105"/>
      <c r="E80" s="119" t="s">
        <v>384</v>
      </c>
      <c r="F80" s="119" t="s">
        <v>0</v>
      </c>
      <c r="G80" s="119">
        <v>64</v>
      </c>
      <c r="H80" s="116" t="s">
        <v>1357</v>
      </c>
      <c r="I80" s="119" t="s">
        <v>61</v>
      </c>
      <c r="J80" s="119" t="s">
        <v>116</v>
      </c>
      <c r="K80" s="105"/>
      <c r="L80" s="105"/>
      <c r="M80" s="105"/>
      <c r="N80" s="106"/>
      <c r="O80" s="105"/>
      <c r="P80" s="105">
        <v>9</v>
      </c>
      <c r="Q80" s="105"/>
      <c r="R80" s="105">
        <v>2</v>
      </c>
      <c r="S80" s="7" t="s">
        <v>175</v>
      </c>
      <c r="T80" s="114" t="str">
        <f t="shared" ref="T80:T88" si="16">IF(R80&gt;0,_xlfn.XLOOKUP(R80,$M$71:$M$111,$H$71:$H$111),"-")</f>
        <v>Hinton</v>
      </c>
      <c r="U80" s="109" t="s">
        <v>161</v>
      </c>
      <c r="V80" s="105" t="str">
        <f t="shared" ref="V80:V87" si="17">IF(R80&gt;0,_xlfn.XLOOKUP(R80,$M$71:$M$111,$I$71:$I$111),"-")</f>
        <v>4C</v>
      </c>
      <c r="W80" s="109" t="s">
        <v>171</v>
      </c>
      <c r="X80" s="105" t="str">
        <f t="shared" ref="X80:X87" si="18">IF(R80&gt;0,_xlfn.XLOOKUP(R80,$M$71:$M$111,$J$71:$J$111),"-")</f>
        <v>R</v>
      </c>
      <c r="Y80" s="109" t="s">
        <v>172</v>
      </c>
      <c r="Z80" s="105" t="str">
        <f t="shared" ref="Z80:Z87" si="19">_xlfn.XLOOKUP(BK97,$M$71:$M$111,$J$71:$J$111)</f>
        <v>L</v>
      </c>
      <c r="AA80" s="109" t="s">
        <v>173</v>
      </c>
      <c r="AD80" s="105" t="str">
        <f t="shared" ref="AD80:AD87" si="20">_xlfn.XLOOKUP(R80,$M$71:$M$127,$F$71:$F$127)</f>
        <v>RF</v>
      </c>
      <c r="AE80" s="105"/>
      <c r="AF80" s="105"/>
      <c r="AG80" s="105"/>
      <c r="AH80" s="105"/>
      <c r="AI80" s="105"/>
      <c r="AJ80" s="105"/>
      <c r="AK80" s="114"/>
      <c r="AN80" s="105"/>
      <c r="AO80" s="105"/>
      <c r="AP80" s="105"/>
      <c r="AQ80" s="114"/>
      <c r="AR80" s="105"/>
      <c r="AS80" s="105"/>
    </row>
    <row r="81" spans="2:45" s="7" customFormat="1" ht="11.25" x14ac:dyDescent="0.2">
      <c r="B81" s="105"/>
      <c r="C81" s="105"/>
      <c r="D81" s="105"/>
      <c r="E81" s="119" t="s">
        <v>384</v>
      </c>
      <c r="F81" s="119" t="s">
        <v>0</v>
      </c>
      <c r="G81" s="119">
        <v>64</v>
      </c>
      <c r="H81" s="116" t="s">
        <v>1286</v>
      </c>
      <c r="I81" s="119" t="s">
        <v>61</v>
      </c>
      <c r="J81" s="119" t="s">
        <v>116</v>
      </c>
      <c r="K81" s="105"/>
      <c r="L81" s="105">
        <v>9</v>
      </c>
      <c r="M81" s="105">
        <v>8</v>
      </c>
      <c r="N81" s="106">
        <v>8</v>
      </c>
      <c r="O81" s="105"/>
      <c r="P81" s="105"/>
      <c r="Q81" s="105"/>
      <c r="R81" s="105">
        <v>3</v>
      </c>
      <c r="S81" s="7" t="s">
        <v>176</v>
      </c>
      <c r="T81" s="114" t="str">
        <f t="shared" si="16"/>
        <v>Wagner</v>
      </c>
      <c r="U81" s="109" t="s">
        <v>161</v>
      </c>
      <c r="V81" s="105" t="str">
        <f t="shared" si="17"/>
        <v>4C</v>
      </c>
      <c r="W81" s="109" t="s">
        <v>171</v>
      </c>
      <c r="X81" s="105" t="str">
        <f t="shared" si="18"/>
        <v>L</v>
      </c>
      <c r="Y81" s="109" t="s">
        <v>172</v>
      </c>
      <c r="Z81" s="105" t="str">
        <f t="shared" si="19"/>
        <v>L</v>
      </c>
      <c r="AA81" s="109" t="s">
        <v>173</v>
      </c>
      <c r="AD81" s="105" t="str">
        <f t="shared" si="20"/>
        <v>LF</v>
      </c>
      <c r="AE81" s="105"/>
      <c r="AF81" s="105"/>
      <c r="AG81" s="105"/>
      <c r="AH81" s="105"/>
      <c r="AI81" s="105"/>
      <c r="AJ81" s="105"/>
      <c r="AK81" s="114"/>
      <c r="AN81" s="105"/>
      <c r="AO81" s="105"/>
      <c r="AP81" s="105"/>
      <c r="AQ81" s="114"/>
      <c r="AR81" s="105"/>
      <c r="AS81" s="105"/>
    </row>
    <row r="82" spans="2:45" s="7" customFormat="1" ht="11.25" x14ac:dyDescent="0.2">
      <c r="B82" s="105"/>
      <c r="C82" s="105"/>
      <c r="D82" s="105"/>
      <c r="E82" s="119" t="s">
        <v>384</v>
      </c>
      <c r="F82" s="119" t="s">
        <v>109</v>
      </c>
      <c r="G82" s="119">
        <v>54</v>
      </c>
      <c r="H82" s="116" t="s">
        <v>167</v>
      </c>
      <c r="I82" s="119" t="s">
        <v>57</v>
      </c>
      <c r="J82" s="119" t="s">
        <v>122</v>
      </c>
      <c r="K82" s="105"/>
      <c r="L82" s="105">
        <v>1</v>
      </c>
      <c r="M82" s="105"/>
      <c r="N82" s="106">
        <v>7</v>
      </c>
      <c r="O82" s="105">
        <v>5</v>
      </c>
      <c r="P82" s="105"/>
      <c r="Q82" s="105"/>
      <c r="R82" s="105">
        <v>4</v>
      </c>
      <c r="S82" s="7" t="s">
        <v>178</v>
      </c>
      <c r="T82" s="114" t="str">
        <f t="shared" si="16"/>
        <v>Gil</v>
      </c>
      <c r="U82" s="109" t="s">
        <v>161</v>
      </c>
      <c r="V82" s="105" t="str">
        <f t="shared" si="17"/>
        <v>7C</v>
      </c>
      <c r="W82" s="109" t="s">
        <v>171</v>
      </c>
      <c r="X82" s="105" t="str">
        <f t="shared" si="18"/>
        <v>R</v>
      </c>
      <c r="Y82" s="109" t="s">
        <v>172</v>
      </c>
      <c r="Z82" s="105" t="str">
        <f t="shared" si="19"/>
        <v>L</v>
      </c>
      <c r="AA82" s="109" t="s">
        <v>173</v>
      </c>
      <c r="AD82" s="105" t="str">
        <f t="shared" si="20"/>
        <v>2B</v>
      </c>
      <c r="AE82" s="105"/>
      <c r="AF82" s="105"/>
      <c r="AG82" s="105"/>
      <c r="AH82" s="105"/>
      <c r="AI82" s="105"/>
      <c r="AJ82" s="105"/>
      <c r="AK82" s="114"/>
      <c r="AN82" s="105"/>
      <c r="AO82" s="105"/>
      <c r="AP82" s="105"/>
      <c r="AQ82" s="114"/>
      <c r="AR82" s="105"/>
      <c r="AS82" s="105"/>
    </row>
    <row r="83" spans="2:45" s="7" customFormat="1" ht="11.25" x14ac:dyDescent="0.2">
      <c r="B83" s="105"/>
      <c r="C83" s="105"/>
      <c r="D83" s="105"/>
      <c r="E83" s="122" t="s">
        <v>384</v>
      </c>
      <c r="F83" s="122" t="s">
        <v>0</v>
      </c>
      <c r="G83" s="122">
        <v>50</v>
      </c>
      <c r="H83" s="117" t="s">
        <v>286</v>
      </c>
      <c r="I83" s="122" t="s">
        <v>65</v>
      </c>
      <c r="J83" s="122" t="s">
        <v>116</v>
      </c>
      <c r="K83" s="105"/>
      <c r="L83" s="105"/>
      <c r="M83" s="105">
        <v>4</v>
      </c>
      <c r="N83" s="106">
        <v>4</v>
      </c>
      <c r="O83" s="105"/>
      <c r="P83" s="105">
        <v>7</v>
      </c>
      <c r="Q83" s="105"/>
      <c r="R83" s="105">
        <v>5</v>
      </c>
      <c r="S83" s="7" t="s">
        <v>179</v>
      </c>
      <c r="T83" s="114" t="str">
        <f t="shared" si="16"/>
        <v>HortonT</v>
      </c>
      <c r="U83" s="109" t="s">
        <v>161</v>
      </c>
      <c r="V83" s="105" t="str">
        <f t="shared" si="17"/>
        <v>4B</v>
      </c>
      <c r="W83" s="109" t="s">
        <v>171</v>
      </c>
      <c r="X83" s="105" t="str">
        <f t="shared" si="18"/>
        <v>R</v>
      </c>
      <c r="Y83" s="109" t="s">
        <v>172</v>
      </c>
      <c r="Z83" s="105" t="str">
        <f t="shared" si="19"/>
        <v>L</v>
      </c>
      <c r="AA83" s="109" t="s">
        <v>173</v>
      </c>
      <c r="AD83" s="105" t="str">
        <f t="shared" si="20"/>
        <v>1B</v>
      </c>
      <c r="AE83" s="105"/>
      <c r="AF83" s="105"/>
      <c r="AG83" s="105"/>
      <c r="AH83" s="105"/>
      <c r="AI83" s="105"/>
      <c r="AJ83" s="105"/>
      <c r="AK83" s="114"/>
      <c r="AN83" s="105"/>
      <c r="AO83" s="105"/>
      <c r="AP83" s="105"/>
      <c r="AQ83" s="114"/>
      <c r="AR83" s="105"/>
      <c r="AS83" s="105"/>
    </row>
    <row r="84" spans="2:45" s="7" customFormat="1" ht="11.25" x14ac:dyDescent="0.2">
      <c r="B84" s="105"/>
      <c r="C84" s="105"/>
      <c r="D84" s="105"/>
      <c r="E84" s="122" t="s">
        <v>384</v>
      </c>
      <c r="F84" s="122" t="s">
        <v>109</v>
      </c>
      <c r="G84" s="122">
        <v>31</v>
      </c>
      <c r="H84" s="117" t="s">
        <v>1305</v>
      </c>
      <c r="I84" s="122" t="s">
        <v>61</v>
      </c>
      <c r="J84" s="122" t="s">
        <v>116</v>
      </c>
      <c r="K84" s="105"/>
      <c r="L84" s="105">
        <v>4</v>
      </c>
      <c r="M84" s="105"/>
      <c r="N84" s="106"/>
      <c r="O84" s="105"/>
      <c r="P84" s="105">
        <v>4</v>
      </c>
      <c r="Q84" s="105"/>
      <c r="R84" s="105">
        <v>6</v>
      </c>
      <c r="S84" s="7" t="s">
        <v>180</v>
      </c>
      <c r="T84" s="114" t="str">
        <f t="shared" si="16"/>
        <v>Scheinblum</v>
      </c>
      <c r="U84" s="109" t="s">
        <v>161</v>
      </c>
      <c r="V84" s="105" t="str">
        <f t="shared" si="17"/>
        <v>2B</v>
      </c>
      <c r="W84" s="109" t="s">
        <v>171</v>
      </c>
      <c r="X84" s="105" t="str">
        <f t="shared" si="18"/>
        <v>B</v>
      </c>
      <c r="Y84" s="109" t="s">
        <v>172</v>
      </c>
      <c r="Z84" s="105" t="str">
        <f t="shared" si="19"/>
        <v>L</v>
      </c>
      <c r="AA84" s="109" t="s">
        <v>173</v>
      </c>
      <c r="AD84" s="105" t="str">
        <f t="shared" si="20"/>
        <v>RF</v>
      </c>
      <c r="AE84" s="105"/>
      <c r="AF84" s="105"/>
      <c r="AG84" s="105"/>
      <c r="AH84" s="105"/>
      <c r="AI84" s="105"/>
      <c r="AJ84" s="105"/>
      <c r="AK84" s="114"/>
      <c r="AN84" s="105"/>
      <c r="AO84" s="105"/>
      <c r="AP84" s="105"/>
      <c r="AQ84" s="114"/>
      <c r="AR84" s="105"/>
      <c r="AS84" s="105"/>
    </row>
    <row r="85" spans="2:45" s="7" customFormat="1" ht="11.25" x14ac:dyDescent="0.2">
      <c r="B85" s="105"/>
      <c r="C85" s="105"/>
      <c r="D85" s="105"/>
      <c r="E85" s="119" t="s">
        <v>384</v>
      </c>
      <c r="F85" s="119" t="s">
        <v>108</v>
      </c>
      <c r="G85" s="119">
        <v>27</v>
      </c>
      <c r="H85" s="116" t="s">
        <v>1105</v>
      </c>
      <c r="I85" s="119" t="s">
        <v>61</v>
      </c>
      <c r="J85" s="119" t="s">
        <v>116</v>
      </c>
      <c r="K85" s="105"/>
      <c r="L85" s="105" t="s">
        <v>169</v>
      </c>
      <c r="M85" s="105"/>
      <c r="N85" s="106"/>
      <c r="O85" s="105">
        <v>8</v>
      </c>
      <c r="P85" s="105"/>
      <c r="Q85" s="105"/>
      <c r="R85" s="105">
        <v>7</v>
      </c>
      <c r="S85" s="7" t="s">
        <v>181</v>
      </c>
      <c r="T85" s="114" t="str">
        <f t="shared" si="16"/>
        <v>Azcue</v>
      </c>
      <c r="U85" s="109" t="s">
        <v>161</v>
      </c>
      <c r="V85" s="105" t="str">
        <f t="shared" si="17"/>
        <v>4B</v>
      </c>
      <c r="W85" s="109" t="s">
        <v>171</v>
      </c>
      <c r="X85" s="105" t="str">
        <f t="shared" si="18"/>
        <v>R</v>
      </c>
      <c r="Y85" s="109" t="s">
        <v>172</v>
      </c>
      <c r="Z85" s="105" t="str">
        <f t="shared" si="19"/>
        <v>L</v>
      </c>
      <c r="AA85" s="109" t="s">
        <v>173</v>
      </c>
      <c r="AD85" s="105" t="str">
        <f t="shared" si="20"/>
        <v>C</v>
      </c>
      <c r="AE85" s="105"/>
      <c r="AF85" s="105"/>
      <c r="AG85" s="105"/>
      <c r="AH85" s="105"/>
      <c r="AI85" s="105"/>
      <c r="AJ85" s="105"/>
      <c r="AK85" s="114"/>
      <c r="AN85" s="105"/>
      <c r="AO85" s="105"/>
      <c r="AP85" s="105"/>
      <c r="AQ85" s="114"/>
      <c r="AR85" s="105"/>
      <c r="AS85" s="105"/>
    </row>
    <row r="86" spans="2:45" s="7" customFormat="1" ht="11.25" x14ac:dyDescent="0.2">
      <c r="B86" s="105"/>
      <c r="C86" s="105"/>
      <c r="D86" s="105"/>
      <c r="E86" s="119" t="s">
        <v>384</v>
      </c>
      <c r="F86" s="119" t="s">
        <v>6</v>
      </c>
      <c r="G86" s="119">
        <v>24</v>
      </c>
      <c r="H86" s="116" t="s">
        <v>1064</v>
      </c>
      <c r="I86" s="119" t="s">
        <v>61</v>
      </c>
      <c r="J86" s="119" t="s">
        <v>116</v>
      </c>
      <c r="K86" s="105"/>
      <c r="L86" s="105">
        <v>7</v>
      </c>
      <c r="M86" s="105"/>
      <c r="N86" s="106"/>
      <c r="O86" s="105"/>
      <c r="P86" s="105">
        <v>6</v>
      </c>
      <c r="Q86" s="105"/>
      <c r="R86" s="105">
        <v>8</v>
      </c>
      <c r="S86" s="7" t="s">
        <v>182</v>
      </c>
      <c r="T86" s="114" t="str">
        <f t="shared" si="16"/>
        <v>González</v>
      </c>
      <c r="U86" s="109" t="s">
        <v>161</v>
      </c>
      <c r="V86" s="105" t="str">
        <f t="shared" si="17"/>
        <v>5C</v>
      </c>
      <c r="W86" s="109" t="s">
        <v>171</v>
      </c>
      <c r="X86" s="105" t="str">
        <f t="shared" si="18"/>
        <v>R</v>
      </c>
      <c r="Y86" s="109" t="s">
        <v>172</v>
      </c>
      <c r="Z86" s="105" t="str">
        <f t="shared" si="19"/>
        <v>L</v>
      </c>
      <c r="AA86" s="109" t="s">
        <v>173</v>
      </c>
      <c r="AD86" s="105" t="str">
        <f t="shared" si="20"/>
        <v>2B</v>
      </c>
      <c r="AE86" s="105"/>
      <c r="AF86" s="105"/>
      <c r="AG86" s="105"/>
      <c r="AH86" s="105"/>
      <c r="AI86" s="105"/>
      <c r="AJ86" s="105"/>
      <c r="AK86" s="114"/>
      <c r="AN86" s="105"/>
      <c r="AO86" s="105"/>
      <c r="AP86" s="105"/>
      <c r="AQ86" s="114"/>
      <c r="AR86" s="105"/>
      <c r="AS86" s="105"/>
    </row>
    <row r="87" spans="2:45" s="7" customFormat="1" ht="11.25" x14ac:dyDescent="0.2">
      <c r="B87" s="105"/>
      <c r="C87" s="105"/>
      <c r="D87" s="105"/>
      <c r="E87" s="122" t="s">
        <v>384</v>
      </c>
      <c r="F87" s="122" t="s">
        <v>109</v>
      </c>
      <c r="G87" s="122">
        <v>18</v>
      </c>
      <c r="H87" s="117" t="s">
        <v>1298</v>
      </c>
      <c r="I87" s="122" t="s">
        <v>0</v>
      </c>
      <c r="J87" s="122" t="s">
        <v>49</v>
      </c>
      <c r="K87" s="105"/>
      <c r="L87" s="105"/>
      <c r="M87" s="105">
        <v>6</v>
      </c>
      <c r="N87" s="106"/>
      <c r="O87" s="105"/>
      <c r="P87" s="105"/>
      <c r="Q87" s="105"/>
      <c r="R87" s="105">
        <v>9</v>
      </c>
      <c r="S87" s="7" t="s">
        <v>183</v>
      </c>
      <c r="T87" s="114" t="str">
        <f t="shared" si="16"/>
        <v>BrownL</v>
      </c>
      <c r="U87" s="109" t="s">
        <v>161</v>
      </c>
      <c r="V87" s="105" t="str">
        <f t="shared" si="17"/>
        <v>5C</v>
      </c>
      <c r="W87" s="109" t="s">
        <v>171</v>
      </c>
      <c r="X87" s="105" t="str">
        <f t="shared" si="18"/>
        <v>R</v>
      </c>
      <c r="Y87" s="109" t="s">
        <v>172</v>
      </c>
      <c r="Z87" s="105" t="str">
        <f t="shared" si="19"/>
        <v>L</v>
      </c>
      <c r="AA87" s="109" t="s">
        <v>173</v>
      </c>
      <c r="AD87" s="105" t="str">
        <f t="shared" si="20"/>
        <v>SS</v>
      </c>
      <c r="AE87" s="105"/>
      <c r="AF87" s="105"/>
      <c r="AG87" s="105"/>
      <c r="AH87" s="105"/>
      <c r="AI87" s="105"/>
      <c r="AJ87" s="105"/>
      <c r="AK87" s="114"/>
      <c r="AN87" s="105"/>
      <c r="AO87" s="105"/>
      <c r="AP87" s="105"/>
      <c r="AQ87" s="114"/>
      <c r="AR87" s="105"/>
      <c r="AS87" s="105"/>
    </row>
    <row r="88" spans="2:45" s="7" customFormat="1" ht="11.25" x14ac:dyDescent="0.2">
      <c r="B88" s="105"/>
      <c r="C88" s="105"/>
      <c r="D88" s="105"/>
      <c r="E88" s="122" t="s">
        <v>384</v>
      </c>
      <c r="F88" s="122" t="s">
        <v>107</v>
      </c>
      <c r="G88" s="122">
        <v>10</v>
      </c>
      <c r="H88" s="117" t="s">
        <v>1229</v>
      </c>
      <c r="I88" s="122" t="s">
        <v>65</v>
      </c>
      <c r="J88" s="122" t="s">
        <v>116</v>
      </c>
      <c r="K88" s="105"/>
      <c r="L88" s="105"/>
      <c r="M88" s="105"/>
      <c r="N88" s="106"/>
      <c r="O88" s="105"/>
      <c r="P88" s="105"/>
      <c r="Q88" s="105"/>
      <c r="R88" s="105" t="s">
        <v>184</v>
      </c>
      <c r="S88" s="107" t="s">
        <v>185</v>
      </c>
      <c r="T88" s="114" t="str">
        <f t="shared" si="16"/>
        <v>Hargan</v>
      </c>
      <c r="U88" s="109" t="s">
        <v>163</v>
      </c>
      <c r="V88" s="105">
        <f>IF(R88&gt;0,_xlfn.XLOOKUP(R88,$M$71:$M$111,$I$71:$I$111),"-")</f>
        <v>23</v>
      </c>
      <c r="W88" s="109" t="s">
        <v>1402</v>
      </c>
      <c r="X88" s="105">
        <f>IF(R88&gt;0,_xlfn.XLOOKUP(R88,$M$71:$M$111,$J$71:$J$111),"-")</f>
        <v>8</v>
      </c>
      <c r="Y88" s="109" t="s">
        <v>164</v>
      </c>
      <c r="Z88" s="105"/>
      <c r="AA88" s="109"/>
      <c r="AD88" s="105" t="str">
        <f>_xlfn.XLOOKUP(R88,$M$71:$M$127,$F$71:$F$127)</f>
        <v>P</v>
      </c>
      <c r="AE88" s="105"/>
      <c r="AF88" s="105"/>
      <c r="AG88" s="105"/>
      <c r="AH88" s="105"/>
      <c r="AI88" s="105"/>
      <c r="AJ88" s="105"/>
      <c r="AK88" s="114"/>
      <c r="AN88" s="105"/>
      <c r="AO88" s="105"/>
      <c r="AP88" s="105"/>
      <c r="AQ88" s="114"/>
      <c r="AR88" s="105"/>
      <c r="AS88" s="105"/>
    </row>
    <row r="89" spans="2:45" s="7" customFormat="1" ht="11.25" x14ac:dyDescent="0.2">
      <c r="B89" s="105"/>
      <c r="C89" s="105"/>
      <c r="D89" s="105"/>
      <c r="E89" s="122" t="s">
        <v>384</v>
      </c>
      <c r="F89" s="122" t="s">
        <v>5</v>
      </c>
      <c r="G89" s="122">
        <v>7</v>
      </c>
      <c r="H89" s="117" t="s">
        <v>1293</v>
      </c>
      <c r="I89" s="122" t="s">
        <v>65</v>
      </c>
      <c r="J89" s="122" t="s">
        <v>116</v>
      </c>
      <c r="K89" s="105"/>
      <c r="L89" s="105"/>
      <c r="M89" s="105"/>
      <c r="N89" s="106"/>
      <c r="O89" s="105"/>
      <c r="P89" s="105"/>
      <c r="Q89" s="105"/>
      <c r="R89" s="105"/>
      <c r="S89" s="108" t="s">
        <v>1784</v>
      </c>
      <c r="T89" s="114"/>
      <c r="V89" s="105"/>
      <c r="W89" s="105"/>
      <c r="X89" s="105"/>
      <c r="Y89" s="105"/>
      <c r="Z89" s="105"/>
      <c r="AA89" s="105"/>
      <c r="AD89" s="105"/>
      <c r="AE89" s="105"/>
      <c r="AF89" s="105"/>
      <c r="AG89" s="105"/>
      <c r="AH89" s="105"/>
      <c r="AI89" s="105"/>
      <c r="AJ89" s="105"/>
      <c r="AK89" s="114"/>
      <c r="AN89" s="105"/>
      <c r="AO89" s="105"/>
      <c r="AP89" s="105"/>
      <c r="AQ89" s="114"/>
      <c r="AR89" s="105"/>
      <c r="AS89" s="105"/>
    </row>
    <row r="90" spans="2:45" s="7" customFormat="1" ht="11.25" x14ac:dyDescent="0.2">
      <c r="B90" s="105"/>
      <c r="C90" s="105"/>
      <c r="D90" s="105"/>
      <c r="E90" s="122" t="s">
        <v>384</v>
      </c>
      <c r="F90" s="122" t="s">
        <v>107</v>
      </c>
      <c r="G90" s="122">
        <v>4</v>
      </c>
      <c r="H90" s="117" t="s">
        <v>260</v>
      </c>
      <c r="I90" s="122" t="s">
        <v>58</v>
      </c>
      <c r="J90" s="122" t="s">
        <v>49</v>
      </c>
      <c r="K90" s="105"/>
      <c r="L90" s="105"/>
      <c r="M90" s="105"/>
      <c r="N90" s="106"/>
      <c r="O90" s="105"/>
      <c r="P90" s="105"/>
      <c r="Q90" s="105"/>
      <c r="R90" s="105">
        <v>3</v>
      </c>
      <c r="S90" s="105"/>
      <c r="T90" s="105"/>
      <c r="U90" s="105"/>
      <c r="V90" s="105"/>
      <c r="W90" s="105"/>
      <c r="X90" s="105"/>
      <c r="Y90" s="105"/>
      <c r="AD90" s="105"/>
      <c r="AE90" s="105"/>
      <c r="AF90" s="105"/>
      <c r="AG90" s="105"/>
      <c r="AH90" s="105"/>
      <c r="AI90" s="105"/>
      <c r="AJ90" s="105"/>
      <c r="AK90" s="114"/>
      <c r="AN90" s="105"/>
      <c r="AO90" s="105"/>
      <c r="AP90" s="105"/>
      <c r="AQ90" s="114"/>
      <c r="AR90" s="105"/>
      <c r="AS90" s="105"/>
    </row>
    <row r="91" spans="2:45" s="7" customFormat="1" ht="11.25" x14ac:dyDescent="0.2">
      <c r="B91" s="105"/>
      <c r="C91" s="105"/>
      <c r="D91" s="105"/>
      <c r="E91" s="119" t="s">
        <v>384</v>
      </c>
      <c r="F91" s="119" t="s">
        <v>106</v>
      </c>
      <c r="G91" s="119">
        <v>2</v>
      </c>
      <c r="H91" s="116" t="s">
        <v>1152</v>
      </c>
      <c r="I91" s="119" t="s">
        <v>63</v>
      </c>
      <c r="J91" s="119" t="s">
        <v>116</v>
      </c>
      <c r="K91" s="105"/>
      <c r="L91" s="105"/>
      <c r="M91" s="105"/>
      <c r="N91" s="106"/>
      <c r="O91" s="105"/>
      <c r="P91" s="105"/>
      <c r="Q91" s="105"/>
      <c r="R91" s="105"/>
      <c r="S91" s="7" t="s">
        <v>1783</v>
      </c>
      <c r="T91" s="114" t="s">
        <v>1789</v>
      </c>
      <c r="V91" s="105" t="s">
        <v>7</v>
      </c>
      <c r="W91" s="105"/>
      <c r="X91" s="105" t="s">
        <v>1390</v>
      </c>
      <c r="Y91" s="105"/>
      <c r="Z91" s="105" t="s">
        <v>1391</v>
      </c>
      <c r="AA91" s="105"/>
      <c r="AD91" s="105"/>
      <c r="AE91" s="105"/>
      <c r="AF91" s="105"/>
      <c r="AG91" s="105"/>
      <c r="AH91" s="105"/>
      <c r="AI91" s="105"/>
      <c r="AJ91" s="105"/>
      <c r="AK91" s="114"/>
      <c r="AN91" s="105"/>
      <c r="AO91" s="105"/>
      <c r="AP91" s="105"/>
      <c r="AQ91" s="114"/>
      <c r="AR91" s="105"/>
      <c r="AS91" s="105"/>
    </row>
    <row r="92" spans="2:45" s="7" customFormat="1" ht="12" thickBot="1" x14ac:dyDescent="0.25">
      <c r="B92" s="105"/>
      <c r="C92" s="105"/>
      <c r="D92" s="105"/>
      <c r="E92" s="120" t="s">
        <v>384</v>
      </c>
      <c r="F92" s="120" t="s">
        <v>109</v>
      </c>
      <c r="G92" s="120">
        <v>1</v>
      </c>
      <c r="H92" s="129" t="s">
        <v>1193</v>
      </c>
      <c r="I92" s="120" t="s">
        <v>63</v>
      </c>
      <c r="J92" s="120" t="s">
        <v>122</v>
      </c>
      <c r="K92" s="105"/>
      <c r="L92" s="105"/>
      <c r="M92" s="105"/>
      <c r="N92" s="106"/>
      <c r="O92" s="105"/>
      <c r="P92" s="105"/>
      <c r="Q92" s="105"/>
      <c r="R92" s="105">
        <v>1</v>
      </c>
      <c r="S92" s="7" t="s">
        <v>170</v>
      </c>
      <c r="T92" s="114" t="str">
        <f>IF(R92&gt;0,_xlfn.XLOOKUP(R92,$N$71:$N$111,$H$71:$H$111),"-")</f>
        <v>Alvis</v>
      </c>
      <c r="U92" s="109" t="s">
        <v>161</v>
      </c>
      <c r="V92" s="105" t="str">
        <f>IF(R92&gt;0,_xlfn.XLOOKUP(R92,$N$71:$N$111,$I$71:$I$111),"-")</f>
        <v>4C</v>
      </c>
      <c r="W92" s="109" t="s">
        <v>171</v>
      </c>
      <c r="X92" s="105" t="str">
        <f>IF(R92&gt;0,_xlfn.XLOOKUP(R92,$N$71:$N$111,$J$71:$J$111),"-")</f>
        <v>R</v>
      </c>
      <c r="Y92" s="109" t="s">
        <v>172</v>
      </c>
      <c r="Z92" s="105" t="str">
        <f>_xlfn.XLOOKUP(BK109,$N$71:$N$111,$J$71:$J$111)</f>
        <v>L</v>
      </c>
      <c r="AA92" s="109" t="s">
        <v>173</v>
      </c>
      <c r="AD92" s="105" t="str">
        <f>_xlfn.XLOOKUP(R92,$N$71:$N$127,$F$71:$F$127)</f>
        <v>3B</v>
      </c>
      <c r="AE92" s="105"/>
      <c r="AF92" s="105"/>
      <c r="AG92" s="105"/>
      <c r="AH92" s="105"/>
      <c r="AI92" s="105"/>
      <c r="AJ92" s="105"/>
      <c r="AK92" s="114"/>
      <c r="AN92" s="105"/>
      <c r="AO92" s="105"/>
      <c r="AP92" s="105"/>
      <c r="AQ92" s="114"/>
      <c r="AR92" s="105"/>
      <c r="AS92" s="105"/>
    </row>
    <row r="93" spans="2:45" s="7" customFormat="1" ht="12" thickTop="1" x14ac:dyDescent="0.2">
      <c r="B93" s="105"/>
      <c r="C93" s="105"/>
      <c r="D93" s="105"/>
      <c r="E93" s="125" t="s">
        <v>105</v>
      </c>
      <c r="F93" s="125" t="s">
        <v>105</v>
      </c>
      <c r="G93" s="125">
        <v>30</v>
      </c>
      <c r="H93" s="139" t="s">
        <v>1336</v>
      </c>
      <c r="I93" s="125">
        <v>23</v>
      </c>
      <c r="J93" s="125">
        <v>8</v>
      </c>
      <c r="K93" s="105"/>
      <c r="L93" s="105"/>
      <c r="M93" s="105" t="s">
        <v>184</v>
      </c>
      <c r="N93" s="106"/>
      <c r="O93" s="105"/>
      <c r="P93" s="105"/>
      <c r="Q93" s="105"/>
      <c r="R93" s="105">
        <v>2</v>
      </c>
      <c r="S93" s="7" t="s">
        <v>175</v>
      </c>
      <c r="T93" s="114" t="str">
        <f t="shared" ref="T93:T100" si="21">IF(R93&gt;0,_xlfn.XLOOKUP(R93,$N$71:$N$111,$H$71:$H$111),"-")</f>
        <v>Hinton</v>
      </c>
      <c r="U93" s="109" t="s">
        <v>161</v>
      </c>
      <c r="V93" s="105" t="str">
        <f t="shared" ref="V93:V100" si="22">IF(R93&gt;0,_xlfn.XLOOKUP(R93,$N$71:$N$111,$I$71:$I$111),"-")</f>
        <v>4C</v>
      </c>
      <c r="W93" s="109" t="s">
        <v>171</v>
      </c>
      <c r="X93" s="105" t="str">
        <f t="shared" ref="X93:X100" si="23">IF(R93&gt;0,_xlfn.XLOOKUP(R93,$N$71:$N$111,$J$71:$J$111),"-")</f>
        <v>R</v>
      </c>
      <c r="Y93" s="109" t="s">
        <v>172</v>
      </c>
      <c r="Z93" s="105" t="str">
        <f t="shared" ref="Z93:Z100" si="24">_xlfn.XLOOKUP(BK110,$N$71:$N$111,$J$71:$J$111)</f>
        <v>L</v>
      </c>
      <c r="AA93" s="109" t="s">
        <v>173</v>
      </c>
      <c r="AD93" s="105" t="str">
        <f t="shared" ref="AD93:AD100" si="25">_xlfn.XLOOKUP(R93,$N$71:$N$127,$F$71:$F$127)</f>
        <v>RF</v>
      </c>
      <c r="AE93" s="105"/>
      <c r="AF93" s="105"/>
      <c r="AG93" s="105"/>
      <c r="AH93" s="105"/>
      <c r="AI93" s="105"/>
      <c r="AJ93" s="105"/>
      <c r="AK93" s="114"/>
      <c r="AN93" s="105"/>
      <c r="AO93" s="105"/>
      <c r="AP93" s="105"/>
      <c r="AQ93" s="114"/>
      <c r="AR93" s="105"/>
      <c r="AS93" s="105"/>
    </row>
    <row r="94" spans="2:45" s="7" customFormat="1" ht="11.25" x14ac:dyDescent="0.2">
      <c r="B94" s="105"/>
      <c r="C94" s="105"/>
      <c r="D94" s="105"/>
      <c r="E94" s="122" t="s">
        <v>105</v>
      </c>
      <c r="F94" s="122" t="s">
        <v>105</v>
      </c>
      <c r="G94" s="122">
        <v>37</v>
      </c>
      <c r="H94" s="117" t="s">
        <v>1324</v>
      </c>
      <c r="I94" s="122">
        <v>20</v>
      </c>
      <c r="J94" s="122">
        <v>7</v>
      </c>
      <c r="K94" s="105"/>
      <c r="L94" s="105" t="s">
        <v>184</v>
      </c>
      <c r="M94" s="105"/>
      <c r="N94" s="106" t="s">
        <v>184</v>
      </c>
      <c r="O94" s="105"/>
      <c r="P94" s="105"/>
      <c r="Q94" s="105"/>
      <c r="R94" s="105">
        <v>3</v>
      </c>
      <c r="S94" s="7" t="s">
        <v>176</v>
      </c>
      <c r="T94" s="114" t="str">
        <f t="shared" si="21"/>
        <v>Wagner</v>
      </c>
      <c r="U94" s="109" t="s">
        <v>161</v>
      </c>
      <c r="V94" s="105" t="str">
        <f t="shared" si="22"/>
        <v>4C</v>
      </c>
      <c r="W94" s="109" t="s">
        <v>171</v>
      </c>
      <c r="X94" s="105" t="str">
        <f t="shared" si="23"/>
        <v>L</v>
      </c>
      <c r="Y94" s="109" t="s">
        <v>172</v>
      </c>
      <c r="Z94" s="105" t="str">
        <f t="shared" si="24"/>
        <v>L</v>
      </c>
      <c r="AA94" s="109" t="s">
        <v>173</v>
      </c>
      <c r="AD94" s="105" t="str">
        <f t="shared" si="25"/>
        <v>LF</v>
      </c>
      <c r="AE94" s="105"/>
      <c r="AF94" s="105"/>
      <c r="AG94" s="105"/>
      <c r="AH94" s="105"/>
      <c r="AI94" s="105"/>
      <c r="AJ94" s="105"/>
      <c r="AK94" s="114"/>
      <c r="AN94" s="105"/>
      <c r="AO94" s="105"/>
      <c r="AP94" s="105"/>
      <c r="AQ94" s="114"/>
      <c r="AR94" s="105"/>
      <c r="AS94" s="105"/>
    </row>
    <row r="95" spans="2:45" s="7" customFormat="1" ht="11.25" x14ac:dyDescent="0.2">
      <c r="B95" s="105"/>
      <c r="C95" s="105"/>
      <c r="D95" s="105"/>
      <c r="E95" s="119" t="s">
        <v>105</v>
      </c>
      <c r="F95" s="119" t="s">
        <v>105</v>
      </c>
      <c r="G95" s="119">
        <v>33</v>
      </c>
      <c r="H95" s="116" t="s">
        <v>1248</v>
      </c>
      <c r="I95" s="119">
        <v>25</v>
      </c>
      <c r="J95" s="119">
        <v>7</v>
      </c>
      <c r="K95" s="105"/>
      <c r="L95" s="105"/>
      <c r="M95" s="105"/>
      <c r="N95" s="106"/>
      <c r="O95" s="105"/>
      <c r="P95" s="105"/>
      <c r="Q95" s="105"/>
      <c r="R95" s="105">
        <v>4</v>
      </c>
      <c r="S95" s="7" t="s">
        <v>178</v>
      </c>
      <c r="T95" s="114" t="str">
        <f t="shared" si="21"/>
        <v>Gil</v>
      </c>
      <c r="U95" s="109" t="s">
        <v>161</v>
      </c>
      <c r="V95" s="105" t="str">
        <f t="shared" si="22"/>
        <v>7C</v>
      </c>
      <c r="W95" s="109" t="s">
        <v>171</v>
      </c>
      <c r="X95" s="105" t="str">
        <f t="shared" si="23"/>
        <v>R</v>
      </c>
      <c r="Y95" s="109" t="s">
        <v>172</v>
      </c>
      <c r="Z95" s="105" t="str">
        <f t="shared" si="24"/>
        <v>L</v>
      </c>
      <c r="AA95" s="109" t="s">
        <v>173</v>
      </c>
      <c r="AD95" s="105" t="str">
        <f t="shared" si="25"/>
        <v>2B</v>
      </c>
      <c r="AE95" s="105"/>
      <c r="AF95" s="105"/>
      <c r="AG95" s="105"/>
      <c r="AH95" s="105"/>
      <c r="AI95" s="105"/>
      <c r="AJ95" s="105"/>
      <c r="AK95" s="114"/>
      <c r="AN95" s="105"/>
      <c r="AO95" s="105"/>
      <c r="AP95" s="105"/>
      <c r="AQ95" s="114"/>
      <c r="AR95" s="105"/>
      <c r="AS95" s="105"/>
    </row>
    <row r="96" spans="2:45" s="7" customFormat="1" ht="11.25" x14ac:dyDescent="0.2">
      <c r="B96" s="105"/>
      <c r="C96" s="105"/>
      <c r="D96" s="105"/>
      <c r="E96" s="119" t="s">
        <v>105</v>
      </c>
      <c r="F96" s="119" t="s">
        <v>105</v>
      </c>
      <c r="G96" s="119">
        <v>9</v>
      </c>
      <c r="H96" s="116" t="s">
        <v>1142</v>
      </c>
      <c r="I96" s="119">
        <v>21</v>
      </c>
      <c r="J96" s="119">
        <v>7</v>
      </c>
      <c r="K96" s="105"/>
      <c r="L96" s="105"/>
      <c r="M96" s="105"/>
      <c r="N96" s="106"/>
      <c r="O96" s="105"/>
      <c r="P96" s="105"/>
      <c r="Q96" s="105"/>
      <c r="R96" s="105">
        <v>5</v>
      </c>
      <c r="S96" s="7" t="s">
        <v>179</v>
      </c>
      <c r="T96" s="114" t="str">
        <f t="shared" si="21"/>
        <v>Azcue</v>
      </c>
      <c r="U96" s="109" t="s">
        <v>161</v>
      </c>
      <c r="V96" s="105" t="str">
        <f t="shared" si="22"/>
        <v>4B</v>
      </c>
      <c r="W96" s="109" t="s">
        <v>171</v>
      </c>
      <c r="X96" s="105" t="str">
        <f t="shared" si="23"/>
        <v>R</v>
      </c>
      <c r="Y96" s="109" t="s">
        <v>172</v>
      </c>
      <c r="Z96" s="105" t="str">
        <f t="shared" si="24"/>
        <v>L</v>
      </c>
      <c r="AA96" s="109" t="s">
        <v>173</v>
      </c>
      <c r="AD96" s="105" t="str">
        <f t="shared" si="25"/>
        <v>C</v>
      </c>
      <c r="AE96" s="105"/>
      <c r="AF96" s="105"/>
      <c r="AG96" s="105"/>
      <c r="AH96" s="105"/>
      <c r="AI96" s="105"/>
      <c r="AJ96" s="105"/>
      <c r="AK96" s="114"/>
      <c r="AN96" s="105"/>
      <c r="AO96" s="105"/>
      <c r="AP96" s="105"/>
      <c r="AQ96" s="114"/>
      <c r="AR96" s="105"/>
      <c r="AS96" s="105"/>
    </row>
    <row r="97" spans="2:45" s="7" customFormat="1" ht="11.25" x14ac:dyDescent="0.2">
      <c r="B97" s="105"/>
      <c r="C97" s="105"/>
      <c r="D97" s="105"/>
      <c r="E97" s="122" t="s">
        <v>105</v>
      </c>
      <c r="F97" s="122" t="s">
        <v>105</v>
      </c>
      <c r="G97" s="122">
        <v>34</v>
      </c>
      <c r="H97" s="117" t="s">
        <v>1330</v>
      </c>
      <c r="I97" s="122">
        <v>29</v>
      </c>
      <c r="J97" s="122">
        <v>6</v>
      </c>
      <c r="K97" s="105"/>
      <c r="L97" s="105"/>
      <c r="M97" s="105"/>
      <c r="N97" s="106"/>
      <c r="O97" s="105"/>
      <c r="P97" s="105" t="s">
        <v>184</v>
      </c>
      <c r="Q97" s="105"/>
      <c r="R97" s="105">
        <v>6</v>
      </c>
      <c r="S97" s="7" t="s">
        <v>180</v>
      </c>
      <c r="T97" s="114" t="str">
        <f t="shared" si="21"/>
        <v>HortonT</v>
      </c>
      <c r="U97" s="109" t="s">
        <v>161</v>
      </c>
      <c r="V97" s="105" t="str">
        <f t="shared" si="22"/>
        <v>4B</v>
      </c>
      <c r="W97" s="109" t="s">
        <v>171</v>
      </c>
      <c r="X97" s="105" t="str">
        <f t="shared" si="23"/>
        <v>R</v>
      </c>
      <c r="Y97" s="109" t="s">
        <v>172</v>
      </c>
      <c r="Z97" s="105" t="str">
        <f t="shared" si="24"/>
        <v>L</v>
      </c>
      <c r="AA97" s="109" t="s">
        <v>173</v>
      </c>
      <c r="AD97" s="105" t="str">
        <f t="shared" si="25"/>
        <v>1B</v>
      </c>
      <c r="AE97" s="105"/>
      <c r="AF97" s="105"/>
      <c r="AG97" s="105"/>
      <c r="AH97" s="105"/>
      <c r="AI97" s="105"/>
      <c r="AJ97" s="105"/>
      <c r="AK97" s="114"/>
      <c r="AN97" s="105"/>
      <c r="AO97" s="105"/>
      <c r="AP97" s="105"/>
      <c r="AQ97" s="114"/>
      <c r="AR97" s="105"/>
      <c r="AS97" s="105"/>
    </row>
    <row r="98" spans="2:45" s="7" customFormat="1" ht="12" thickBot="1" x14ac:dyDescent="0.25">
      <c r="B98" s="105"/>
      <c r="C98" s="105"/>
      <c r="D98" s="105"/>
      <c r="E98" s="115" t="s">
        <v>105</v>
      </c>
      <c r="F98" s="115" t="s">
        <v>105</v>
      </c>
      <c r="G98" s="115">
        <v>16</v>
      </c>
      <c r="H98" s="121" t="s">
        <v>165</v>
      </c>
      <c r="I98" s="115">
        <v>25</v>
      </c>
      <c r="J98" s="115">
        <v>6</v>
      </c>
      <c r="K98" s="105"/>
      <c r="L98" s="105"/>
      <c r="M98" s="105"/>
      <c r="N98" s="106"/>
      <c r="O98" s="105" t="s">
        <v>184</v>
      </c>
      <c r="P98" s="105"/>
      <c r="Q98" s="105"/>
      <c r="R98" s="105">
        <v>7</v>
      </c>
      <c r="S98" s="7" t="s">
        <v>181</v>
      </c>
      <c r="T98" s="114" t="str">
        <f t="shared" si="21"/>
        <v>Maye</v>
      </c>
      <c r="U98" s="109" t="s">
        <v>161</v>
      </c>
      <c r="V98" s="105" t="str">
        <f t="shared" si="22"/>
        <v>4B</v>
      </c>
      <c r="W98" s="109" t="s">
        <v>171</v>
      </c>
      <c r="X98" s="105" t="str">
        <f t="shared" si="23"/>
        <v>L</v>
      </c>
      <c r="Y98" s="109" t="s">
        <v>172</v>
      </c>
      <c r="Z98" s="105" t="str">
        <f t="shared" si="24"/>
        <v>L</v>
      </c>
      <c r="AA98" s="109" t="s">
        <v>173</v>
      </c>
      <c r="AD98" s="105" t="str">
        <f t="shared" si="25"/>
        <v>RF</v>
      </c>
      <c r="AE98" s="105"/>
      <c r="AF98" s="105"/>
      <c r="AG98" s="105"/>
      <c r="AH98" s="105"/>
      <c r="AI98" s="105"/>
      <c r="AJ98" s="105"/>
      <c r="AK98" s="114"/>
      <c r="AN98" s="105"/>
      <c r="AO98" s="105"/>
      <c r="AP98" s="105"/>
      <c r="AQ98" s="114"/>
      <c r="AR98" s="105"/>
      <c r="AS98" s="105"/>
    </row>
    <row r="99" spans="2:45" s="7" customFormat="1" ht="12" thickTop="1" x14ac:dyDescent="0.2">
      <c r="B99" s="105"/>
      <c r="C99" s="105"/>
      <c r="D99" s="105"/>
      <c r="E99" s="118" t="s">
        <v>105</v>
      </c>
      <c r="F99" s="118" t="s">
        <v>105</v>
      </c>
      <c r="G99" s="118">
        <v>33</v>
      </c>
      <c r="H99" s="135" t="s">
        <v>1218</v>
      </c>
      <c r="I99" s="118">
        <v>22</v>
      </c>
      <c r="J99" s="118">
        <v>5</v>
      </c>
      <c r="K99" s="105"/>
      <c r="L99" s="105"/>
      <c r="M99" s="105"/>
      <c r="N99" s="106"/>
      <c r="O99" s="105"/>
      <c r="P99" s="105"/>
      <c r="Q99" s="105"/>
      <c r="R99" s="105">
        <v>8</v>
      </c>
      <c r="S99" s="7" t="s">
        <v>182</v>
      </c>
      <c r="T99" s="114" t="str">
        <f t="shared" si="21"/>
        <v>González</v>
      </c>
      <c r="U99" s="109" t="s">
        <v>161</v>
      </c>
      <c r="V99" s="105" t="str">
        <f t="shared" si="22"/>
        <v>5C</v>
      </c>
      <c r="W99" s="109" t="s">
        <v>171</v>
      </c>
      <c r="X99" s="105" t="str">
        <f t="shared" si="23"/>
        <v>R</v>
      </c>
      <c r="Y99" s="109" t="s">
        <v>172</v>
      </c>
      <c r="Z99" s="105" t="str">
        <f t="shared" si="24"/>
        <v>L</v>
      </c>
      <c r="AA99" s="109" t="s">
        <v>173</v>
      </c>
      <c r="AD99" s="105" t="str">
        <f t="shared" si="25"/>
        <v>2B</v>
      </c>
      <c r="AE99" s="105"/>
      <c r="AF99" s="105"/>
      <c r="AG99" s="105"/>
      <c r="AH99" s="105"/>
      <c r="AI99" s="105"/>
      <c r="AJ99" s="105"/>
      <c r="AK99" s="114"/>
      <c r="AN99" s="105"/>
      <c r="AO99" s="105"/>
      <c r="AP99" s="105"/>
      <c r="AQ99" s="114"/>
      <c r="AR99" s="105"/>
      <c r="AS99" s="105"/>
    </row>
    <row r="100" spans="2:45" s="7" customFormat="1" ht="11.25" x14ac:dyDescent="0.2">
      <c r="B100" s="105"/>
      <c r="C100" s="105"/>
      <c r="D100" s="105"/>
      <c r="E100" s="119" t="s">
        <v>105</v>
      </c>
      <c r="F100" s="119" t="s">
        <v>105</v>
      </c>
      <c r="G100" s="119">
        <v>15</v>
      </c>
      <c r="H100" s="116" t="s">
        <v>1120</v>
      </c>
      <c r="I100" s="119">
        <v>12</v>
      </c>
      <c r="J100" s="119">
        <v>4</v>
      </c>
      <c r="K100" s="105"/>
      <c r="L100" s="105"/>
      <c r="M100" s="105"/>
      <c r="N100" s="106"/>
      <c r="O100" s="105"/>
      <c r="P100" s="105"/>
      <c r="Q100" s="105"/>
      <c r="R100" s="105">
        <v>9</v>
      </c>
      <c r="S100" s="7" t="s">
        <v>183</v>
      </c>
      <c r="T100" s="114" t="str">
        <f t="shared" si="21"/>
        <v>BrownL</v>
      </c>
      <c r="U100" s="109" t="s">
        <v>161</v>
      </c>
      <c r="V100" s="105" t="str">
        <f t="shared" si="22"/>
        <v>5C</v>
      </c>
      <c r="W100" s="109" t="s">
        <v>171</v>
      </c>
      <c r="X100" s="105" t="str">
        <f t="shared" si="23"/>
        <v>R</v>
      </c>
      <c r="Y100" s="109" t="s">
        <v>172</v>
      </c>
      <c r="Z100" s="105" t="str">
        <f t="shared" si="24"/>
        <v>L</v>
      </c>
      <c r="AA100" s="109" t="s">
        <v>173</v>
      </c>
      <c r="AD100" s="105" t="str">
        <f t="shared" si="25"/>
        <v>SS</v>
      </c>
      <c r="AE100" s="105"/>
      <c r="AF100" s="105"/>
      <c r="AG100" s="105"/>
      <c r="AH100" s="105"/>
      <c r="AI100" s="105"/>
      <c r="AJ100" s="105"/>
      <c r="AK100" s="114"/>
      <c r="AN100" s="105"/>
      <c r="AO100" s="105"/>
      <c r="AP100" s="105"/>
      <c r="AQ100" s="114"/>
      <c r="AR100" s="105"/>
      <c r="AS100" s="105"/>
    </row>
    <row r="101" spans="2:45" s="7" customFormat="1" ht="11.25" x14ac:dyDescent="0.2">
      <c r="B101" s="105"/>
      <c r="C101" s="105"/>
      <c r="D101" s="105"/>
      <c r="E101" s="122" t="s">
        <v>105</v>
      </c>
      <c r="F101" s="122" t="s">
        <v>105</v>
      </c>
      <c r="G101" s="122">
        <v>48</v>
      </c>
      <c r="H101" s="117" t="s">
        <v>244</v>
      </c>
      <c r="I101" s="122">
        <v>21</v>
      </c>
      <c r="J101" s="122">
        <v>3</v>
      </c>
      <c r="K101" s="105"/>
      <c r="L101" s="105"/>
      <c r="M101" s="105"/>
      <c r="N101" s="106"/>
      <c r="O101" s="105"/>
      <c r="P101" s="105"/>
      <c r="Q101" s="105"/>
      <c r="R101" s="105" t="s">
        <v>184</v>
      </c>
      <c r="S101" s="107" t="s">
        <v>185</v>
      </c>
      <c r="T101" s="114" t="str">
        <f>IF(R101&gt;0,_xlfn.XLOOKUP(R101,$N$71:$N$111,$H$71:$H$111),"-")</f>
        <v>McDowell</v>
      </c>
      <c r="U101" s="109" t="s">
        <v>163</v>
      </c>
      <c r="V101" s="105">
        <f>IF(R101&gt;0,_xlfn.XLOOKUP(R101,$N$71:$N$111,$I$71:$I$111),"-")</f>
        <v>20</v>
      </c>
      <c r="W101" s="109" t="s">
        <v>1402</v>
      </c>
      <c r="X101" s="105">
        <f>IF(R101&gt;0,_xlfn.XLOOKUP(R101,$N$71:$N$111,$J$71:$J$111),"-")</f>
        <v>7</v>
      </c>
      <c r="Y101" s="109" t="s">
        <v>164</v>
      </c>
      <c r="Z101" s="105"/>
      <c r="AA101" s="109"/>
      <c r="AD101" s="105" t="str">
        <f>_xlfn.XLOOKUP(R101,$N$71:$N$127,$F$71:$F$127)</f>
        <v>P</v>
      </c>
      <c r="AE101" s="105"/>
      <c r="AF101" s="105"/>
      <c r="AG101" s="105"/>
      <c r="AH101" s="105"/>
      <c r="AI101" s="105"/>
      <c r="AJ101" s="105"/>
      <c r="AK101" s="114"/>
      <c r="AN101" s="105"/>
      <c r="AO101" s="105"/>
      <c r="AP101" s="105"/>
      <c r="AQ101" s="114"/>
      <c r="AR101" s="105"/>
      <c r="AS101" s="105"/>
    </row>
    <row r="102" spans="2:45" s="7" customFormat="1" ht="11.25" x14ac:dyDescent="0.2">
      <c r="B102" s="105"/>
      <c r="C102" s="105"/>
      <c r="D102" s="105"/>
      <c r="E102" s="119" t="s">
        <v>105</v>
      </c>
      <c r="F102" s="119" t="s">
        <v>105</v>
      </c>
      <c r="G102" s="119">
        <v>32</v>
      </c>
      <c r="H102" s="116" t="s">
        <v>1334</v>
      </c>
      <c r="I102" s="119">
        <v>21</v>
      </c>
      <c r="J102" s="119">
        <v>3</v>
      </c>
      <c r="K102" s="105"/>
      <c r="L102" s="105"/>
      <c r="M102" s="105"/>
      <c r="N102" s="106"/>
      <c r="O102" s="105"/>
      <c r="P102" s="105"/>
      <c r="Q102" s="105"/>
      <c r="R102" s="105"/>
      <c r="S102" s="108" t="s">
        <v>1782</v>
      </c>
      <c r="T102" s="114"/>
      <c r="V102" s="105"/>
      <c r="W102" s="105"/>
      <c r="X102" s="105"/>
      <c r="Y102" s="105"/>
      <c r="Z102" s="105"/>
      <c r="AA102" s="105"/>
      <c r="AD102" s="105"/>
      <c r="AE102" s="105"/>
      <c r="AF102" s="105"/>
      <c r="AG102" s="105"/>
      <c r="AH102" s="105"/>
      <c r="AI102" s="105"/>
      <c r="AJ102" s="105"/>
      <c r="AK102" s="114"/>
      <c r="AN102" s="105"/>
      <c r="AO102" s="105"/>
      <c r="AP102" s="105"/>
      <c r="AQ102" s="114"/>
      <c r="AR102" s="105"/>
      <c r="AS102" s="105"/>
    </row>
    <row r="103" spans="2:45" s="7" customFormat="1" ht="11.25" x14ac:dyDescent="0.2">
      <c r="B103" s="105"/>
      <c r="C103" s="105"/>
      <c r="D103" s="105"/>
      <c r="E103" s="119" t="s">
        <v>105</v>
      </c>
      <c r="F103" s="119" t="s">
        <v>105</v>
      </c>
      <c r="G103" s="119">
        <v>5</v>
      </c>
      <c r="H103" s="116" t="s">
        <v>193</v>
      </c>
      <c r="I103" s="119">
        <v>11</v>
      </c>
      <c r="J103" s="119">
        <v>3</v>
      </c>
      <c r="K103" s="105"/>
      <c r="L103" s="105"/>
      <c r="M103" s="105"/>
      <c r="N103" s="106"/>
      <c r="O103" s="105"/>
      <c r="P103" s="105"/>
      <c r="Q103" s="105"/>
      <c r="R103" s="105">
        <v>4</v>
      </c>
      <c r="S103" s="105"/>
      <c r="T103" s="105"/>
      <c r="U103" s="105"/>
      <c r="V103" s="105"/>
      <c r="W103" s="105"/>
      <c r="X103" s="105"/>
      <c r="Y103" s="105"/>
      <c r="AD103" s="105"/>
      <c r="AE103" s="105"/>
      <c r="AF103" s="105"/>
      <c r="AG103" s="105"/>
      <c r="AH103" s="105"/>
      <c r="AI103" s="105"/>
      <c r="AJ103" s="105"/>
      <c r="AK103" s="114"/>
      <c r="AN103" s="105"/>
      <c r="AO103" s="105"/>
      <c r="AP103" s="105"/>
      <c r="AQ103" s="114"/>
      <c r="AR103" s="105"/>
      <c r="AS103" s="105"/>
    </row>
    <row r="104" spans="2:45" s="7" customFormat="1" ht="11.25" x14ac:dyDescent="0.2">
      <c r="B104" s="105"/>
      <c r="C104" s="105"/>
      <c r="D104" s="105"/>
      <c r="E104" s="119" t="s">
        <v>105</v>
      </c>
      <c r="F104" s="119" t="s">
        <v>105</v>
      </c>
      <c r="G104" s="119">
        <v>53</v>
      </c>
      <c r="H104" s="116" t="s">
        <v>1148</v>
      </c>
      <c r="I104" s="119">
        <v>19</v>
      </c>
      <c r="J104" s="119">
        <v>2</v>
      </c>
      <c r="K104" s="105"/>
      <c r="L104" s="105"/>
      <c r="M104" s="105"/>
      <c r="N104" s="106"/>
      <c r="O104" s="105"/>
      <c r="P104" s="105"/>
      <c r="Q104" s="105"/>
      <c r="R104" s="105"/>
      <c r="S104" s="7" t="s">
        <v>1779</v>
      </c>
      <c r="T104" s="114" t="s">
        <v>1790</v>
      </c>
      <c r="V104" s="105" t="s">
        <v>7</v>
      </c>
      <c r="W104" s="105"/>
      <c r="X104" s="105" t="s">
        <v>1390</v>
      </c>
      <c r="Y104" s="105"/>
      <c r="Z104" s="105" t="s">
        <v>1391</v>
      </c>
      <c r="AA104" s="105"/>
      <c r="AD104" s="105"/>
      <c r="AE104" s="105"/>
      <c r="AF104" s="105"/>
      <c r="AG104" s="105"/>
      <c r="AH104" s="105"/>
      <c r="AI104" s="105"/>
      <c r="AJ104" s="105"/>
      <c r="AK104" s="114"/>
      <c r="AN104" s="105"/>
      <c r="AO104" s="105"/>
      <c r="AP104" s="105"/>
      <c r="AQ104" s="114"/>
      <c r="AR104" s="105"/>
      <c r="AS104" s="105"/>
    </row>
    <row r="105" spans="2:45" s="7" customFormat="1" ht="11.25" x14ac:dyDescent="0.2">
      <c r="B105" s="105"/>
      <c r="C105" s="105"/>
      <c r="D105" s="105"/>
      <c r="E105" s="122" t="s">
        <v>105</v>
      </c>
      <c r="F105" s="122" t="s">
        <v>105</v>
      </c>
      <c r="G105" s="122">
        <v>47</v>
      </c>
      <c r="H105" s="117" t="s">
        <v>1545</v>
      </c>
      <c r="I105" s="122">
        <v>24</v>
      </c>
      <c r="J105" s="122">
        <v>2</v>
      </c>
      <c r="K105" s="105"/>
      <c r="L105" s="105"/>
      <c r="M105" s="105"/>
      <c r="N105" s="106"/>
      <c r="O105" s="105"/>
      <c r="P105" s="105"/>
      <c r="Q105" s="105"/>
      <c r="R105" s="105">
        <v>1</v>
      </c>
      <c r="S105" s="7" t="s">
        <v>170</v>
      </c>
      <c r="T105" s="114" t="str">
        <f>IF(R105&gt;0,_xlfn.XLOOKUP(R105,$O$71:$O$111,$H$71:$H$111),"-")</f>
        <v>Hinton</v>
      </c>
      <c r="U105" s="109" t="s">
        <v>161</v>
      </c>
      <c r="V105" s="105" t="str">
        <f>IF(R105&gt;0,_xlfn.XLOOKUP(R105,$O$71:$O$111,$I$71:$I$111),"-")</f>
        <v>4C</v>
      </c>
      <c r="W105" s="109" t="s">
        <v>171</v>
      </c>
      <c r="X105" s="105" t="str">
        <f>IF(R105&gt;0,_xlfn.XLOOKUP(R105,$O$72:$O$112,$J$71:$J$111),"-")</f>
        <v>R</v>
      </c>
      <c r="Y105" s="109" t="s">
        <v>172</v>
      </c>
      <c r="Z105" s="105" t="str">
        <f>_xlfn.XLOOKUP(BK122,$O$71:$O$111,$J$71:$J$111)</f>
        <v>L</v>
      </c>
      <c r="AA105" s="109" t="s">
        <v>173</v>
      </c>
      <c r="AD105" s="105" t="str">
        <f>_xlfn.XLOOKUP(R105,$O$71:$O$127,$F$71:$F$127)</f>
        <v>RF</v>
      </c>
      <c r="AE105" s="105"/>
      <c r="AF105" s="105"/>
      <c r="AG105" s="105"/>
      <c r="AH105" s="105"/>
      <c r="AI105" s="105"/>
      <c r="AJ105" s="105"/>
      <c r="AK105" s="114"/>
      <c r="AN105" s="105"/>
      <c r="AO105" s="105"/>
      <c r="AP105" s="105"/>
      <c r="AQ105" s="114"/>
      <c r="AR105" s="105"/>
      <c r="AS105" s="105"/>
    </row>
    <row r="106" spans="2:45" s="7" customFormat="1" ht="11.25" x14ac:dyDescent="0.2">
      <c r="B106" s="105"/>
      <c r="C106" s="105"/>
      <c r="D106" s="105"/>
      <c r="E106" s="119" t="s">
        <v>105</v>
      </c>
      <c r="F106" s="119" t="s">
        <v>105</v>
      </c>
      <c r="G106" s="119">
        <v>3</v>
      </c>
      <c r="H106" s="116" t="s">
        <v>1100</v>
      </c>
      <c r="I106" s="119">
        <v>11</v>
      </c>
      <c r="J106" s="119">
        <v>2</v>
      </c>
      <c r="K106" s="105"/>
      <c r="L106" s="105"/>
      <c r="M106" s="105"/>
      <c r="N106" s="106"/>
      <c r="O106" s="105"/>
      <c r="P106" s="105"/>
      <c r="Q106" s="105"/>
      <c r="R106" s="105">
        <v>2</v>
      </c>
      <c r="S106" s="7" t="s">
        <v>175</v>
      </c>
      <c r="T106" s="114" t="str">
        <f t="shared" ref="T106:T113" si="26">IF(R106&gt;0,_xlfn.XLOOKUP(R106,$O$71:$O$111,$H$71:$H$111),"-")</f>
        <v>Whitfield</v>
      </c>
      <c r="U106" s="109" t="s">
        <v>161</v>
      </c>
      <c r="V106" s="105" t="str">
        <f t="shared" ref="V106:V113" si="27">IF(R106&gt;0,_xlfn.XLOOKUP(R106,$O$71:$O$111,$I$71:$I$111),"-")</f>
        <v>5C</v>
      </c>
      <c r="W106" s="109" t="s">
        <v>171</v>
      </c>
      <c r="X106" s="105" t="str">
        <f t="shared" ref="X106:X113" si="28">IF(R106&gt;0,_xlfn.XLOOKUP(R106,$O$72:$O$112,$J$71:$J$111),"-")</f>
        <v>L</v>
      </c>
      <c r="Y106" s="109" t="s">
        <v>172</v>
      </c>
      <c r="Z106" s="105" t="str">
        <f t="shared" ref="Z106:Z113" si="29">_xlfn.XLOOKUP(BK123,$O$71:$O$111,$J$71:$J$111)</f>
        <v>L</v>
      </c>
      <c r="AA106" s="109" t="s">
        <v>173</v>
      </c>
      <c r="AD106" s="105" t="str">
        <f t="shared" ref="AD106:AD113" si="30">_xlfn.XLOOKUP(R106,$O$71:$O$127,$F$71:$F$127)</f>
        <v>1B</v>
      </c>
      <c r="AE106" s="105"/>
      <c r="AF106" s="105"/>
      <c r="AG106" s="105"/>
      <c r="AH106" s="105"/>
      <c r="AI106" s="105"/>
      <c r="AJ106" s="105"/>
      <c r="AK106" s="114"/>
      <c r="AN106" s="105"/>
      <c r="AO106" s="105"/>
      <c r="AP106" s="105"/>
      <c r="AQ106" s="114"/>
      <c r="AR106" s="105"/>
      <c r="AS106" s="105"/>
    </row>
    <row r="107" spans="2:45" s="7" customFormat="1" ht="11.25" x14ac:dyDescent="0.2">
      <c r="B107" s="105"/>
      <c r="C107" s="105"/>
      <c r="D107" s="105"/>
      <c r="E107" s="119" t="s">
        <v>105</v>
      </c>
      <c r="F107" s="119" t="s">
        <v>105</v>
      </c>
      <c r="G107" s="119">
        <v>2</v>
      </c>
      <c r="H107" s="116" t="s">
        <v>1172</v>
      </c>
      <c r="I107" s="119">
        <v>10</v>
      </c>
      <c r="J107" s="119">
        <v>2</v>
      </c>
      <c r="K107" s="105"/>
      <c r="L107" s="105"/>
      <c r="M107" s="105"/>
      <c r="N107" s="106"/>
      <c r="O107" s="105"/>
      <c r="P107" s="105"/>
      <c r="Q107" s="105"/>
      <c r="R107" s="105">
        <v>3</v>
      </c>
      <c r="S107" s="7" t="s">
        <v>176</v>
      </c>
      <c r="T107" s="114" t="str">
        <f t="shared" si="26"/>
        <v>Alvis</v>
      </c>
      <c r="U107" s="109" t="s">
        <v>161</v>
      </c>
      <c r="V107" s="105" t="str">
        <f t="shared" si="27"/>
        <v>4C</v>
      </c>
      <c r="W107" s="109" t="s">
        <v>171</v>
      </c>
      <c r="X107" s="105" t="str">
        <f>IF(R107&gt;0,_xlfn.XLOOKUP(R107,$O$71:$O$111,$J$71:$J$111),"-")</f>
        <v>R</v>
      </c>
      <c r="Y107" s="109" t="s">
        <v>172</v>
      </c>
      <c r="Z107" s="105" t="str">
        <f t="shared" si="29"/>
        <v>L</v>
      </c>
      <c r="AA107" s="109" t="s">
        <v>173</v>
      </c>
      <c r="AD107" s="105" t="str">
        <f t="shared" si="30"/>
        <v>3B</v>
      </c>
      <c r="AE107" s="105"/>
      <c r="AF107" s="105"/>
      <c r="AG107" s="105"/>
      <c r="AH107" s="105"/>
      <c r="AI107" s="105"/>
      <c r="AJ107" s="105"/>
      <c r="AK107" s="114"/>
      <c r="AN107" s="105"/>
      <c r="AO107" s="105"/>
      <c r="AP107" s="105"/>
      <c r="AQ107" s="114"/>
      <c r="AR107" s="105"/>
      <c r="AS107" s="105"/>
    </row>
    <row r="108" spans="2:45" s="7" customFormat="1" ht="11.25" x14ac:dyDescent="0.2">
      <c r="B108" s="105"/>
      <c r="C108" s="105"/>
      <c r="D108" s="105"/>
      <c r="E108" s="119" t="s">
        <v>105</v>
      </c>
      <c r="F108" s="119" t="s">
        <v>105</v>
      </c>
      <c r="G108" s="119">
        <v>1</v>
      </c>
      <c r="H108" s="116" t="s">
        <v>190</v>
      </c>
      <c r="I108" s="119">
        <v>11</v>
      </c>
      <c r="J108" s="119">
        <v>2</v>
      </c>
      <c r="K108" s="105"/>
      <c r="L108" s="105"/>
      <c r="M108" s="105"/>
      <c r="N108" s="106"/>
      <c r="O108" s="105" t="s">
        <v>385</v>
      </c>
      <c r="P108" s="105" t="s">
        <v>385</v>
      </c>
      <c r="Q108" s="105" t="s">
        <v>385</v>
      </c>
      <c r="R108" s="105">
        <v>4</v>
      </c>
      <c r="S108" s="7" t="s">
        <v>178</v>
      </c>
      <c r="T108" s="114" t="str">
        <f t="shared" si="26"/>
        <v>HortonT</v>
      </c>
      <c r="U108" s="109" t="s">
        <v>161</v>
      </c>
      <c r="V108" s="105" t="str">
        <f t="shared" si="27"/>
        <v>4B</v>
      </c>
      <c r="W108" s="109" t="s">
        <v>171</v>
      </c>
      <c r="X108" s="105" t="str">
        <f>IF(R108&gt;0,_xlfn.XLOOKUP(R108,$O$70:$O$110,$J$71:$J$111),"-")</f>
        <v>R</v>
      </c>
      <c r="Y108" s="109" t="s">
        <v>172</v>
      </c>
      <c r="Z108" s="105" t="str">
        <f t="shared" si="29"/>
        <v>L</v>
      </c>
      <c r="AA108" s="109" t="s">
        <v>173</v>
      </c>
      <c r="AD108" s="105" t="str">
        <f t="shared" si="30"/>
        <v>1B</v>
      </c>
      <c r="AE108" s="105"/>
      <c r="AF108" s="105"/>
      <c r="AG108" s="105"/>
      <c r="AH108" s="105"/>
      <c r="AI108" s="105"/>
      <c r="AJ108" s="105"/>
      <c r="AK108" s="114"/>
      <c r="AN108" s="105"/>
      <c r="AO108" s="105"/>
      <c r="AP108" s="105"/>
      <c r="AQ108" s="114"/>
      <c r="AR108" s="105"/>
      <c r="AS108" s="105"/>
    </row>
    <row r="109" spans="2:45" s="7" customFormat="1" ht="11.25" x14ac:dyDescent="0.2">
      <c r="B109" s="105"/>
      <c r="C109" s="105"/>
      <c r="D109" s="105"/>
      <c r="E109" s="119"/>
      <c r="F109" s="119"/>
      <c r="G109" s="119"/>
      <c r="H109" s="116"/>
      <c r="I109" s="119"/>
      <c r="J109" s="119"/>
      <c r="K109" s="105"/>
      <c r="L109" s="105"/>
      <c r="M109" s="105"/>
      <c r="N109" s="106"/>
      <c r="O109" s="105"/>
      <c r="P109" s="105"/>
      <c r="Q109" s="105"/>
      <c r="R109" s="105">
        <v>5</v>
      </c>
      <c r="S109" s="7" t="s">
        <v>179</v>
      </c>
      <c r="T109" s="114" t="str">
        <f t="shared" si="26"/>
        <v>Maye</v>
      </c>
      <c r="U109" s="109" t="s">
        <v>161</v>
      </c>
      <c r="V109" s="105" t="str">
        <f t="shared" si="27"/>
        <v>4B</v>
      </c>
      <c r="W109" s="109" t="s">
        <v>171</v>
      </c>
      <c r="X109" s="105" t="str">
        <f t="shared" si="28"/>
        <v>R</v>
      </c>
      <c r="Y109" s="109" t="s">
        <v>172</v>
      </c>
      <c r="Z109" s="105" t="str">
        <f t="shared" si="29"/>
        <v>L</v>
      </c>
      <c r="AA109" s="109" t="s">
        <v>173</v>
      </c>
      <c r="AD109" s="105" t="str">
        <f t="shared" si="30"/>
        <v>RF</v>
      </c>
      <c r="AE109" s="105"/>
      <c r="AF109" s="105"/>
      <c r="AG109" s="105"/>
      <c r="AH109" s="105"/>
      <c r="AI109" s="105"/>
      <c r="AJ109" s="105"/>
      <c r="AK109" s="114"/>
      <c r="AN109" s="105"/>
      <c r="AO109" s="105"/>
      <c r="AP109" s="105"/>
      <c r="AQ109" s="114"/>
      <c r="AR109" s="105"/>
      <c r="AS109" s="105"/>
    </row>
    <row r="110" spans="2:45" s="7" customFormat="1" ht="11.25" x14ac:dyDescent="0.2">
      <c r="B110" s="105"/>
      <c r="C110" s="105"/>
      <c r="D110" s="105"/>
      <c r="E110" s="119"/>
      <c r="F110" s="119"/>
      <c r="G110" s="119"/>
      <c r="H110" s="116"/>
      <c r="I110" s="119"/>
      <c r="J110" s="119"/>
      <c r="K110" s="105"/>
      <c r="L110" s="105"/>
      <c r="M110" s="105"/>
      <c r="N110" s="106"/>
      <c r="O110" s="105"/>
      <c r="P110" s="105"/>
      <c r="Q110" s="105"/>
      <c r="R110" s="105">
        <v>6</v>
      </c>
      <c r="S110" s="7" t="s">
        <v>180</v>
      </c>
      <c r="T110" s="114" t="str">
        <f t="shared" si="26"/>
        <v>Wagner</v>
      </c>
      <c r="U110" s="109" t="s">
        <v>161</v>
      </c>
      <c r="V110" s="105" t="str">
        <f t="shared" si="27"/>
        <v>4C</v>
      </c>
      <c r="W110" s="109" t="s">
        <v>171</v>
      </c>
      <c r="X110" s="105" t="str">
        <f t="shared" si="28"/>
        <v>L</v>
      </c>
      <c r="Y110" s="109" t="s">
        <v>172</v>
      </c>
      <c r="Z110" s="105" t="str">
        <f t="shared" si="29"/>
        <v>L</v>
      </c>
      <c r="AA110" s="109" t="s">
        <v>173</v>
      </c>
      <c r="AD110" s="105" t="str">
        <f t="shared" si="30"/>
        <v>LF</v>
      </c>
      <c r="AE110" s="105"/>
      <c r="AF110" s="105"/>
      <c r="AG110" s="105"/>
      <c r="AH110" s="105"/>
      <c r="AI110" s="105"/>
      <c r="AJ110" s="105"/>
      <c r="AK110" s="114"/>
      <c r="AN110" s="105"/>
      <c r="AO110" s="105"/>
      <c r="AP110" s="105"/>
      <c r="AQ110" s="114"/>
      <c r="AR110" s="105"/>
      <c r="AS110" s="105"/>
    </row>
    <row r="111" spans="2:45" s="7" customFormat="1" ht="11.25" x14ac:dyDescent="0.2">
      <c r="B111" s="105"/>
      <c r="C111" s="105"/>
      <c r="D111" s="105"/>
      <c r="E111" s="119" t="s">
        <v>385</v>
      </c>
      <c r="F111" s="119" t="s">
        <v>385</v>
      </c>
      <c r="G111" s="119">
        <v>0</v>
      </c>
      <c r="H111" s="116">
        <v>0</v>
      </c>
      <c r="I111" s="119" t="s">
        <v>385</v>
      </c>
      <c r="J111" s="119" t="s">
        <v>385</v>
      </c>
      <c r="K111" s="105"/>
      <c r="L111" s="105"/>
      <c r="M111" s="105"/>
      <c r="N111" s="106"/>
      <c r="O111" s="105"/>
      <c r="P111" s="105"/>
      <c r="Q111" s="105"/>
      <c r="R111" s="105">
        <v>7</v>
      </c>
      <c r="S111" s="7" t="s">
        <v>181</v>
      </c>
      <c r="T111" s="114" t="str">
        <f t="shared" si="26"/>
        <v>Azcue</v>
      </c>
      <c r="U111" s="109" t="s">
        <v>161</v>
      </c>
      <c r="V111" s="105" t="str">
        <f t="shared" si="27"/>
        <v>4B</v>
      </c>
      <c r="W111" s="109" t="s">
        <v>171</v>
      </c>
      <c r="X111" s="105" t="str">
        <f>IF(R111&gt;0,_xlfn.XLOOKUP(R111,$O$71:$O$111,$J$71:$J$111),"-")</f>
        <v>R</v>
      </c>
      <c r="Y111" s="109" t="s">
        <v>172</v>
      </c>
      <c r="Z111" s="105" t="str">
        <f t="shared" si="29"/>
        <v>L</v>
      </c>
      <c r="AA111" s="109" t="s">
        <v>173</v>
      </c>
      <c r="AD111" s="105" t="str">
        <f t="shared" si="30"/>
        <v>C</v>
      </c>
      <c r="AE111" s="105"/>
      <c r="AF111" s="105"/>
      <c r="AG111" s="105"/>
      <c r="AH111" s="105"/>
      <c r="AI111" s="105"/>
      <c r="AJ111" s="105"/>
      <c r="AK111" s="114"/>
      <c r="AN111" s="105"/>
      <c r="AO111" s="105"/>
      <c r="AP111" s="105"/>
      <c r="AQ111" s="114"/>
      <c r="AR111" s="105"/>
      <c r="AS111" s="105"/>
    </row>
    <row r="112" spans="2:45" s="7" customFormat="1" ht="11.25" x14ac:dyDescent="0.2">
      <c r="B112" s="105"/>
      <c r="C112" s="105"/>
      <c r="D112" s="105"/>
      <c r="E112" s="119" t="s">
        <v>385</v>
      </c>
      <c r="F112" s="119" t="s">
        <v>385</v>
      </c>
      <c r="G112" s="119">
        <v>0</v>
      </c>
      <c r="H112" s="116">
        <v>0</v>
      </c>
      <c r="I112" s="119" t="s">
        <v>385</v>
      </c>
      <c r="J112" s="119" t="s">
        <v>385</v>
      </c>
      <c r="K112" s="105"/>
      <c r="L112" s="105"/>
      <c r="M112" s="105"/>
      <c r="N112" s="106"/>
      <c r="O112" s="105"/>
      <c r="P112" s="105"/>
      <c r="Q112" s="105"/>
      <c r="R112" s="105">
        <v>8</v>
      </c>
      <c r="S112" s="7" t="s">
        <v>182</v>
      </c>
      <c r="T112" s="114" t="str">
        <f t="shared" si="26"/>
        <v>Demeter</v>
      </c>
      <c r="U112" s="109" t="s">
        <v>161</v>
      </c>
      <c r="V112" s="105" t="str">
        <f t="shared" si="27"/>
        <v>5C</v>
      </c>
      <c r="W112" s="109" t="s">
        <v>171</v>
      </c>
      <c r="X112" s="105" t="str">
        <f t="shared" si="28"/>
        <v>R</v>
      </c>
      <c r="Y112" s="109" t="s">
        <v>172</v>
      </c>
      <c r="Z112" s="105" t="str">
        <f t="shared" si="29"/>
        <v>L</v>
      </c>
      <c r="AA112" s="109" t="s">
        <v>173</v>
      </c>
      <c r="AD112" s="105" t="str">
        <f t="shared" si="30"/>
        <v>CF</v>
      </c>
      <c r="AE112" s="105"/>
      <c r="AF112" s="105"/>
      <c r="AG112" s="105"/>
      <c r="AH112" s="105"/>
      <c r="AI112" s="105"/>
      <c r="AJ112" s="105"/>
      <c r="AK112" s="114"/>
      <c r="AN112" s="105"/>
      <c r="AO112" s="105"/>
      <c r="AP112" s="105"/>
      <c r="AQ112" s="114"/>
      <c r="AR112" s="105"/>
      <c r="AS112" s="105"/>
    </row>
    <row r="113" spans="2:45" s="7" customFormat="1" ht="11.25" x14ac:dyDescent="0.2">
      <c r="B113" s="105"/>
      <c r="C113" s="105"/>
      <c r="D113" s="105"/>
      <c r="E113" s="119" t="s">
        <v>385</v>
      </c>
      <c r="F113" s="119" t="s">
        <v>385</v>
      </c>
      <c r="G113" s="119">
        <v>0</v>
      </c>
      <c r="H113" s="116">
        <v>0</v>
      </c>
      <c r="I113" s="119" t="s">
        <v>385</v>
      </c>
      <c r="J113" s="119" t="s">
        <v>385</v>
      </c>
      <c r="K113" s="105"/>
      <c r="L113" s="105"/>
      <c r="M113" s="105"/>
      <c r="N113" s="106"/>
      <c r="O113" s="105"/>
      <c r="P113" s="105"/>
      <c r="Q113" s="105"/>
      <c r="R113" s="105">
        <v>9</v>
      </c>
      <c r="S113" s="7" t="s">
        <v>183</v>
      </c>
      <c r="T113" s="114" t="str">
        <f t="shared" si="26"/>
        <v>BrownL</v>
      </c>
      <c r="U113" s="109" t="s">
        <v>161</v>
      </c>
      <c r="V113" s="105" t="str">
        <f t="shared" si="27"/>
        <v>5C</v>
      </c>
      <c r="W113" s="109" t="s">
        <v>171</v>
      </c>
      <c r="X113" s="105" t="str">
        <f t="shared" si="28"/>
        <v>R</v>
      </c>
      <c r="Y113" s="109" t="s">
        <v>172</v>
      </c>
      <c r="Z113" s="105" t="str">
        <f t="shared" si="29"/>
        <v>L</v>
      </c>
      <c r="AA113" s="109" t="s">
        <v>173</v>
      </c>
      <c r="AD113" s="105" t="str">
        <f t="shared" si="30"/>
        <v>SS</v>
      </c>
      <c r="AE113" s="105"/>
      <c r="AF113" s="105"/>
      <c r="AG113" s="105"/>
      <c r="AH113" s="105"/>
      <c r="AI113" s="105"/>
      <c r="AJ113" s="105"/>
      <c r="AK113" s="114"/>
      <c r="AN113" s="105"/>
      <c r="AO113" s="105"/>
      <c r="AP113" s="105"/>
      <c r="AQ113" s="114"/>
      <c r="AR113" s="105"/>
      <c r="AS113" s="105"/>
    </row>
    <row r="114" spans="2:45" s="7" customFormat="1" ht="11.25" x14ac:dyDescent="0.2">
      <c r="B114" s="105"/>
      <c r="C114" s="105"/>
      <c r="D114" s="105"/>
      <c r="E114" s="119" t="s">
        <v>385</v>
      </c>
      <c r="F114" s="119" t="s">
        <v>385</v>
      </c>
      <c r="G114" s="119">
        <v>0</v>
      </c>
      <c r="H114" s="116">
        <v>0</v>
      </c>
      <c r="I114" s="119" t="s">
        <v>385</v>
      </c>
      <c r="J114" s="119" t="s">
        <v>385</v>
      </c>
      <c r="K114" s="105"/>
      <c r="L114" s="105"/>
      <c r="M114" s="105"/>
      <c r="N114" s="106"/>
      <c r="O114" s="105"/>
      <c r="P114" s="105"/>
      <c r="Q114" s="105"/>
      <c r="R114" s="105" t="s">
        <v>184</v>
      </c>
      <c r="S114" s="107" t="s">
        <v>185</v>
      </c>
      <c r="T114" s="114" t="str">
        <f>IF(R114&gt;0,_xlfn.XLOOKUP(R114,$O$71:$O$111,$H$71:$H$111),"-")</f>
        <v>Williams</v>
      </c>
      <c r="U114" s="109" t="s">
        <v>163</v>
      </c>
      <c r="V114" s="105">
        <f>IF(R114&gt;0,_xlfn.XLOOKUP(R114,$O$71:$O$111,$I$71:$I$111),"-")</f>
        <v>25</v>
      </c>
      <c r="W114" s="109" t="s">
        <v>1402</v>
      </c>
      <c r="X114" s="105">
        <f>IF(R114&gt;0,_xlfn.XLOOKUP(R114,$O$71:$O$111,$J$71:$J$111),"-")</f>
        <v>6</v>
      </c>
      <c r="Y114" s="109" t="s">
        <v>164</v>
      </c>
      <c r="Z114" s="105"/>
      <c r="AA114" s="109"/>
      <c r="AD114" s="105" t="str">
        <f>_xlfn.XLOOKUP(R114,$O$71:$O$127,$F$71:$F$127)</f>
        <v>P</v>
      </c>
      <c r="AE114" s="105"/>
      <c r="AF114" s="105"/>
      <c r="AG114" s="105"/>
      <c r="AH114" s="105"/>
      <c r="AI114" s="105"/>
      <c r="AJ114" s="105"/>
      <c r="AK114" s="114"/>
      <c r="AN114" s="105"/>
      <c r="AO114" s="105"/>
      <c r="AP114" s="105"/>
      <c r="AQ114" s="114"/>
      <c r="AR114" s="105"/>
      <c r="AS114" s="105"/>
    </row>
    <row r="115" spans="2:45" s="7" customFormat="1" ht="11.25" x14ac:dyDescent="0.2">
      <c r="B115" s="105"/>
      <c r="C115" s="105"/>
      <c r="D115" s="105"/>
      <c r="E115" s="119" t="s">
        <v>385</v>
      </c>
      <c r="F115" s="119" t="s">
        <v>385</v>
      </c>
      <c r="G115" s="119">
        <v>0</v>
      </c>
      <c r="H115" s="116">
        <v>0</v>
      </c>
      <c r="I115" s="119" t="s">
        <v>385</v>
      </c>
      <c r="J115" s="119" t="s">
        <v>385</v>
      </c>
      <c r="K115" s="105"/>
      <c r="L115" s="105"/>
      <c r="M115" s="105"/>
      <c r="N115" s="106"/>
      <c r="O115" s="105"/>
      <c r="P115" s="105"/>
      <c r="Q115" s="105"/>
      <c r="R115" s="105"/>
      <c r="S115" s="108" t="s">
        <v>1781</v>
      </c>
      <c r="T115" s="114"/>
      <c r="V115" s="105"/>
      <c r="W115" s="105"/>
      <c r="X115" s="105"/>
      <c r="Y115" s="105"/>
      <c r="Z115" s="105"/>
      <c r="AA115" s="105"/>
      <c r="AD115" s="105"/>
      <c r="AE115" s="105"/>
      <c r="AF115" s="105"/>
      <c r="AG115" s="105"/>
      <c r="AH115" s="105"/>
      <c r="AI115" s="105"/>
      <c r="AJ115" s="105"/>
      <c r="AK115" s="114"/>
      <c r="AN115" s="105"/>
      <c r="AO115" s="105"/>
      <c r="AP115" s="105"/>
      <c r="AQ115" s="114"/>
      <c r="AR115" s="105"/>
      <c r="AS115" s="105"/>
    </row>
    <row r="116" spans="2:45" s="7" customFormat="1" ht="11.25" x14ac:dyDescent="0.2">
      <c r="B116" s="105"/>
      <c r="C116" s="105"/>
      <c r="D116" s="105"/>
      <c r="E116" s="119" t="s">
        <v>385</v>
      </c>
      <c r="F116" s="119" t="s">
        <v>385</v>
      </c>
      <c r="G116" s="119">
        <v>0</v>
      </c>
      <c r="H116" s="116">
        <v>0</v>
      </c>
      <c r="I116" s="119" t="s">
        <v>385</v>
      </c>
      <c r="J116" s="119" t="s">
        <v>385</v>
      </c>
      <c r="K116" s="105"/>
      <c r="L116" s="105"/>
      <c r="M116" s="105"/>
      <c r="N116" s="106"/>
      <c r="O116" s="105"/>
      <c r="P116" s="105"/>
      <c r="Q116" s="105"/>
      <c r="R116" s="105">
        <v>5</v>
      </c>
      <c r="S116" s="105"/>
      <c r="T116" s="105"/>
      <c r="U116" s="105"/>
      <c r="V116" s="105"/>
      <c r="W116" s="105"/>
      <c r="X116" s="105"/>
      <c r="Y116" s="105"/>
      <c r="AD116" s="105"/>
      <c r="AE116" s="105"/>
      <c r="AF116" s="105"/>
      <c r="AG116" s="105"/>
      <c r="AH116" s="105"/>
      <c r="AI116" s="105"/>
      <c r="AJ116" s="105"/>
      <c r="AK116" s="114"/>
      <c r="AN116" s="105"/>
      <c r="AO116" s="105"/>
      <c r="AP116" s="105"/>
      <c r="AQ116" s="114"/>
      <c r="AR116" s="105"/>
      <c r="AS116" s="105"/>
    </row>
    <row r="117" spans="2:45" s="7" customFormat="1" ht="11.25" x14ac:dyDescent="0.2">
      <c r="B117" s="105"/>
      <c r="C117" s="105"/>
      <c r="D117" s="105"/>
      <c r="E117" s="119" t="s">
        <v>385</v>
      </c>
      <c r="F117" s="119" t="s">
        <v>385</v>
      </c>
      <c r="G117" s="119">
        <v>0</v>
      </c>
      <c r="H117" s="116">
        <v>0</v>
      </c>
      <c r="I117" s="119" t="s">
        <v>385</v>
      </c>
      <c r="J117" s="119" t="s">
        <v>385</v>
      </c>
      <c r="K117" s="105"/>
      <c r="L117" s="105"/>
      <c r="M117" s="105"/>
      <c r="N117" s="106"/>
      <c r="O117" s="105"/>
      <c r="P117" s="105"/>
      <c r="Q117" s="105"/>
      <c r="R117" s="105"/>
      <c r="S117" s="7" t="s">
        <v>1792</v>
      </c>
      <c r="T117" s="114" t="s">
        <v>1791</v>
      </c>
      <c r="V117" s="105" t="s">
        <v>7</v>
      </c>
      <c r="W117" s="105"/>
      <c r="X117" s="105" t="s">
        <v>1390</v>
      </c>
      <c r="Y117" s="105"/>
      <c r="Z117" s="105" t="s">
        <v>1391</v>
      </c>
      <c r="AA117" s="105"/>
      <c r="AD117" s="105"/>
      <c r="AE117" s="105"/>
      <c r="AF117" s="105"/>
      <c r="AG117" s="105"/>
      <c r="AH117" s="105"/>
      <c r="AI117" s="105"/>
      <c r="AJ117" s="105"/>
      <c r="AK117" s="114"/>
      <c r="AN117" s="105"/>
      <c r="AO117" s="105"/>
      <c r="AP117" s="105"/>
      <c r="AQ117" s="114"/>
      <c r="AR117" s="105"/>
      <c r="AS117" s="105"/>
    </row>
    <row r="118" spans="2:45" s="7" customFormat="1" ht="11.25" x14ac:dyDescent="0.2">
      <c r="B118" s="105"/>
      <c r="C118" s="105"/>
      <c r="D118" s="105"/>
      <c r="E118" s="119" t="s">
        <v>385</v>
      </c>
      <c r="F118" s="119" t="s">
        <v>385</v>
      </c>
      <c r="G118" s="119">
        <v>0</v>
      </c>
      <c r="H118" s="116">
        <v>0</v>
      </c>
      <c r="I118" s="119" t="s">
        <v>385</v>
      </c>
      <c r="J118" s="119" t="s">
        <v>385</v>
      </c>
      <c r="K118" s="105"/>
      <c r="L118" s="105"/>
      <c r="M118" s="105"/>
      <c r="N118" s="106"/>
      <c r="O118" s="105"/>
      <c r="P118" s="105"/>
      <c r="Q118" s="105"/>
      <c r="R118" s="105">
        <v>1</v>
      </c>
      <c r="S118" s="7" t="s">
        <v>170</v>
      </c>
      <c r="T118" s="114" t="str">
        <f>IF(R118&gt;0,_xlfn.XLOOKUP(R118,$P$71:$P$111,$H$71:$H$111),"-")</f>
        <v>Alvis</v>
      </c>
      <c r="U118" s="109" t="s">
        <v>161</v>
      </c>
      <c r="V118" s="105" t="str">
        <f>IF(R118&gt;0,_xlfn.XLOOKUP(R118,$P$71:$P$111,$I$71:$I$111),"-")</f>
        <v>4C</v>
      </c>
      <c r="W118" s="109" t="s">
        <v>171</v>
      </c>
      <c r="X118" s="105" t="str">
        <f>IF(R118&gt;0,_xlfn.XLOOKUP(R118,$P$71:$P$111,$J$71:$J$111),"-")</f>
        <v>R</v>
      </c>
      <c r="Y118" s="109" t="s">
        <v>172</v>
      </c>
      <c r="Z118" s="105" t="str">
        <f>_xlfn.XLOOKUP(BK135,$P$71:$P$111,$J$71:$J$111)</f>
        <v>L</v>
      </c>
      <c r="AA118" s="109" t="s">
        <v>173</v>
      </c>
      <c r="AD118" s="105" t="str">
        <f>_xlfn.XLOOKUP(R118,$P$71:$P$127,$F$71:$F$127)</f>
        <v>3B</v>
      </c>
      <c r="AE118" s="105"/>
      <c r="AF118" s="105"/>
      <c r="AG118" s="105"/>
      <c r="AH118" s="105"/>
      <c r="AI118" s="105"/>
      <c r="AJ118" s="105"/>
      <c r="AK118" s="114"/>
      <c r="AN118" s="105"/>
      <c r="AO118" s="105"/>
      <c r="AP118" s="105"/>
      <c r="AQ118" s="114"/>
      <c r="AR118" s="105"/>
      <c r="AS118" s="105"/>
    </row>
    <row r="119" spans="2:45" s="7" customFormat="1" ht="11.25" x14ac:dyDescent="0.2">
      <c r="B119" s="105"/>
      <c r="C119" s="105"/>
      <c r="D119" s="105"/>
      <c r="E119" s="119" t="s">
        <v>385</v>
      </c>
      <c r="F119" s="119" t="s">
        <v>385</v>
      </c>
      <c r="G119" s="119">
        <v>0</v>
      </c>
      <c r="H119" s="116">
        <v>0</v>
      </c>
      <c r="I119" s="119" t="s">
        <v>385</v>
      </c>
      <c r="J119" s="119" t="s">
        <v>385</v>
      </c>
      <c r="K119" s="105"/>
      <c r="L119" s="105"/>
      <c r="M119" s="105"/>
      <c r="N119" s="106"/>
      <c r="O119" s="105"/>
      <c r="P119" s="105"/>
      <c r="Q119" s="105"/>
      <c r="R119" s="105">
        <v>2</v>
      </c>
      <c r="S119" s="7" t="s">
        <v>175</v>
      </c>
      <c r="T119" s="114" t="str">
        <f t="shared" ref="T119:T126" si="31">IF(R119&gt;0,_xlfn.XLOOKUP(R119,$P$71:$P$111,$H$71:$H$111),"-")</f>
        <v>Davalillo</v>
      </c>
      <c r="U119" s="109" t="s">
        <v>161</v>
      </c>
      <c r="V119" s="105" t="str">
        <f t="shared" ref="V119:V126" si="32">IF(R119&gt;0,_xlfn.XLOOKUP(R119,$P$71:$P$111,$I$71:$I$111),"-")</f>
        <v>4C</v>
      </c>
      <c r="W119" s="109" t="s">
        <v>171</v>
      </c>
      <c r="X119" s="105" t="str">
        <f t="shared" ref="X119:X126" si="33">IF(R119&gt;0,_xlfn.XLOOKUP(R119,$P$71:$P$111,$J$71:$J$111),"-")</f>
        <v>L</v>
      </c>
      <c r="Y119" s="109" t="s">
        <v>172</v>
      </c>
      <c r="Z119" s="105" t="str">
        <f t="shared" ref="Z119:Z126" si="34">_xlfn.XLOOKUP(BK136,$P$71:$P$111,$J$71:$J$111)</f>
        <v>L</v>
      </c>
      <c r="AA119" s="109" t="s">
        <v>173</v>
      </c>
      <c r="AD119" s="105" t="str">
        <f t="shared" ref="AD119:AD126" si="35">_xlfn.XLOOKUP(R119,$P$71:$P$127,$F$71:$F$127)</f>
        <v>CF</v>
      </c>
      <c r="AE119" s="105"/>
      <c r="AF119" s="105"/>
      <c r="AG119" s="105"/>
      <c r="AH119" s="105"/>
      <c r="AI119" s="105"/>
      <c r="AJ119" s="105"/>
      <c r="AK119" s="114"/>
      <c r="AN119" s="105"/>
      <c r="AO119" s="105"/>
      <c r="AP119" s="105"/>
      <c r="AQ119" s="114"/>
      <c r="AR119" s="105"/>
      <c r="AS119" s="105"/>
    </row>
    <row r="120" spans="2:45" s="7" customFormat="1" ht="11.25" x14ac:dyDescent="0.2">
      <c r="B120" s="105"/>
      <c r="C120" s="105"/>
      <c r="D120" s="105"/>
      <c r="E120" s="119" t="s">
        <v>385</v>
      </c>
      <c r="F120" s="119" t="s">
        <v>385</v>
      </c>
      <c r="G120" s="119">
        <v>0</v>
      </c>
      <c r="H120" s="116">
        <v>0</v>
      </c>
      <c r="I120" s="119" t="s">
        <v>385</v>
      </c>
      <c r="J120" s="119" t="s">
        <v>385</v>
      </c>
      <c r="K120" s="105"/>
      <c r="L120" s="105"/>
      <c r="M120" s="105"/>
      <c r="N120" s="106"/>
      <c r="O120" s="105"/>
      <c r="P120" s="105"/>
      <c r="Q120" s="105"/>
      <c r="R120" s="105">
        <v>3</v>
      </c>
      <c r="S120" s="7" t="s">
        <v>176</v>
      </c>
      <c r="T120" s="114" t="str">
        <f t="shared" si="31"/>
        <v>Hinton</v>
      </c>
      <c r="U120" s="109" t="s">
        <v>161</v>
      </c>
      <c r="V120" s="105" t="str">
        <f t="shared" si="32"/>
        <v>4C</v>
      </c>
      <c r="W120" s="109" t="s">
        <v>171</v>
      </c>
      <c r="X120" s="105" t="str">
        <f t="shared" si="33"/>
        <v>R</v>
      </c>
      <c r="Y120" s="109" t="s">
        <v>172</v>
      </c>
      <c r="Z120" s="105" t="str">
        <f t="shared" si="34"/>
        <v>L</v>
      </c>
      <c r="AA120" s="109" t="s">
        <v>173</v>
      </c>
      <c r="AD120" s="105" t="str">
        <f t="shared" si="35"/>
        <v>RF</v>
      </c>
      <c r="AE120" s="105"/>
      <c r="AF120" s="105"/>
      <c r="AG120" s="105"/>
      <c r="AH120" s="105"/>
      <c r="AI120" s="105"/>
      <c r="AJ120" s="105"/>
      <c r="AK120" s="114"/>
      <c r="AN120" s="105"/>
      <c r="AO120" s="105"/>
      <c r="AP120" s="105"/>
      <c r="AQ120" s="114"/>
      <c r="AR120" s="105"/>
      <c r="AS120" s="105"/>
    </row>
    <row r="121" spans="2:45" s="7" customFormat="1" ht="11.25" x14ac:dyDescent="0.2">
      <c r="B121" s="105"/>
      <c r="C121" s="105"/>
      <c r="D121" s="105"/>
      <c r="E121" s="119" t="s">
        <v>385</v>
      </c>
      <c r="F121" s="119" t="s">
        <v>385</v>
      </c>
      <c r="G121" s="119">
        <v>0</v>
      </c>
      <c r="H121" s="116">
        <v>0</v>
      </c>
      <c r="I121" s="119" t="s">
        <v>385</v>
      </c>
      <c r="J121" s="119" t="s">
        <v>385</v>
      </c>
      <c r="K121" s="105"/>
      <c r="L121" s="105"/>
      <c r="M121" s="105"/>
      <c r="N121" s="106"/>
      <c r="O121" s="105"/>
      <c r="P121" s="105"/>
      <c r="Q121" s="105"/>
      <c r="R121" s="105">
        <v>4</v>
      </c>
      <c r="S121" s="7" t="s">
        <v>178</v>
      </c>
      <c r="T121" s="114" t="str">
        <f t="shared" si="31"/>
        <v>Colavito</v>
      </c>
      <c r="U121" s="109" t="s">
        <v>161</v>
      </c>
      <c r="V121" s="105" t="str">
        <f t="shared" si="32"/>
        <v>5C</v>
      </c>
      <c r="W121" s="109" t="s">
        <v>171</v>
      </c>
      <c r="X121" s="105" t="str">
        <f t="shared" si="33"/>
        <v>R</v>
      </c>
      <c r="Y121" s="109" t="s">
        <v>172</v>
      </c>
      <c r="Z121" s="105" t="str">
        <f t="shared" si="34"/>
        <v>L</v>
      </c>
      <c r="AA121" s="109" t="s">
        <v>173</v>
      </c>
      <c r="AD121" s="105" t="str">
        <f t="shared" si="35"/>
        <v>RF</v>
      </c>
      <c r="AE121" s="105"/>
      <c r="AF121" s="105"/>
      <c r="AG121" s="105"/>
      <c r="AH121" s="105"/>
      <c r="AI121" s="105"/>
      <c r="AJ121" s="105"/>
      <c r="AK121" s="114"/>
      <c r="AN121" s="105"/>
      <c r="AO121" s="105"/>
      <c r="AP121" s="105"/>
      <c r="AQ121" s="114"/>
      <c r="AR121" s="105"/>
      <c r="AS121" s="105"/>
    </row>
    <row r="122" spans="2:45" s="7" customFormat="1" ht="11.25" x14ac:dyDescent="0.2">
      <c r="B122" s="105"/>
      <c r="C122" s="105"/>
      <c r="D122" s="105"/>
      <c r="E122" s="119" t="s">
        <v>385</v>
      </c>
      <c r="F122" s="119" t="s">
        <v>385</v>
      </c>
      <c r="G122" s="119">
        <v>0</v>
      </c>
      <c r="H122" s="116">
        <v>0</v>
      </c>
      <c r="I122" s="119" t="s">
        <v>385</v>
      </c>
      <c r="J122" s="119" t="s">
        <v>385</v>
      </c>
      <c r="K122" s="105"/>
      <c r="L122" s="105"/>
      <c r="M122" s="105"/>
      <c r="N122" s="106"/>
      <c r="O122" s="105"/>
      <c r="P122" s="105"/>
      <c r="Q122" s="105"/>
      <c r="R122" s="105">
        <v>5</v>
      </c>
      <c r="S122" s="7" t="s">
        <v>179</v>
      </c>
      <c r="T122" s="114" t="str">
        <f t="shared" si="31"/>
        <v>Azcue</v>
      </c>
      <c r="U122" s="109" t="s">
        <v>161</v>
      </c>
      <c r="V122" s="105" t="str">
        <f t="shared" si="32"/>
        <v>4B</v>
      </c>
      <c r="W122" s="109" t="s">
        <v>171</v>
      </c>
      <c r="X122" s="105" t="str">
        <f t="shared" si="33"/>
        <v>R</v>
      </c>
      <c r="Y122" s="109" t="s">
        <v>172</v>
      </c>
      <c r="Z122" s="105" t="str">
        <f t="shared" si="34"/>
        <v>L</v>
      </c>
      <c r="AA122" s="109" t="s">
        <v>173</v>
      </c>
      <c r="AD122" s="105" t="str">
        <f t="shared" si="35"/>
        <v>C</v>
      </c>
      <c r="AE122" s="105"/>
      <c r="AF122" s="105"/>
      <c r="AG122" s="105"/>
      <c r="AH122" s="105"/>
      <c r="AI122" s="105"/>
      <c r="AJ122" s="105"/>
      <c r="AK122" s="114"/>
      <c r="AN122" s="105"/>
      <c r="AO122" s="105"/>
      <c r="AP122" s="105"/>
      <c r="AQ122" s="114"/>
      <c r="AR122" s="105"/>
      <c r="AS122" s="105"/>
    </row>
    <row r="123" spans="2:45" s="7" customFormat="1" ht="11.25" x14ac:dyDescent="0.2">
      <c r="B123" s="105"/>
      <c r="C123" s="105"/>
      <c r="D123" s="105"/>
      <c r="E123" s="119" t="s">
        <v>385</v>
      </c>
      <c r="F123" s="119" t="s">
        <v>385</v>
      </c>
      <c r="G123" s="119">
        <v>0</v>
      </c>
      <c r="H123" s="116">
        <v>0</v>
      </c>
      <c r="I123" s="119" t="s">
        <v>385</v>
      </c>
      <c r="J123" s="119" t="s">
        <v>385</v>
      </c>
      <c r="K123" s="105"/>
      <c r="L123" s="105"/>
      <c r="M123" s="105"/>
      <c r="N123" s="106"/>
      <c r="O123" s="105"/>
      <c r="P123" s="105"/>
      <c r="Q123" s="105"/>
      <c r="R123" s="105">
        <v>6</v>
      </c>
      <c r="S123" s="7" t="s">
        <v>180</v>
      </c>
      <c r="T123" s="114" t="str">
        <f t="shared" si="31"/>
        <v>Salmon</v>
      </c>
      <c r="U123" s="109" t="s">
        <v>161</v>
      </c>
      <c r="V123" s="105" t="str">
        <f t="shared" si="32"/>
        <v>5C</v>
      </c>
      <c r="W123" s="109" t="s">
        <v>171</v>
      </c>
      <c r="X123" s="105" t="str">
        <f t="shared" si="33"/>
        <v>R</v>
      </c>
      <c r="Y123" s="109" t="s">
        <v>172</v>
      </c>
      <c r="Z123" s="105" t="str">
        <f t="shared" si="34"/>
        <v>L</v>
      </c>
      <c r="AA123" s="109" t="s">
        <v>173</v>
      </c>
      <c r="AD123" s="105" t="str">
        <f t="shared" si="35"/>
        <v>1B</v>
      </c>
      <c r="AE123" s="105"/>
      <c r="AF123" s="105"/>
      <c r="AG123" s="105"/>
      <c r="AH123" s="105"/>
      <c r="AI123" s="105"/>
      <c r="AJ123" s="105"/>
      <c r="AK123" s="114"/>
      <c r="AN123" s="105"/>
      <c r="AO123" s="105"/>
      <c r="AP123" s="105"/>
      <c r="AQ123" s="114"/>
      <c r="AR123" s="105"/>
      <c r="AS123" s="105"/>
    </row>
    <row r="124" spans="2:45" s="7" customFormat="1" ht="11.25" x14ac:dyDescent="0.2">
      <c r="B124" s="105"/>
      <c r="C124" s="105"/>
      <c r="D124" s="105"/>
      <c r="E124" s="119" t="s">
        <v>385</v>
      </c>
      <c r="F124" s="119" t="s">
        <v>385</v>
      </c>
      <c r="G124" s="119">
        <v>0</v>
      </c>
      <c r="H124" s="116">
        <v>0</v>
      </c>
      <c r="I124" s="119" t="s">
        <v>385</v>
      </c>
      <c r="J124" s="119" t="s">
        <v>385</v>
      </c>
      <c r="K124" s="105"/>
      <c r="L124" s="105"/>
      <c r="M124" s="105"/>
      <c r="N124" s="106"/>
      <c r="O124" s="105"/>
      <c r="P124" s="105"/>
      <c r="Q124" s="105"/>
      <c r="R124" s="105">
        <v>7</v>
      </c>
      <c r="S124" s="7" t="s">
        <v>181</v>
      </c>
      <c r="T124" s="114" t="str">
        <f t="shared" si="31"/>
        <v>Gil</v>
      </c>
      <c r="U124" s="109" t="s">
        <v>161</v>
      </c>
      <c r="V124" s="105" t="str">
        <f t="shared" si="32"/>
        <v>7C</v>
      </c>
      <c r="W124" s="109" t="s">
        <v>171</v>
      </c>
      <c r="X124" s="105" t="str">
        <f t="shared" si="33"/>
        <v>R</v>
      </c>
      <c r="Y124" s="109" t="s">
        <v>172</v>
      </c>
      <c r="Z124" s="105" t="str">
        <f t="shared" si="34"/>
        <v>L</v>
      </c>
      <c r="AA124" s="109" t="s">
        <v>173</v>
      </c>
      <c r="AD124" s="105" t="str">
        <f t="shared" si="35"/>
        <v>2B</v>
      </c>
      <c r="AE124" s="105"/>
      <c r="AF124" s="105"/>
      <c r="AG124" s="105"/>
      <c r="AH124" s="105"/>
      <c r="AI124" s="105"/>
      <c r="AJ124" s="105"/>
      <c r="AK124" s="114"/>
      <c r="AN124" s="105"/>
      <c r="AO124" s="105"/>
      <c r="AP124" s="105"/>
      <c r="AQ124" s="114"/>
      <c r="AR124" s="105"/>
      <c r="AS124" s="105"/>
    </row>
    <row r="125" spans="2:45" s="7" customFormat="1" ht="11.25" x14ac:dyDescent="0.2">
      <c r="B125" s="105"/>
      <c r="C125" s="105"/>
      <c r="D125" s="105"/>
      <c r="E125" s="119" t="s">
        <v>385</v>
      </c>
      <c r="F125" s="119" t="s">
        <v>385</v>
      </c>
      <c r="G125" s="119">
        <v>0</v>
      </c>
      <c r="H125" s="116">
        <v>0</v>
      </c>
      <c r="I125" s="119" t="s">
        <v>385</v>
      </c>
      <c r="J125" s="119" t="s">
        <v>385</v>
      </c>
      <c r="K125" s="105"/>
      <c r="L125" s="105"/>
      <c r="M125" s="105"/>
      <c r="N125" s="106"/>
      <c r="O125" s="105"/>
      <c r="P125" s="105"/>
      <c r="Q125" s="105"/>
      <c r="R125" s="105">
        <v>8</v>
      </c>
      <c r="S125" s="7" t="s">
        <v>182</v>
      </c>
      <c r="T125" s="114" t="str">
        <f t="shared" si="31"/>
        <v>BrownL</v>
      </c>
      <c r="U125" s="109" t="s">
        <v>161</v>
      </c>
      <c r="V125" s="105" t="str">
        <f t="shared" si="32"/>
        <v>5C</v>
      </c>
      <c r="W125" s="109" t="s">
        <v>171</v>
      </c>
      <c r="X125" s="105" t="str">
        <f t="shared" si="33"/>
        <v>R</v>
      </c>
      <c r="Y125" s="109" t="s">
        <v>172</v>
      </c>
      <c r="Z125" s="105" t="str">
        <f t="shared" si="34"/>
        <v>L</v>
      </c>
      <c r="AA125" s="109" t="s">
        <v>173</v>
      </c>
      <c r="AD125" s="105" t="str">
        <f t="shared" si="35"/>
        <v>SS</v>
      </c>
      <c r="AE125" s="105"/>
      <c r="AF125" s="105"/>
      <c r="AG125" s="105"/>
      <c r="AH125" s="105"/>
      <c r="AI125" s="105"/>
      <c r="AJ125" s="105"/>
      <c r="AK125" s="114"/>
      <c r="AN125" s="105"/>
      <c r="AO125" s="105"/>
      <c r="AP125" s="105"/>
      <c r="AQ125" s="114"/>
      <c r="AR125" s="105"/>
      <c r="AS125" s="105"/>
    </row>
    <row r="126" spans="2:45" s="7" customFormat="1" ht="11.25" x14ac:dyDescent="0.2">
      <c r="B126" s="105"/>
      <c r="C126" s="105"/>
      <c r="D126" s="105"/>
      <c r="E126" s="119" t="s">
        <v>385</v>
      </c>
      <c r="F126" s="119" t="s">
        <v>385</v>
      </c>
      <c r="G126" s="119">
        <v>0</v>
      </c>
      <c r="H126" s="116">
        <v>0</v>
      </c>
      <c r="I126" s="119" t="s">
        <v>385</v>
      </c>
      <c r="J126" s="119" t="s">
        <v>385</v>
      </c>
      <c r="K126" s="105"/>
      <c r="L126" s="105"/>
      <c r="M126" s="105"/>
      <c r="N126" s="106"/>
      <c r="O126" s="105"/>
      <c r="P126" s="105"/>
      <c r="Q126" s="105"/>
      <c r="R126" s="105">
        <v>9</v>
      </c>
      <c r="S126" s="7" t="s">
        <v>183</v>
      </c>
      <c r="T126" s="114" t="str">
        <f t="shared" si="31"/>
        <v>Fuller</v>
      </c>
      <c r="U126" s="109" t="s">
        <v>161</v>
      </c>
      <c r="V126" s="105" t="str">
        <f t="shared" si="32"/>
        <v>5C</v>
      </c>
      <c r="W126" s="109" t="s">
        <v>171</v>
      </c>
      <c r="X126" s="105" t="str">
        <f t="shared" si="33"/>
        <v>R</v>
      </c>
      <c r="Y126" s="109" t="s">
        <v>172</v>
      </c>
      <c r="Z126" s="105" t="str">
        <f t="shared" si="34"/>
        <v>L</v>
      </c>
      <c r="AA126" s="109" t="s">
        <v>173</v>
      </c>
      <c r="AD126" s="105" t="str">
        <f t="shared" si="35"/>
        <v>2B</v>
      </c>
      <c r="AE126" s="105"/>
      <c r="AF126" s="105"/>
      <c r="AG126" s="105"/>
      <c r="AH126" s="105"/>
      <c r="AI126" s="105"/>
      <c r="AJ126" s="105"/>
      <c r="AK126" s="114"/>
      <c r="AN126" s="105"/>
      <c r="AO126" s="105"/>
      <c r="AP126" s="105"/>
      <c r="AQ126" s="114"/>
      <c r="AR126" s="105"/>
      <c r="AS126" s="105"/>
    </row>
    <row r="127" spans="2:45" s="7" customFormat="1" ht="11.25" x14ac:dyDescent="0.2">
      <c r="B127" s="105"/>
      <c r="C127" s="105"/>
      <c r="D127" s="105"/>
      <c r="E127" s="119" t="s">
        <v>385</v>
      </c>
      <c r="F127" s="119" t="s">
        <v>385</v>
      </c>
      <c r="G127" s="119">
        <v>0</v>
      </c>
      <c r="H127" s="116">
        <v>0</v>
      </c>
      <c r="I127" s="119" t="s">
        <v>385</v>
      </c>
      <c r="J127" s="119" t="s">
        <v>385</v>
      </c>
      <c r="K127" s="105"/>
      <c r="L127" s="105"/>
      <c r="M127" s="105"/>
      <c r="N127" s="106"/>
      <c r="O127" s="105"/>
      <c r="P127" s="105"/>
      <c r="Q127" s="105"/>
      <c r="R127" s="105" t="s">
        <v>184</v>
      </c>
      <c r="S127" s="107" t="s">
        <v>185</v>
      </c>
      <c r="T127" s="114" t="str">
        <f>IF(R127&gt;0,_xlfn.XLOOKUP(R127,$P$71:$P$111,$H$71:$H$111),"-")</f>
        <v>Siebert</v>
      </c>
      <c r="U127" s="109" t="s">
        <v>163</v>
      </c>
      <c r="V127" s="105">
        <f>IF(R127&gt;0,_xlfn.XLOOKUP(R127,$P$71:$P$111,$I$71:$I$111),"-")</f>
        <v>29</v>
      </c>
      <c r="W127" s="109" t="s">
        <v>1402</v>
      </c>
      <c r="X127" s="105">
        <f>IF(R127&gt;0,_xlfn.XLOOKUP(R127,$P$71:$P$111,$J$71:$J$111),"-")</f>
        <v>6</v>
      </c>
      <c r="Y127" s="109" t="s">
        <v>164</v>
      </c>
      <c r="Z127" s="105"/>
      <c r="AA127" s="109"/>
      <c r="AD127" s="105" t="str">
        <f t="shared" ref="AD127" si="36">_xlfn.XLOOKUP(R127,$M$71:$M$127,$F$71:$F$127)</f>
        <v>P</v>
      </c>
      <c r="AE127" s="105"/>
      <c r="AF127" s="105"/>
      <c r="AG127" s="105"/>
      <c r="AH127" s="105"/>
      <c r="AI127" s="105"/>
      <c r="AJ127" s="105"/>
      <c r="AK127" s="114"/>
      <c r="AN127" s="105"/>
      <c r="AO127" s="105"/>
      <c r="AP127" s="105"/>
      <c r="AQ127" s="114"/>
      <c r="AR127" s="105"/>
      <c r="AS127" s="105"/>
    </row>
    <row r="128" spans="2:45" s="7" customFormat="1" ht="11.25" x14ac:dyDescent="0.2">
      <c r="B128" s="105"/>
      <c r="C128" s="105"/>
      <c r="D128" s="105"/>
      <c r="E128" s="105" t="s">
        <v>385</v>
      </c>
      <c r="F128" s="105" t="s">
        <v>385</v>
      </c>
      <c r="G128" s="105">
        <v>0</v>
      </c>
      <c r="H128" s="114">
        <v>0</v>
      </c>
      <c r="I128" s="105" t="s">
        <v>385</v>
      </c>
      <c r="J128" s="105" t="s">
        <v>385</v>
      </c>
      <c r="K128" s="105"/>
      <c r="L128" s="105"/>
      <c r="M128" s="105"/>
      <c r="N128" s="106"/>
      <c r="O128" s="105"/>
      <c r="P128" s="105"/>
      <c r="Q128" s="105"/>
      <c r="R128" s="105"/>
      <c r="S128" s="108" t="s">
        <v>1780</v>
      </c>
      <c r="T128" s="114"/>
      <c r="V128" s="105"/>
      <c r="W128" s="105"/>
      <c r="X128" s="105"/>
      <c r="Y128" s="105"/>
      <c r="Z128" s="105"/>
      <c r="AA128" s="105"/>
      <c r="AD128" s="105"/>
      <c r="AE128" s="105"/>
      <c r="AF128" s="105"/>
      <c r="AG128" s="105"/>
      <c r="AH128" s="105"/>
      <c r="AI128" s="105"/>
      <c r="AJ128" s="105"/>
      <c r="AK128" s="114"/>
      <c r="AN128" s="105"/>
      <c r="AO128" s="105"/>
      <c r="AP128" s="105"/>
      <c r="AQ128" s="114"/>
      <c r="AR128" s="105"/>
      <c r="AS128" s="105"/>
    </row>
    <row r="129" spans="2:45" s="7" customFormat="1" ht="11.25" x14ac:dyDescent="0.2">
      <c r="B129" s="105"/>
      <c r="C129" s="105"/>
      <c r="D129" s="105"/>
      <c r="E129" s="105"/>
      <c r="F129" s="105"/>
      <c r="G129" s="105"/>
      <c r="H129" s="114"/>
      <c r="I129" s="105"/>
      <c r="J129" s="105"/>
      <c r="K129" s="105"/>
      <c r="L129" s="105"/>
      <c r="M129" s="105"/>
      <c r="N129" s="106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AD129" s="105"/>
      <c r="AE129" s="105"/>
      <c r="AF129" s="105"/>
      <c r="AG129" s="105"/>
      <c r="AH129" s="105"/>
      <c r="AI129" s="105"/>
      <c r="AJ129" s="105"/>
      <c r="AK129" s="114"/>
      <c r="AN129" s="105"/>
      <c r="AO129" s="105"/>
      <c r="AP129" s="105"/>
      <c r="AQ129" s="114"/>
      <c r="AR129" s="105"/>
      <c r="AS129" s="105"/>
    </row>
    <row r="130" spans="2:45" s="7" customFormat="1" ht="11.25" x14ac:dyDescent="0.2">
      <c r="B130" s="105"/>
      <c r="C130" s="105"/>
      <c r="D130" s="105"/>
      <c r="E130" s="105"/>
      <c r="F130" s="105"/>
      <c r="G130" s="105"/>
      <c r="H130" s="114"/>
      <c r="I130" s="105"/>
      <c r="J130" s="105"/>
      <c r="K130" s="105"/>
      <c r="L130" s="105"/>
      <c r="M130" s="105"/>
      <c r="N130" s="106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AD130" s="105"/>
      <c r="AE130" s="105"/>
      <c r="AF130" s="105"/>
      <c r="AG130" s="105"/>
      <c r="AH130" s="105"/>
      <c r="AI130" s="105"/>
      <c r="AJ130" s="105"/>
      <c r="AK130" s="114"/>
      <c r="AN130" s="105"/>
      <c r="AO130" s="105"/>
      <c r="AP130" s="105"/>
      <c r="AQ130" s="114"/>
      <c r="AR130" s="105"/>
      <c r="AS130" s="105"/>
    </row>
    <row r="131" spans="2:45" s="7" customFormat="1" ht="11.25" x14ac:dyDescent="0.2">
      <c r="B131" s="105"/>
      <c r="C131" s="105"/>
      <c r="D131" s="105"/>
      <c r="E131" s="105"/>
      <c r="F131" s="105"/>
      <c r="G131" s="105"/>
      <c r="H131" s="114"/>
      <c r="I131" s="105"/>
      <c r="J131" s="105"/>
      <c r="K131" s="105"/>
      <c r="L131" s="105"/>
      <c r="M131" s="105"/>
      <c r="N131" s="106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AD131" s="105"/>
      <c r="AE131" s="105"/>
      <c r="AF131" s="105"/>
      <c r="AG131" s="105"/>
      <c r="AH131" s="105"/>
      <c r="AI131" s="105"/>
      <c r="AJ131" s="105"/>
      <c r="AK131" s="114"/>
      <c r="AN131" s="105"/>
      <c r="AO131" s="105"/>
      <c r="AP131" s="105"/>
      <c r="AQ131" s="114"/>
      <c r="AR131" s="105"/>
      <c r="AS131" s="105"/>
    </row>
    <row r="132" spans="2:45" s="7" customFormat="1" ht="11.25" x14ac:dyDescent="0.2">
      <c r="B132" s="105"/>
      <c r="C132" s="105"/>
      <c r="D132" s="105"/>
      <c r="E132" s="105"/>
      <c r="F132" s="105"/>
      <c r="G132" s="105"/>
      <c r="H132" s="114"/>
      <c r="I132" s="105"/>
      <c r="J132" s="105"/>
      <c r="K132" s="105"/>
      <c r="L132" s="105"/>
      <c r="M132" s="105"/>
      <c r="N132" s="106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AD132" s="105"/>
      <c r="AE132" s="105"/>
      <c r="AF132" s="105"/>
      <c r="AG132" s="105"/>
      <c r="AH132" s="105"/>
      <c r="AI132" s="105"/>
      <c r="AJ132" s="105"/>
      <c r="AK132" s="114"/>
      <c r="AN132" s="105"/>
      <c r="AO132" s="105"/>
      <c r="AP132" s="105"/>
      <c r="AQ132" s="114"/>
      <c r="AR132" s="105"/>
      <c r="AS132" s="105"/>
    </row>
    <row r="133" spans="2:45" s="7" customFormat="1" ht="11.25" x14ac:dyDescent="0.2">
      <c r="B133" s="105"/>
      <c r="C133" s="105"/>
      <c r="D133" s="105"/>
      <c r="E133" s="105"/>
      <c r="F133" s="105"/>
      <c r="G133" s="105"/>
      <c r="H133" s="114"/>
      <c r="I133" s="105"/>
      <c r="J133" s="105"/>
      <c r="K133" s="105"/>
      <c r="L133" s="105"/>
      <c r="M133" s="105"/>
      <c r="N133" s="106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AD133" s="105"/>
      <c r="AE133" s="105"/>
      <c r="AF133" s="105"/>
      <c r="AG133" s="105"/>
      <c r="AH133" s="105"/>
      <c r="AI133" s="105"/>
      <c r="AJ133" s="105"/>
      <c r="AK133" s="114"/>
      <c r="AN133" s="105"/>
      <c r="AO133" s="105"/>
      <c r="AP133" s="105"/>
      <c r="AQ133" s="114"/>
      <c r="AR133" s="105"/>
      <c r="AS133" s="105"/>
    </row>
    <row r="134" spans="2:45" s="7" customFormat="1" ht="11.25" x14ac:dyDescent="0.2">
      <c r="B134" s="105"/>
      <c r="C134" s="105"/>
      <c r="D134" s="105"/>
      <c r="E134" s="105"/>
      <c r="F134" s="105"/>
      <c r="G134" s="105"/>
      <c r="H134" s="114"/>
      <c r="I134" s="105"/>
      <c r="J134" s="105"/>
      <c r="K134" s="105"/>
      <c r="L134" s="105"/>
      <c r="M134" s="105"/>
      <c r="N134" s="106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AD134" s="105"/>
      <c r="AE134" s="105"/>
      <c r="AF134" s="105"/>
      <c r="AG134" s="105"/>
      <c r="AH134" s="105"/>
      <c r="AI134" s="105"/>
      <c r="AJ134" s="105"/>
      <c r="AK134" s="114"/>
      <c r="AN134" s="105"/>
      <c r="AO134" s="105"/>
      <c r="AP134" s="105"/>
      <c r="AQ134" s="114"/>
      <c r="AR134" s="105"/>
      <c r="AS134" s="105"/>
    </row>
    <row r="135" spans="2:45" s="7" customFormat="1" ht="11.25" x14ac:dyDescent="0.2">
      <c r="B135" s="105"/>
      <c r="C135" s="105"/>
      <c r="D135" s="105"/>
      <c r="E135" s="105"/>
      <c r="F135" s="105"/>
      <c r="G135" s="105"/>
      <c r="H135" s="114"/>
      <c r="I135" s="105"/>
      <c r="J135" s="105"/>
      <c r="K135" s="105"/>
      <c r="L135" s="105"/>
      <c r="M135" s="105"/>
      <c r="N135" s="106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AD135" s="105"/>
      <c r="AE135" s="105"/>
      <c r="AF135" s="105"/>
      <c r="AG135" s="105"/>
      <c r="AH135" s="105"/>
      <c r="AI135" s="105"/>
      <c r="AJ135" s="105"/>
      <c r="AK135" s="114"/>
      <c r="AN135" s="105"/>
      <c r="AO135" s="105"/>
      <c r="AP135" s="105"/>
      <c r="AQ135" s="114"/>
      <c r="AR135" s="105"/>
      <c r="AS135" s="105"/>
    </row>
    <row r="136" spans="2:45" s="7" customFormat="1" ht="11.25" x14ac:dyDescent="0.2">
      <c r="B136" s="105"/>
      <c r="C136" s="105"/>
      <c r="D136" s="105"/>
      <c r="E136" s="105"/>
      <c r="F136" s="105"/>
      <c r="G136" s="105"/>
      <c r="H136" s="114"/>
      <c r="I136" s="105"/>
      <c r="J136" s="105"/>
      <c r="K136" s="105"/>
      <c r="L136" s="105"/>
      <c r="M136" s="105"/>
      <c r="N136" s="106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AD136" s="105"/>
      <c r="AE136" s="105"/>
      <c r="AF136" s="105"/>
      <c r="AG136" s="105"/>
      <c r="AH136" s="105"/>
      <c r="AI136" s="105"/>
      <c r="AJ136" s="105"/>
      <c r="AK136" s="114"/>
      <c r="AN136" s="105"/>
      <c r="AO136" s="105"/>
      <c r="AP136" s="105"/>
      <c r="AQ136" s="114"/>
      <c r="AR136" s="105"/>
      <c r="AS136" s="105"/>
    </row>
    <row r="137" spans="2:45" s="7" customFormat="1" ht="11.25" x14ac:dyDescent="0.2">
      <c r="B137" s="105"/>
      <c r="C137" s="105"/>
      <c r="D137" s="105"/>
      <c r="E137" s="105"/>
      <c r="F137" s="105"/>
      <c r="G137" s="105"/>
      <c r="H137" s="114"/>
      <c r="I137" s="105"/>
      <c r="J137" s="105"/>
      <c r="K137" s="105"/>
      <c r="L137" s="105"/>
      <c r="M137" s="105"/>
      <c r="N137" s="106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AD137" s="105"/>
      <c r="AE137" s="105"/>
      <c r="AF137" s="105"/>
      <c r="AG137" s="105"/>
      <c r="AH137" s="105"/>
      <c r="AI137" s="105"/>
      <c r="AJ137" s="105"/>
      <c r="AK137" s="114"/>
      <c r="AN137" s="105"/>
      <c r="AO137" s="105"/>
      <c r="AP137" s="105"/>
      <c r="AQ137" s="114"/>
      <c r="AR137" s="105"/>
      <c r="AS137" s="105"/>
    </row>
    <row r="138" spans="2:45" s="7" customFormat="1" ht="11.25" x14ac:dyDescent="0.2">
      <c r="B138" s="105"/>
      <c r="C138" s="105"/>
      <c r="D138" s="105"/>
      <c r="E138" s="105"/>
      <c r="F138" s="105"/>
      <c r="G138" s="105"/>
      <c r="H138" s="114"/>
      <c r="I138" s="105"/>
      <c r="J138" s="105"/>
      <c r="K138" s="105"/>
      <c r="L138" s="105"/>
      <c r="M138" s="105"/>
      <c r="N138" s="106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AD138" s="105"/>
      <c r="AE138" s="105"/>
      <c r="AF138" s="105"/>
      <c r="AG138" s="105"/>
      <c r="AH138" s="105"/>
      <c r="AI138" s="105"/>
      <c r="AJ138" s="105"/>
      <c r="AK138" s="114"/>
      <c r="AN138" s="105"/>
      <c r="AO138" s="105"/>
      <c r="AP138" s="105"/>
      <c r="AQ138" s="114"/>
      <c r="AR138" s="105"/>
      <c r="AS138" s="105"/>
    </row>
    <row r="139" spans="2:45" s="7" customFormat="1" ht="11.25" x14ac:dyDescent="0.2">
      <c r="B139" s="105"/>
      <c r="C139" s="105"/>
      <c r="D139" s="105"/>
      <c r="E139" s="105"/>
      <c r="F139" s="105"/>
      <c r="G139" s="105"/>
      <c r="H139" s="114"/>
      <c r="I139" s="105"/>
      <c r="J139" s="105"/>
      <c r="K139" s="105"/>
      <c r="L139" s="105"/>
      <c r="M139" s="105"/>
      <c r="N139" s="106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AD139" s="105"/>
      <c r="AE139" s="105"/>
      <c r="AF139" s="105"/>
      <c r="AG139" s="105"/>
      <c r="AH139" s="105"/>
      <c r="AI139" s="105"/>
      <c r="AJ139" s="105"/>
      <c r="AK139" s="114"/>
      <c r="AN139" s="105"/>
      <c r="AO139" s="105"/>
      <c r="AP139" s="105"/>
      <c r="AQ139" s="114"/>
      <c r="AR139" s="105"/>
      <c r="AS139" s="105"/>
    </row>
    <row r="140" spans="2:45" s="7" customFormat="1" ht="11.25" x14ac:dyDescent="0.2">
      <c r="B140" s="105"/>
      <c r="C140" s="105"/>
      <c r="D140" s="105"/>
      <c r="E140" s="105"/>
      <c r="F140" s="105"/>
      <c r="G140" s="105"/>
      <c r="H140" s="114"/>
      <c r="I140" s="105"/>
      <c r="J140" s="105"/>
      <c r="K140" s="105"/>
      <c r="L140" s="105"/>
      <c r="M140" s="105"/>
      <c r="N140" s="106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AD140" s="105"/>
      <c r="AE140" s="105"/>
      <c r="AF140" s="105"/>
      <c r="AG140" s="105"/>
      <c r="AH140" s="105"/>
      <c r="AI140" s="105"/>
      <c r="AJ140" s="105"/>
      <c r="AK140" s="114"/>
      <c r="AN140" s="105"/>
      <c r="AO140" s="105"/>
      <c r="AP140" s="105"/>
      <c r="AQ140" s="114"/>
      <c r="AR140" s="105"/>
      <c r="AS140" s="105"/>
    </row>
    <row r="141" spans="2:45" s="7" customFormat="1" ht="11.25" x14ac:dyDescent="0.2">
      <c r="B141" s="105"/>
      <c r="C141" s="105"/>
      <c r="D141" s="105"/>
      <c r="E141" s="105"/>
      <c r="F141" s="105"/>
      <c r="G141" s="105"/>
      <c r="H141" s="114"/>
      <c r="I141" s="105"/>
      <c r="J141" s="105"/>
      <c r="K141" s="105"/>
      <c r="L141" s="105"/>
      <c r="M141" s="105"/>
      <c r="N141" s="106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AD141" s="105"/>
      <c r="AE141" s="105"/>
      <c r="AF141" s="105"/>
      <c r="AG141" s="105"/>
      <c r="AH141" s="105"/>
      <c r="AI141" s="105"/>
      <c r="AJ141" s="105"/>
      <c r="AK141" s="114"/>
      <c r="AN141" s="105"/>
      <c r="AO141" s="105"/>
      <c r="AP141" s="105"/>
      <c r="AQ141" s="114"/>
      <c r="AR141" s="105"/>
      <c r="AS141" s="105"/>
    </row>
    <row r="142" spans="2:45" s="7" customFormat="1" ht="11.25" x14ac:dyDescent="0.2">
      <c r="B142" s="105"/>
      <c r="C142" s="105"/>
      <c r="D142" s="105"/>
      <c r="E142" s="105"/>
      <c r="F142" s="105"/>
      <c r="G142" s="105"/>
      <c r="H142" s="114"/>
      <c r="I142" s="105"/>
      <c r="J142" s="105"/>
      <c r="K142" s="105"/>
      <c r="L142" s="105" t="s">
        <v>124</v>
      </c>
      <c r="M142" s="105" t="s">
        <v>1551</v>
      </c>
      <c r="N142" s="106" t="s">
        <v>1552</v>
      </c>
      <c r="O142" s="105" t="s">
        <v>1553</v>
      </c>
      <c r="P142" s="105" t="s">
        <v>1554</v>
      </c>
      <c r="Q142" s="105" t="s">
        <v>1555</v>
      </c>
      <c r="R142" s="105" t="s">
        <v>1556</v>
      </c>
      <c r="S142" s="105" t="s">
        <v>1557</v>
      </c>
      <c r="T142" s="105" t="s">
        <v>1558</v>
      </c>
      <c r="U142" s="105" t="s">
        <v>1794</v>
      </c>
      <c r="V142" s="105"/>
      <c r="W142" s="105"/>
      <c r="X142" s="105"/>
      <c r="Y142" s="105"/>
      <c r="AD142" s="105"/>
      <c r="AE142" s="105"/>
      <c r="AF142" s="105"/>
      <c r="AG142" s="105"/>
      <c r="AH142" s="105"/>
      <c r="AI142" s="105"/>
      <c r="AJ142" s="105"/>
      <c r="AK142" s="114"/>
      <c r="AN142" s="105"/>
      <c r="AO142" s="105"/>
      <c r="AP142" s="105"/>
      <c r="AQ142" s="114"/>
      <c r="AR142" s="105"/>
      <c r="AS142" s="105"/>
    </row>
    <row r="143" spans="2:45" s="7" customFormat="1" ht="11.25" x14ac:dyDescent="0.2">
      <c r="B143" s="105"/>
      <c r="C143" s="105"/>
      <c r="D143" s="105"/>
      <c r="E143" s="105"/>
      <c r="F143" s="105"/>
      <c r="G143" s="105"/>
      <c r="I143" s="105"/>
      <c r="J143" s="105"/>
      <c r="K143" s="105"/>
      <c r="L143" s="105" t="s">
        <v>1559</v>
      </c>
      <c r="M143" s="105" t="s">
        <v>1560</v>
      </c>
      <c r="N143" s="106" t="s">
        <v>1561</v>
      </c>
      <c r="O143" s="105" t="s">
        <v>1562</v>
      </c>
      <c r="P143" s="105" t="s">
        <v>1563</v>
      </c>
      <c r="Q143" s="105" t="s">
        <v>1564</v>
      </c>
      <c r="R143" s="105" t="s">
        <v>1565</v>
      </c>
      <c r="S143" s="105" t="s">
        <v>1566</v>
      </c>
      <c r="T143" s="105" t="s">
        <v>1567</v>
      </c>
      <c r="U143" s="105" t="s">
        <v>1568</v>
      </c>
      <c r="V143" s="105"/>
      <c r="W143" s="105"/>
      <c r="X143" s="105"/>
      <c r="Y143" s="105"/>
      <c r="AD143" s="105"/>
      <c r="AE143" s="105"/>
      <c r="AF143" s="105"/>
      <c r="AG143" s="105"/>
      <c r="AH143" s="105"/>
      <c r="AI143" s="105"/>
      <c r="AJ143" s="105"/>
      <c r="AK143" s="114"/>
      <c r="AN143" s="105"/>
      <c r="AO143" s="105"/>
      <c r="AP143" s="105"/>
      <c r="AQ143" s="114"/>
      <c r="AR143" s="105"/>
      <c r="AS143" s="105"/>
    </row>
    <row r="144" spans="2:45" s="7" customFormat="1" ht="11.25" x14ac:dyDescent="0.2">
      <c r="B144" s="122" t="s">
        <v>90</v>
      </c>
      <c r="C144" s="122" t="s">
        <v>92</v>
      </c>
      <c r="D144" s="117" t="s">
        <v>85</v>
      </c>
      <c r="E144" s="122" t="s">
        <v>88</v>
      </c>
      <c r="F144" s="122" t="s">
        <v>89</v>
      </c>
      <c r="G144" s="105"/>
      <c r="I144" s="105"/>
      <c r="J144" s="105"/>
      <c r="K144" s="105"/>
      <c r="L144" s="105" t="s">
        <v>1569</v>
      </c>
      <c r="M144" s="105" t="s">
        <v>1560</v>
      </c>
      <c r="N144" s="106" t="s">
        <v>1561</v>
      </c>
      <c r="O144" s="105" t="s">
        <v>1562</v>
      </c>
      <c r="P144" s="105" t="s">
        <v>1563</v>
      </c>
      <c r="Q144" s="105" t="s">
        <v>1564</v>
      </c>
      <c r="R144" s="105" t="s">
        <v>1565</v>
      </c>
      <c r="S144" s="105" t="s">
        <v>1566</v>
      </c>
      <c r="T144" s="105" t="s">
        <v>1567</v>
      </c>
      <c r="U144" s="105" t="s">
        <v>1570</v>
      </c>
      <c r="V144" s="105"/>
      <c r="W144" s="105"/>
      <c r="X144" s="105"/>
      <c r="Y144" s="105"/>
      <c r="AD144" s="105"/>
      <c r="AE144" s="105"/>
      <c r="AF144" s="105"/>
      <c r="AG144" s="105"/>
      <c r="AH144" s="105"/>
      <c r="AI144" s="105"/>
      <c r="AJ144" s="105"/>
      <c r="AK144" s="114"/>
      <c r="AN144" s="105"/>
      <c r="AO144" s="105"/>
      <c r="AP144" s="105"/>
      <c r="AQ144" s="114"/>
      <c r="AR144" s="105"/>
      <c r="AS144" s="105"/>
    </row>
    <row r="145" spans="2:190" s="7" customFormat="1" ht="11.25" x14ac:dyDescent="0.2">
      <c r="B145" s="124" t="s">
        <v>1</v>
      </c>
      <c r="C145" s="124">
        <v>161</v>
      </c>
      <c r="D145" s="138" t="s">
        <v>1254</v>
      </c>
      <c r="E145" s="124" t="s">
        <v>58</v>
      </c>
      <c r="F145" s="124" t="s">
        <v>116</v>
      </c>
      <c r="G145" s="105"/>
      <c r="I145" s="105"/>
      <c r="J145" s="105"/>
      <c r="K145" s="105"/>
      <c r="L145" s="105" t="s">
        <v>1571</v>
      </c>
      <c r="M145" s="105" t="s">
        <v>1560</v>
      </c>
      <c r="N145" s="106" t="s">
        <v>1561</v>
      </c>
      <c r="O145" s="105" t="s">
        <v>1564</v>
      </c>
      <c r="P145" s="105" t="s">
        <v>1563</v>
      </c>
      <c r="Q145" s="105" t="s">
        <v>1562</v>
      </c>
      <c r="R145" s="105" t="s">
        <v>1566</v>
      </c>
      <c r="S145" s="105" t="s">
        <v>1565</v>
      </c>
      <c r="T145" s="105" t="s">
        <v>1567</v>
      </c>
      <c r="U145" s="105" t="s">
        <v>1572</v>
      </c>
      <c r="V145" s="105"/>
      <c r="W145" s="105"/>
      <c r="X145" s="105"/>
      <c r="Y145" s="105"/>
      <c r="AD145" s="105"/>
      <c r="AE145" s="105"/>
      <c r="AF145" s="105"/>
      <c r="AG145" s="105"/>
      <c r="AH145" s="105"/>
      <c r="AI145" s="105"/>
      <c r="AJ145" s="105"/>
      <c r="AK145" s="114"/>
      <c r="AN145" s="105"/>
      <c r="AO145" s="105"/>
      <c r="AP145" s="105"/>
      <c r="AQ145" s="114"/>
      <c r="AR145" s="105"/>
      <c r="AS145" s="105"/>
    </row>
    <row r="146" spans="2:190" s="7" customFormat="1" ht="11.25" x14ac:dyDescent="0.2">
      <c r="B146" s="124" t="s">
        <v>106</v>
      </c>
      <c r="C146" s="124">
        <v>150</v>
      </c>
      <c r="D146" s="138" t="s">
        <v>363</v>
      </c>
      <c r="E146" s="124" t="s">
        <v>61</v>
      </c>
      <c r="F146" s="124" t="s">
        <v>116</v>
      </c>
      <c r="G146" s="105"/>
      <c r="I146" s="105"/>
      <c r="J146" s="105"/>
      <c r="K146" s="105"/>
      <c r="L146" s="105" t="s">
        <v>1573</v>
      </c>
      <c r="M146" s="105" t="s">
        <v>1560</v>
      </c>
      <c r="N146" s="106" t="s">
        <v>1561</v>
      </c>
      <c r="O146" s="105" t="s">
        <v>1564</v>
      </c>
      <c r="P146" s="105" t="s">
        <v>1563</v>
      </c>
      <c r="Q146" s="105" t="s">
        <v>1562</v>
      </c>
      <c r="R146" s="105" t="s">
        <v>1566</v>
      </c>
      <c r="S146" s="105" t="s">
        <v>1565</v>
      </c>
      <c r="T146" s="105" t="s">
        <v>1567</v>
      </c>
      <c r="U146" s="105" t="s">
        <v>1568</v>
      </c>
      <c r="V146" s="105"/>
      <c r="W146" s="105"/>
      <c r="X146" s="105"/>
      <c r="Y146" s="105"/>
      <c r="AD146" s="105"/>
      <c r="AE146" s="105"/>
      <c r="AF146" s="105"/>
      <c r="AG146" s="105"/>
      <c r="AH146" s="105"/>
      <c r="AI146" s="105"/>
      <c r="AJ146" s="105"/>
      <c r="AK146" s="114"/>
      <c r="AN146" s="105"/>
      <c r="AO146" s="105"/>
      <c r="AP146" s="105"/>
      <c r="AQ146" s="114"/>
      <c r="AR146" s="105"/>
      <c r="AS146" s="105"/>
    </row>
    <row r="147" spans="2:190" s="7" customFormat="1" ht="11.25" x14ac:dyDescent="0.2">
      <c r="B147" s="124" t="s">
        <v>108</v>
      </c>
      <c r="C147" s="124">
        <v>125</v>
      </c>
      <c r="D147" s="138" t="s">
        <v>1359</v>
      </c>
      <c r="E147" s="124" t="s">
        <v>58</v>
      </c>
      <c r="F147" s="124" t="s">
        <v>122</v>
      </c>
      <c r="G147" s="105"/>
      <c r="I147" s="105"/>
      <c r="J147" s="105"/>
      <c r="K147" s="105"/>
      <c r="L147" s="105" t="s">
        <v>1574</v>
      </c>
      <c r="M147" s="105" t="s">
        <v>1560</v>
      </c>
      <c r="N147" s="106" t="s">
        <v>1561</v>
      </c>
      <c r="O147" s="105" t="s">
        <v>1564</v>
      </c>
      <c r="P147" s="105" t="s">
        <v>1563</v>
      </c>
      <c r="Q147" s="105" t="s">
        <v>1562</v>
      </c>
      <c r="R147" s="105" t="s">
        <v>1566</v>
      </c>
      <c r="S147" s="105" t="s">
        <v>1565</v>
      </c>
      <c r="T147" s="105" t="s">
        <v>1567</v>
      </c>
      <c r="U147" s="105" t="s">
        <v>1575</v>
      </c>
      <c r="V147" s="105"/>
      <c r="W147" s="105" t="s">
        <v>124</v>
      </c>
      <c r="X147" s="105" t="s">
        <v>1559</v>
      </c>
      <c r="Y147" s="105" t="s">
        <v>1569</v>
      </c>
      <c r="Z147" s="105" t="s">
        <v>1571</v>
      </c>
      <c r="AA147" s="105" t="s">
        <v>1573</v>
      </c>
      <c r="AB147" s="105" t="s">
        <v>1574</v>
      </c>
      <c r="AC147" s="105" t="s">
        <v>1576</v>
      </c>
      <c r="AD147" s="105" t="s">
        <v>1578</v>
      </c>
      <c r="AE147" s="105" t="s">
        <v>1579</v>
      </c>
      <c r="AF147" s="105" t="s">
        <v>1580</v>
      </c>
      <c r="AG147" s="105" t="s">
        <v>1583</v>
      </c>
      <c r="AH147" s="105" t="s">
        <v>1584</v>
      </c>
      <c r="AI147" s="105" t="s">
        <v>1585</v>
      </c>
      <c r="AJ147" s="105" t="s">
        <v>1586</v>
      </c>
      <c r="AK147" s="105" t="s">
        <v>1587</v>
      </c>
      <c r="AL147" s="105" t="s">
        <v>1588</v>
      </c>
      <c r="AM147" s="105" t="s">
        <v>1589</v>
      </c>
      <c r="AN147" s="105" t="s">
        <v>1590</v>
      </c>
      <c r="AO147" s="105" t="s">
        <v>1592</v>
      </c>
      <c r="AP147" s="105" t="s">
        <v>1593</v>
      </c>
      <c r="AQ147" s="105" t="s">
        <v>1594</v>
      </c>
      <c r="AR147" s="105" t="s">
        <v>1597</v>
      </c>
      <c r="AS147" s="105" t="s">
        <v>1599</v>
      </c>
      <c r="AT147" s="105" t="s">
        <v>1600</v>
      </c>
      <c r="AU147" s="105" t="s">
        <v>1602</v>
      </c>
      <c r="AV147" s="105" t="s">
        <v>1603</v>
      </c>
      <c r="AW147" s="105" t="s">
        <v>1604</v>
      </c>
      <c r="AX147" s="105" t="s">
        <v>1605</v>
      </c>
      <c r="AY147" s="105" t="s">
        <v>1606</v>
      </c>
      <c r="AZ147" s="105" t="s">
        <v>1609</v>
      </c>
      <c r="BA147" s="105" t="s">
        <v>1610</v>
      </c>
      <c r="BB147" s="105" t="s">
        <v>1613</v>
      </c>
      <c r="BC147" s="105" t="s">
        <v>1614</v>
      </c>
      <c r="BD147" s="105" t="s">
        <v>1616</v>
      </c>
      <c r="BE147" s="105" t="s">
        <v>1617</v>
      </c>
      <c r="BF147" s="105" t="s">
        <v>1618</v>
      </c>
      <c r="BG147" s="105" t="s">
        <v>1619</v>
      </c>
      <c r="BH147" s="105" t="s">
        <v>1620</v>
      </c>
      <c r="BI147" s="105" t="s">
        <v>1621</v>
      </c>
      <c r="BJ147" s="105" t="s">
        <v>1622</v>
      </c>
      <c r="BK147" s="105" t="s">
        <v>1623</v>
      </c>
      <c r="BL147" s="105" t="s">
        <v>1624</v>
      </c>
      <c r="BM147" s="105" t="s">
        <v>1626</v>
      </c>
      <c r="BN147" s="105" t="s">
        <v>1627</v>
      </c>
      <c r="BO147" s="105" t="s">
        <v>1629</v>
      </c>
      <c r="BP147" s="105" t="s">
        <v>1630</v>
      </c>
      <c r="BQ147" s="105" t="s">
        <v>1631</v>
      </c>
      <c r="BR147" s="105" t="s">
        <v>1632</v>
      </c>
      <c r="BS147" s="105" t="s">
        <v>1633</v>
      </c>
      <c r="BT147" s="105" t="s">
        <v>1635</v>
      </c>
      <c r="BU147" s="105" t="s">
        <v>1636</v>
      </c>
      <c r="BV147" s="105" t="s">
        <v>1639</v>
      </c>
      <c r="BW147" s="105" t="s">
        <v>1640</v>
      </c>
      <c r="BX147" s="105" t="s">
        <v>1641</v>
      </c>
      <c r="BY147" s="105" t="s">
        <v>1642</v>
      </c>
      <c r="BZ147" s="105" t="s">
        <v>1643</v>
      </c>
      <c r="CA147" s="105" t="s">
        <v>1645</v>
      </c>
      <c r="CB147" s="105" t="s">
        <v>1646</v>
      </c>
      <c r="CC147" s="105" t="s">
        <v>1647</v>
      </c>
      <c r="CD147" s="105" t="s">
        <v>1648</v>
      </c>
      <c r="CE147" s="105" t="s">
        <v>1649</v>
      </c>
      <c r="CF147" s="105" t="s">
        <v>1650</v>
      </c>
      <c r="CG147" s="105" t="s">
        <v>1613</v>
      </c>
      <c r="CH147" s="105" t="s">
        <v>1651</v>
      </c>
      <c r="CI147" s="105" t="s">
        <v>1653</v>
      </c>
      <c r="CJ147" s="105" t="s">
        <v>1654</v>
      </c>
      <c r="CK147" s="105" t="s">
        <v>1655</v>
      </c>
      <c r="CL147" s="105" t="s">
        <v>1656</v>
      </c>
      <c r="CM147" s="105" t="s">
        <v>1657</v>
      </c>
      <c r="CN147" s="105" t="s">
        <v>1658</v>
      </c>
      <c r="CO147" s="105" t="s">
        <v>1660</v>
      </c>
      <c r="CP147" s="105" t="s">
        <v>1662</v>
      </c>
      <c r="CQ147" s="105" t="s">
        <v>1663</v>
      </c>
      <c r="CR147" s="105" t="s">
        <v>1664</v>
      </c>
      <c r="CS147" s="105" t="s">
        <v>1665</v>
      </c>
      <c r="CT147" s="105" t="s">
        <v>1666</v>
      </c>
      <c r="CU147" s="105" t="s">
        <v>1668</v>
      </c>
      <c r="CV147" s="105" t="s">
        <v>1670</v>
      </c>
      <c r="CW147" s="105" t="s">
        <v>1671</v>
      </c>
      <c r="CX147" s="105" t="s">
        <v>1672</v>
      </c>
      <c r="CY147" s="105" t="s">
        <v>1673</v>
      </c>
      <c r="CZ147" s="105" t="s">
        <v>1674</v>
      </c>
      <c r="DA147" s="105" t="s">
        <v>1675</v>
      </c>
      <c r="DB147" s="105" t="s">
        <v>1676</v>
      </c>
      <c r="DC147" s="105" t="s">
        <v>1677</v>
      </c>
      <c r="DD147" s="105" t="s">
        <v>1678</v>
      </c>
      <c r="DE147" s="105" t="s">
        <v>1679</v>
      </c>
      <c r="DF147" s="105" t="s">
        <v>1680</v>
      </c>
      <c r="DG147" s="105" t="s">
        <v>1682</v>
      </c>
      <c r="DH147" s="105" t="s">
        <v>1683</v>
      </c>
      <c r="DI147" s="105" t="s">
        <v>1684</v>
      </c>
      <c r="DJ147" s="105" t="s">
        <v>1685</v>
      </c>
      <c r="DK147" s="105" t="s">
        <v>1686</v>
      </c>
      <c r="DL147" s="105" t="s">
        <v>1613</v>
      </c>
      <c r="DM147" s="105" t="s">
        <v>1688</v>
      </c>
      <c r="DN147" s="105" t="s">
        <v>1689</v>
      </c>
      <c r="DO147" s="105" t="s">
        <v>1690</v>
      </c>
      <c r="DP147" s="105" t="s">
        <v>1691</v>
      </c>
      <c r="DQ147" s="105" t="s">
        <v>1692</v>
      </c>
      <c r="DR147" s="105" t="s">
        <v>1693</v>
      </c>
      <c r="DS147" s="105" t="s">
        <v>1694</v>
      </c>
      <c r="DT147" s="105" t="s">
        <v>1695</v>
      </c>
      <c r="DU147" s="105" t="s">
        <v>1696</v>
      </c>
      <c r="DV147" s="105" t="s">
        <v>1697</v>
      </c>
      <c r="DW147" s="105" t="s">
        <v>1698</v>
      </c>
      <c r="DX147" s="105" t="s">
        <v>1700</v>
      </c>
      <c r="DY147" s="105" t="s">
        <v>1701</v>
      </c>
      <c r="DZ147" s="105" t="s">
        <v>1702</v>
      </c>
      <c r="EA147" s="105" t="s">
        <v>1703</v>
      </c>
      <c r="EB147" s="105" t="s">
        <v>1704</v>
      </c>
      <c r="EC147" s="105" t="s">
        <v>1705</v>
      </c>
      <c r="ED147" s="105" t="s">
        <v>1707</v>
      </c>
      <c r="EE147" s="105" t="s">
        <v>1708</v>
      </c>
      <c r="EF147" s="105" t="s">
        <v>1709</v>
      </c>
      <c r="EG147" s="105" t="s">
        <v>1710</v>
      </c>
      <c r="EH147" s="105" t="s">
        <v>1711</v>
      </c>
      <c r="EI147" s="105" t="s">
        <v>1712</v>
      </c>
      <c r="EJ147" s="105" t="s">
        <v>1713</v>
      </c>
      <c r="EK147" s="105" t="s">
        <v>1714</v>
      </c>
      <c r="EL147" s="105" t="s">
        <v>1715</v>
      </c>
      <c r="EM147" s="105" t="s">
        <v>1716</v>
      </c>
      <c r="EN147" s="105" t="s">
        <v>1717</v>
      </c>
      <c r="EO147" s="105" t="s">
        <v>1718</v>
      </c>
      <c r="EP147" s="105" t="s">
        <v>1719</v>
      </c>
      <c r="EQ147" s="105" t="s">
        <v>1613</v>
      </c>
      <c r="ER147" s="105" t="s">
        <v>1720</v>
      </c>
      <c r="ES147" s="105" t="s">
        <v>1721</v>
      </c>
      <c r="ET147" s="105" t="s">
        <v>1722</v>
      </c>
      <c r="EU147" s="105" t="s">
        <v>1723</v>
      </c>
      <c r="EV147" s="105" t="s">
        <v>1724</v>
      </c>
      <c r="EW147" s="105" t="s">
        <v>1725</v>
      </c>
      <c r="EX147" s="105" t="s">
        <v>1726</v>
      </c>
      <c r="EY147" s="105" t="s">
        <v>1727</v>
      </c>
      <c r="EZ147" s="105" t="s">
        <v>1728</v>
      </c>
      <c r="FA147" s="105" t="s">
        <v>1729</v>
      </c>
      <c r="FB147" s="105" t="s">
        <v>1730</v>
      </c>
      <c r="FC147" s="105" t="s">
        <v>1731</v>
      </c>
      <c r="FD147" s="105" t="s">
        <v>1732</v>
      </c>
      <c r="FE147" s="105" t="s">
        <v>1733</v>
      </c>
      <c r="FF147" s="105" t="s">
        <v>1734</v>
      </c>
      <c r="FG147" s="105" t="s">
        <v>1735</v>
      </c>
      <c r="FH147" s="105" t="s">
        <v>1736</v>
      </c>
      <c r="FI147" s="105" t="s">
        <v>1737</v>
      </c>
      <c r="FJ147" s="105" t="s">
        <v>1739</v>
      </c>
      <c r="FK147" s="105" t="s">
        <v>1741</v>
      </c>
      <c r="FL147" s="105" t="s">
        <v>1742</v>
      </c>
      <c r="FM147" s="105" t="s">
        <v>1743</v>
      </c>
      <c r="FN147" s="105" t="s">
        <v>1747</v>
      </c>
      <c r="FO147" s="105" t="s">
        <v>1748</v>
      </c>
      <c r="FP147" s="105" t="s">
        <v>1749</v>
      </c>
      <c r="FQ147" s="105" t="s">
        <v>1751</v>
      </c>
      <c r="FR147" s="105" t="s">
        <v>1752</v>
      </c>
      <c r="FS147" s="105" t="s">
        <v>1753</v>
      </c>
      <c r="FT147" s="105" t="s">
        <v>1754</v>
      </c>
      <c r="FU147" s="105" t="s">
        <v>1755</v>
      </c>
      <c r="FV147" s="105" t="s">
        <v>1613</v>
      </c>
      <c r="FW147" s="105" t="s">
        <v>1756</v>
      </c>
      <c r="FX147" s="105" t="s">
        <v>1757</v>
      </c>
      <c r="FY147" s="105" t="s">
        <v>1759</v>
      </c>
      <c r="FZ147" s="105" t="s">
        <v>1760</v>
      </c>
      <c r="GA147" s="105" t="s">
        <v>1761</v>
      </c>
      <c r="GB147" s="105" t="s">
        <v>1762</v>
      </c>
      <c r="GC147" s="105" t="s">
        <v>1763</v>
      </c>
      <c r="GD147" s="105" t="s">
        <v>1764</v>
      </c>
      <c r="GE147" s="105" t="s">
        <v>1765</v>
      </c>
      <c r="GF147" s="105" t="s">
        <v>1766</v>
      </c>
      <c r="GG147" s="105" t="s">
        <v>1768</v>
      </c>
      <c r="GH147" s="105" t="s">
        <v>1769</v>
      </c>
    </row>
    <row r="148" spans="2:190" s="7" customFormat="1" ht="11.25" x14ac:dyDescent="0.2">
      <c r="B148" s="124" t="s">
        <v>107</v>
      </c>
      <c r="C148" s="124">
        <v>117</v>
      </c>
      <c r="D148" s="138" t="s">
        <v>1241</v>
      </c>
      <c r="E148" s="124" t="s">
        <v>58</v>
      </c>
      <c r="F148" s="124" t="s">
        <v>122</v>
      </c>
      <c r="G148" s="105"/>
      <c r="I148" s="105"/>
      <c r="J148" s="105"/>
      <c r="K148" s="105"/>
      <c r="L148" s="105" t="s">
        <v>1576</v>
      </c>
      <c r="M148" s="105" t="s">
        <v>1560</v>
      </c>
      <c r="N148" s="106" t="s">
        <v>1561</v>
      </c>
      <c r="O148" s="105" t="s">
        <v>1564</v>
      </c>
      <c r="P148" s="105" t="s">
        <v>1563</v>
      </c>
      <c r="Q148" s="105" t="s">
        <v>1562</v>
      </c>
      <c r="R148" s="105" t="s">
        <v>1566</v>
      </c>
      <c r="S148" s="105" t="s">
        <v>1565</v>
      </c>
      <c r="T148" s="105" t="s">
        <v>1567</v>
      </c>
      <c r="U148" s="105" t="s">
        <v>1577</v>
      </c>
      <c r="V148" s="105"/>
      <c r="W148" s="105" t="s">
        <v>1551</v>
      </c>
      <c r="X148" s="105" t="s">
        <v>1560</v>
      </c>
      <c r="Y148" s="105" t="s">
        <v>1560</v>
      </c>
      <c r="Z148" s="105" t="s">
        <v>1560</v>
      </c>
      <c r="AA148" s="105" t="s">
        <v>1560</v>
      </c>
      <c r="AB148" s="105" t="s">
        <v>1560</v>
      </c>
      <c r="AC148" s="105" t="s">
        <v>1560</v>
      </c>
      <c r="AD148" s="105" t="s">
        <v>1560</v>
      </c>
      <c r="AE148" s="105" t="s">
        <v>1560</v>
      </c>
      <c r="AF148" s="105" t="s">
        <v>1561</v>
      </c>
      <c r="AG148" s="105" t="s">
        <v>1560</v>
      </c>
      <c r="AH148" s="105" t="s">
        <v>1560</v>
      </c>
      <c r="AI148" s="105" t="s">
        <v>1561</v>
      </c>
      <c r="AJ148" s="105" t="s">
        <v>1560</v>
      </c>
      <c r="AK148" s="105" t="s">
        <v>1560</v>
      </c>
      <c r="AL148" s="105" t="s">
        <v>1561</v>
      </c>
      <c r="AM148" s="105" t="s">
        <v>1560</v>
      </c>
      <c r="AN148" s="105" t="s">
        <v>1561</v>
      </c>
      <c r="AO148" s="105" t="s">
        <v>1561</v>
      </c>
      <c r="AP148" s="105" t="s">
        <v>1560</v>
      </c>
      <c r="AQ148" s="105" t="s">
        <v>1560</v>
      </c>
      <c r="AR148" s="105" t="s">
        <v>1561</v>
      </c>
      <c r="AS148" s="105" t="s">
        <v>1598</v>
      </c>
      <c r="AT148" s="105" t="s">
        <v>1561</v>
      </c>
      <c r="AU148" s="105" t="s">
        <v>1561</v>
      </c>
      <c r="AV148" s="105" t="s">
        <v>1598</v>
      </c>
      <c r="AW148" s="105" t="s">
        <v>1561</v>
      </c>
      <c r="AX148" s="105" t="s">
        <v>1598</v>
      </c>
      <c r="AY148" s="105" t="s">
        <v>1561</v>
      </c>
      <c r="AZ148" s="105" t="s">
        <v>1561</v>
      </c>
      <c r="BA148" s="105" t="s">
        <v>1561</v>
      </c>
      <c r="BB148" s="105" t="s">
        <v>124</v>
      </c>
      <c r="BC148" s="105" t="s">
        <v>1615</v>
      </c>
      <c r="BD148" s="105" t="s">
        <v>1615</v>
      </c>
      <c r="BE148" s="105" t="s">
        <v>1591</v>
      </c>
      <c r="BF148" s="105" t="s">
        <v>1567</v>
      </c>
      <c r="BG148" s="105" t="s">
        <v>1567</v>
      </c>
      <c r="BH148" s="105" t="s">
        <v>1561</v>
      </c>
      <c r="BI148" s="105" t="s">
        <v>1615</v>
      </c>
      <c r="BJ148" s="105" t="s">
        <v>1615</v>
      </c>
      <c r="BK148" s="105" t="s">
        <v>1561</v>
      </c>
      <c r="BL148" s="105" t="s">
        <v>1625</v>
      </c>
      <c r="BM148" s="105" t="s">
        <v>1561</v>
      </c>
      <c r="BN148" s="105" t="s">
        <v>1615</v>
      </c>
      <c r="BO148" s="105" t="s">
        <v>1560</v>
      </c>
      <c r="BP148" s="105" t="s">
        <v>1561</v>
      </c>
      <c r="BQ148" s="105" t="s">
        <v>1561</v>
      </c>
      <c r="BR148" s="105" t="s">
        <v>1615</v>
      </c>
      <c r="BS148" s="105" t="s">
        <v>1561</v>
      </c>
      <c r="BT148" s="105" t="s">
        <v>1615</v>
      </c>
      <c r="BU148" s="105" t="s">
        <v>1561</v>
      </c>
      <c r="BV148" s="105" t="s">
        <v>1615</v>
      </c>
      <c r="BW148" s="105" t="s">
        <v>1625</v>
      </c>
      <c r="BX148" s="105" t="s">
        <v>1560</v>
      </c>
      <c r="BY148" s="105" t="s">
        <v>1615</v>
      </c>
      <c r="BZ148" s="105" t="s">
        <v>1561</v>
      </c>
      <c r="CA148" s="105" t="s">
        <v>1615</v>
      </c>
      <c r="CB148" s="105" t="s">
        <v>1561</v>
      </c>
      <c r="CC148" s="105" t="s">
        <v>1615</v>
      </c>
      <c r="CD148" s="105" t="s">
        <v>1561</v>
      </c>
      <c r="CE148" s="105" t="s">
        <v>1561</v>
      </c>
      <c r="CF148" s="105" t="s">
        <v>1615</v>
      </c>
      <c r="CG148" s="105" t="s">
        <v>124</v>
      </c>
      <c r="CH148" s="105" t="s">
        <v>1561</v>
      </c>
      <c r="CI148" s="105" t="s">
        <v>1615</v>
      </c>
      <c r="CJ148" s="105" t="s">
        <v>1615</v>
      </c>
      <c r="CK148" s="105" t="s">
        <v>1615</v>
      </c>
      <c r="CL148" s="105" t="s">
        <v>1615</v>
      </c>
      <c r="CM148" s="105" t="s">
        <v>1615</v>
      </c>
      <c r="CN148" s="105" t="s">
        <v>1615</v>
      </c>
      <c r="CO148" s="105" t="s">
        <v>1615</v>
      </c>
      <c r="CP148" s="105" t="s">
        <v>1615</v>
      </c>
      <c r="CQ148" s="105" t="s">
        <v>1615</v>
      </c>
      <c r="CR148" s="105" t="s">
        <v>1615</v>
      </c>
      <c r="CS148" s="105" t="s">
        <v>1561</v>
      </c>
      <c r="CT148" s="105" t="s">
        <v>1561</v>
      </c>
      <c r="CU148" s="105" t="s">
        <v>1561</v>
      </c>
      <c r="CV148" s="105" t="s">
        <v>1598</v>
      </c>
      <c r="CW148" s="105" t="s">
        <v>1598</v>
      </c>
      <c r="CX148" s="105" t="s">
        <v>1598</v>
      </c>
      <c r="CY148" s="105" t="s">
        <v>1561</v>
      </c>
      <c r="CZ148" s="105" t="s">
        <v>1598</v>
      </c>
      <c r="DA148" s="105" t="s">
        <v>1598</v>
      </c>
      <c r="DB148" s="105" t="s">
        <v>1615</v>
      </c>
      <c r="DC148" s="105" t="s">
        <v>1561</v>
      </c>
      <c r="DD148" s="105" t="s">
        <v>1561</v>
      </c>
      <c r="DE148" s="105" t="s">
        <v>1615</v>
      </c>
      <c r="DF148" s="105" t="s">
        <v>1561</v>
      </c>
      <c r="DG148" s="105" t="s">
        <v>1561</v>
      </c>
      <c r="DH148" s="105" t="s">
        <v>1561</v>
      </c>
      <c r="DI148" s="105" t="s">
        <v>1615</v>
      </c>
      <c r="DJ148" s="105" t="s">
        <v>1625</v>
      </c>
      <c r="DK148" s="105" t="s">
        <v>1561</v>
      </c>
      <c r="DL148" s="105" t="s">
        <v>124</v>
      </c>
      <c r="DM148" s="105" t="s">
        <v>1561</v>
      </c>
      <c r="DN148" s="105" t="s">
        <v>1598</v>
      </c>
      <c r="DO148" s="105" t="s">
        <v>1560</v>
      </c>
      <c r="DP148" s="105" t="s">
        <v>1615</v>
      </c>
      <c r="DQ148" s="105" t="s">
        <v>1615</v>
      </c>
      <c r="DR148" s="105" t="s">
        <v>1615</v>
      </c>
      <c r="DS148" s="105" t="s">
        <v>1561</v>
      </c>
      <c r="DT148" s="105" t="s">
        <v>1615</v>
      </c>
      <c r="DU148" s="105" t="s">
        <v>1615</v>
      </c>
      <c r="DV148" s="105" t="s">
        <v>1615</v>
      </c>
      <c r="DW148" s="105" t="s">
        <v>1564</v>
      </c>
      <c r="DX148" s="105" t="s">
        <v>1615</v>
      </c>
      <c r="DY148" s="105" t="s">
        <v>1564</v>
      </c>
      <c r="DZ148" s="105" t="s">
        <v>1564</v>
      </c>
      <c r="EA148" s="105" t="s">
        <v>1564</v>
      </c>
      <c r="EB148" s="105" t="s">
        <v>1615</v>
      </c>
      <c r="EC148" s="105" t="s">
        <v>1615</v>
      </c>
      <c r="ED148" s="105" t="s">
        <v>1615</v>
      </c>
      <c r="EE148" s="105" t="s">
        <v>1615</v>
      </c>
      <c r="EF148" s="105" t="s">
        <v>1615</v>
      </c>
      <c r="EG148" s="105" t="s">
        <v>1615</v>
      </c>
      <c r="EH148" s="105" t="s">
        <v>1564</v>
      </c>
      <c r="EI148" s="105" t="s">
        <v>1564</v>
      </c>
      <c r="EJ148" s="105" t="s">
        <v>1615</v>
      </c>
      <c r="EK148" s="105" t="s">
        <v>1564</v>
      </c>
      <c r="EL148" s="105" t="s">
        <v>1615</v>
      </c>
      <c r="EM148" s="105" t="s">
        <v>1564</v>
      </c>
      <c r="EN148" s="105" t="s">
        <v>1615</v>
      </c>
      <c r="EO148" s="105" t="s">
        <v>1615</v>
      </c>
      <c r="EP148" s="105" t="s">
        <v>1564</v>
      </c>
      <c r="EQ148" s="105" t="s">
        <v>124</v>
      </c>
      <c r="ER148" s="105" t="s">
        <v>1615</v>
      </c>
      <c r="ES148" s="105" t="s">
        <v>1615</v>
      </c>
      <c r="ET148" s="105" t="s">
        <v>1564</v>
      </c>
      <c r="EU148" s="105" t="s">
        <v>1564</v>
      </c>
      <c r="EV148" s="105" t="s">
        <v>1564</v>
      </c>
      <c r="EW148" s="105" t="s">
        <v>1564</v>
      </c>
      <c r="EX148" s="105" t="s">
        <v>1607</v>
      </c>
      <c r="EY148" s="105" t="s">
        <v>1564</v>
      </c>
      <c r="EZ148" s="105" t="s">
        <v>1625</v>
      </c>
      <c r="FA148" s="105" t="s">
        <v>1564</v>
      </c>
      <c r="FB148" s="105" t="s">
        <v>1564</v>
      </c>
      <c r="FC148" s="105" t="s">
        <v>1564</v>
      </c>
      <c r="FD148" s="105" t="s">
        <v>1560</v>
      </c>
      <c r="FE148" s="105" t="s">
        <v>1560</v>
      </c>
      <c r="FF148" s="105" t="s">
        <v>1560</v>
      </c>
      <c r="FG148" s="105" t="s">
        <v>1560</v>
      </c>
      <c r="FH148" s="105" t="s">
        <v>1560</v>
      </c>
      <c r="FI148" s="105" t="s">
        <v>1564</v>
      </c>
      <c r="FJ148" s="105" t="s">
        <v>1560</v>
      </c>
      <c r="FK148" s="105" t="s">
        <v>1564</v>
      </c>
      <c r="FL148" s="105" t="s">
        <v>1560</v>
      </c>
      <c r="FM148" s="105" t="s">
        <v>1560</v>
      </c>
      <c r="FN148" s="105" t="s">
        <v>1560</v>
      </c>
      <c r="FO148" s="105" t="s">
        <v>1607</v>
      </c>
      <c r="FP148" s="105" t="s">
        <v>1560</v>
      </c>
      <c r="FQ148" s="105" t="s">
        <v>1564</v>
      </c>
      <c r="FR148" s="105" t="s">
        <v>1564</v>
      </c>
      <c r="FS148" s="105" t="s">
        <v>1564</v>
      </c>
      <c r="FT148" s="105" t="s">
        <v>1560</v>
      </c>
      <c r="FU148" s="105" t="s">
        <v>1607</v>
      </c>
      <c r="FV148" s="105" t="s">
        <v>124</v>
      </c>
      <c r="FW148" s="105" t="s">
        <v>1607</v>
      </c>
      <c r="FX148" s="105" t="s">
        <v>1560</v>
      </c>
      <c r="FY148" s="105" t="s">
        <v>1560</v>
      </c>
      <c r="FZ148" s="105" t="s">
        <v>1560</v>
      </c>
      <c r="GA148" s="105" t="s">
        <v>1560</v>
      </c>
      <c r="GB148" s="105" t="s">
        <v>1607</v>
      </c>
      <c r="GC148" s="105" t="s">
        <v>1560</v>
      </c>
      <c r="GD148" s="105" t="s">
        <v>1560</v>
      </c>
      <c r="GE148" s="105" t="s">
        <v>1560</v>
      </c>
      <c r="GF148" s="105" t="s">
        <v>1560</v>
      </c>
      <c r="GG148" s="105" t="s">
        <v>1560</v>
      </c>
      <c r="GH148" s="105" t="s">
        <v>1560</v>
      </c>
    </row>
    <row r="149" spans="2:190" s="7" customFormat="1" ht="11.25" x14ac:dyDescent="0.2">
      <c r="B149" s="124" t="s">
        <v>6</v>
      </c>
      <c r="C149" s="124">
        <v>94</v>
      </c>
      <c r="D149" s="138" t="s">
        <v>1354</v>
      </c>
      <c r="E149" s="124" t="s">
        <v>57</v>
      </c>
      <c r="F149" s="124" t="s">
        <v>116</v>
      </c>
      <c r="G149" s="105"/>
      <c r="I149" s="105"/>
      <c r="J149" s="105"/>
      <c r="K149" s="105"/>
      <c r="L149" s="105" t="s">
        <v>1578</v>
      </c>
      <c r="M149" s="105" t="s">
        <v>1560</v>
      </c>
      <c r="N149" s="106" t="s">
        <v>1561</v>
      </c>
      <c r="O149" s="105" t="s">
        <v>1564</v>
      </c>
      <c r="P149" s="105" t="s">
        <v>1563</v>
      </c>
      <c r="Q149" s="105" t="s">
        <v>1562</v>
      </c>
      <c r="R149" s="105" t="s">
        <v>1566</v>
      </c>
      <c r="S149" s="105" t="s">
        <v>1565</v>
      </c>
      <c r="T149" s="105" t="s">
        <v>1567</v>
      </c>
      <c r="U149" s="105" t="s">
        <v>1568</v>
      </c>
      <c r="V149" s="105"/>
      <c r="W149" s="106" t="s">
        <v>1552</v>
      </c>
      <c r="X149" s="106" t="s">
        <v>1561</v>
      </c>
      <c r="Y149" s="106" t="s">
        <v>1561</v>
      </c>
      <c r="Z149" s="106" t="s">
        <v>1561</v>
      </c>
      <c r="AA149" s="106" t="s">
        <v>1561</v>
      </c>
      <c r="AB149" s="106" t="s">
        <v>1561</v>
      </c>
      <c r="AC149" s="106" t="s">
        <v>1561</v>
      </c>
      <c r="AD149" s="106" t="s">
        <v>1561</v>
      </c>
      <c r="AE149" s="106" t="s">
        <v>1561</v>
      </c>
      <c r="AF149" s="106" t="s">
        <v>1560</v>
      </c>
      <c r="AG149" s="106" t="s">
        <v>1561</v>
      </c>
      <c r="AH149" s="106" t="s">
        <v>1561</v>
      </c>
      <c r="AI149" s="106" t="s">
        <v>1560</v>
      </c>
      <c r="AJ149" s="106" t="s">
        <v>1561</v>
      </c>
      <c r="AK149" s="106" t="s">
        <v>1561</v>
      </c>
      <c r="AL149" s="106" t="s">
        <v>1560</v>
      </c>
      <c r="AM149" s="106" t="s">
        <v>1561</v>
      </c>
      <c r="AN149" s="106" t="s">
        <v>1560</v>
      </c>
      <c r="AO149" s="106" t="s">
        <v>1560</v>
      </c>
      <c r="AP149" s="106" t="s">
        <v>1561</v>
      </c>
      <c r="AQ149" s="106" t="s">
        <v>1561</v>
      </c>
      <c r="AR149" s="106" t="s">
        <v>1598</v>
      </c>
      <c r="AS149" s="106" t="s">
        <v>1561</v>
      </c>
      <c r="AT149" s="106" t="s">
        <v>1591</v>
      </c>
      <c r="AU149" s="106" t="s">
        <v>1591</v>
      </c>
      <c r="AV149" s="106" t="s">
        <v>1561</v>
      </c>
      <c r="AW149" s="106" t="s">
        <v>1596</v>
      </c>
      <c r="AX149" s="106" t="s">
        <v>1561</v>
      </c>
      <c r="AY149" s="106" t="s">
        <v>1607</v>
      </c>
      <c r="AZ149" s="106" t="s">
        <v>1607</v>
      </c>
      <c r="BA149" s="106" t="s">
        <v>1611</v>
      </c>
      <c r="BB149" s="106" t="s">
        <v>1551</v>
      </c>
      <c r="BC149" s="106" t="s">
        <v>1561</v>
      </c>
      <c r="BD149" s="106" t="s">
        <v>1596</v>
      </c>
      <c r="BE149" s="106" t="s">
        <v>1561</v>
      </c>
      <c r="BF149" s="106" t="s">
        <v>1607</v>
      </c>
      <c r="BG149" s="106" t="s">
        <v>1561</v>
      </c>
      <c r="BH149" s="106" t="s">
        <v>1591</v>
      </c>
      <c r="BI149" s="106" t="s">
        <v>1596</v>
      </c>
      <c r="BJ149" s="106" t="s">
        <v>1596</v>
      </c>
      <c r="BK149" s="106" t="s">
        <v>1591</v>
      </c>
      <c r="BL149" s="106" t="s">
        <v>1561</v>
      </c>
      <c r="BM149" s="106" t="s">
        <v>1591</v>
      </c>
      <c r="BN149" s="106" t="s">
        <v>1561</v>
      </c>
      <c r="BO149" s="106" t="s">
        <v>1615</v>
      </c>
      <c r="BP149" s="106" t="s">
        <v>1591</v>
      </c>
      <c r="BQ149" s="106" t="s">
        <v>1607</v>
      </c>
      <c r="BR149" s="106" t="s">
        <v>1607</v>
      </c>
      <c r="BS149" s="106" t="s">
        <v>1612</v>
      </c>
      <c r="BT149" s="106" t="s">
        <v>1607</v>
      </c>
      <c r="BU149" s="106" t="s">
        <v>1567</v>
      </c>
      <c r="BV149" s="106" t="s">
        <v>1607</v>
      </c>
      <c r="BW149" s="106" t="s">
        <v>1561</v>
      </c>
      <c r="BX149" s="106" t="s">
        <v>1561</v>
      </c>
      <c r="BY149" s="106" t="s">
        <v>1560</v>
      </c>
      <c r="BZ149" s="106" t="s">
        <v>1644</v>
      </c>
      <c r="CA149" s="106" t="s">
        <v>1607</v>
      </c>
      <c r="CB149" s="106" t="s">
        <v>1564</v>
      </c>
      <c r="CC149" s="106" t="s">
        <v>1607</v>
      </c>
      <c r="CD149" s="106" t="s">
        <v>1564</v>
      </c>
      <c r="CE149" s="106" t="s">
        <v>1607</v>
      </c>
      <c r="CF149" s="106" t="s">
        <v>1607</v>
      </c>
      <c r="CG149" s="106" t="s">
        <v>1551</v>
      </c>
      <c r="CH149" s="106" t="s">
        <v>1607</v>
      </c>
      <c r="CI149" s="106" t="s">
        <v>1607</v>
      </c>
      <c r="CJ149" s="106" t="s">
        <v>1607</v>
      </c>
      <c r="CK149" s="106" t="s">
        <v>1607</v>
      </c>
      <c r="CL149" s="106" t="s">
        <v>1607</v>
      </c>
      <c r="CM149" s="106" t="s">
        <v>1607</v>
      </c>
      <c r="CN149" s="106" t="s">
        <v>1561</v>
      </c>
      <c r="CO149" s="106" t="s">
        <v>1607</v>
      </c>
      <c r="CP149" s="106" t="s">
        <v>1607</v>
      </c>
      <c r="CQ149" s="106" t="s">
        <v>1607</v>
      </c>
      <c r="CR149" s="106" t="s">
        <v>1561</v>
      </c>
      <c r="CS149" s="106" t="s">
        <v>1564</v>
      </c>
      <c r="CT149" s="106" t="s">
        <v>1564</v>
      </c>
      <c r="CU149" s="106" t="s">
        <v>1607</v>
      </c>
      <c r="CV149" s="106" t="s">
        <v>1561</v>
      </c>
      <c r="CW149" s="106" t="s">
        <v>1561</v>
      </c>
      <c r="CX149" s="106" t="s">
        <v>1561</v>
      </c>
      <c r="CY149" s="106" t="s">
        <v>1669</v>
      </c>
      <c r="CZ149" s="106" t="s">
        <v>1561</v>
      </c>
      <c r="DA149" s="106" t="s">
        <v>1561</v>
      </c>
      <c r="DB149" s="106" t="s">
        <v>1560</v>
      </c>
      <c r="DC149" s="106" t="s">
        <v>1564</v>
      </c>
      <c r="DD149" s="106" t="s">
        <v>1564</v>
      </c>
      <c r="DE149" s="106" t="s">
        <v>1560</v>
      </c>
      <c r="DF149" s="106" t="s">
        <v>1607</v>
      </c>
      <c r="DG149" s="106" t="s">
        <v>1634</v>
      </c>
      <c r="DH149" s="106" t="s">
        <v>1634</v>
      </c>
      <c r="DI149" s="106" t="s">
        <v>1560</v>
      </c>
      <c r="DJ149" s="106" t="s">
        <v>1560</v>
      </c>
      <c r="DK149" s="106" t="s">
        <v>1607</v>
      </c>
      <c r="DL149" s="106" t="s">
        <v>1551</v>
      </c>
      <c r="DM149" s="106" t="s">
        <v>1607</v>
      </c>
      <c r="DN149" s="106" t="s">
        <v>1561</v>
      </c>
      <c r="DO149" s="106" t="s">
        <v>1567</v>
      </c>
      <c r="DP149" s="106" t="s">
        <v>1560</v>
      </c>
      <c r="DQ149" s="106" t="s">
        <v>1687</v>
      </c>
      <c r="DR149" s="106" t="s">
        <v>1560</v>
      </c>
      <c r="DS149" s="106" t="s">
        <v>1644</v>
      </c>
      <c r="DT149" s="106" t="s">
        <v>1560</v>
      </c>
      <c r="DU149" s="106" t="s">
        <v>1560</v>
      </c>
      <c r="DV149" s="106" t="s">
        <v>1560</v>
      </c>
      <c r="DW149" s="106" t="s">
        <v>1687</v>
      </c>
      <c r="DX149" s="106" t="s">
        <v>1560</v>
      </c>
      <c r="DY149" s="106" t="s">
        <v>1562</v>
      </c>
      <c r="DZ149" s="106" t="s">
        <v>1562</v>
      </c>
      <c r="EA149" s="106" t="s">
        <v>1562</v>
      </c>
      <c r="EB149" s="106" t="s">
        <v>1560</v>
      </c>
      <c r="EC149" s="106" t="s">
        <v>1560</v>
      </c>
      <c r="ED149" s="106" t="s">
        <v>1560</v>
      </c>
      <c r="EE149" s="106" t="s">
        <v>1560</v>
      </c>
      <c r="EF149" s="106" t="s">
        <v>1560</v>
      </c>
      <c r="EG149" s="106" t="s">
        <v>1560</v>
      </c>
      <c r="EH149" s="106" t="s">
        <v>1560</v>
      </c>
      <c r="EI149" s="106" t="s">
        <v>1560</v>
      </c>
      <c r="EJ149" s="106" t="s">
        <v>1560</v>
      </c>
      <c r="EK149" s="106" t="s">
        <v>1562</v>
      </c>
      <c r="EL149" s="106" t="s">
        <v>1560</v>
      </c>
      <c r="EM149" s="106" t="s">
        <v>1562</v>
      </c>
      <c r="EN149" s="106" t="s">
        <v>1560</v>
      </c>
      <c r="EO149" s="106" t="s">
        <v>1560</v>
      </c>
      <c r="EP149" s="106" t="s">
        <v>1562</v>
      </c>
      <c r="EQ149" s="106" t="s">
        <v>1551</v>
      </c>
      <c r="ER149" s="106" t="s">
        <v>1560</v>
      </c>
      <c r="ES149" s="106" t="s">
        <v>1560</v>
      </c>
      <c r="ET149" s="106" t="s">
        <v>1612</v>
      </c>
      <c r="EU149" s="106" t="s">
        <v>1562</v>
      </c>
      <c r="EV149" s="106" t="s">
        <v>1562</v>
      </c>
      <c r="EW149" s="106" t="s">
        <v>1560</v>
      </c>
      <c r="EX149" s="106" t="s">
        <v>1615</v>
      </c>
      <c r="EY149" s="106" t="s">
        <v>1560</v>
      </c>
      <c r="EZ149" s="106" t="s">
        <v>1560</v>
      </c>
      <c r="FA149" s="106" t="s">
        <v>1562</v>
      </c>
      <c r="FB149" s="106" t="s">
        <v>1562</v>
      </c>
      <c r="FC149" s="106" t="s">
        <v>1560</v>
      </c>
      <c r="FD149" s="106" t="s">
        <v>1564</v>
      </c>
      <c r="FE149" s="106" t="s">
        <v>1564</v>
      </c>
      <c r="FF149" s="106" t="s">
        <v>1564</v>
      </c>
      <c r="FG149" s="106" t="s">
        <v>1564</v>
      </c>
      <c r="FH149" s="106" t="s">
        <v>1564</v>
      </c>
      <c r="FI149" s="106" t="s">
        <v>1562</v>
      </c>
      <c r="FJ149" s="106" t="s">
        <v>1625</v>
      </c>
      <c r="FK149" s="106" t="s">
        <v>1562</v>
      </c>
      <c r="FL149" s="106" t="s">
        <v>1564</v>
      </c>
      <c r="FM149" s="106" t="s">
        <v>1567</v>
      </c>
      <c r="FN149" s="106" t="s">
        <v>1567</v>
      </c>
      <c r="FO149" s="106" t="s">
        <v>1562</v>
      </c>
      <c r="FP149" s="106" t="s">
        <v>1744</v>
      </c>
      <c r="FQ149" s="106" t="s">
        <v>1562</v>
      </c>
      <c r="FR149" s="106" t="s">
        <v>1562</v>
      </c>
      <c r="FS149" s="106" t="s">
        <v>1562</v>
      </c>
      <c r="FT149" s="106" t="s">
        <v>1744</v>
      </c>
      <c r="FU149" s="106" t="s">
        <v>1744</v>
      </c>
      <c r="FV149" s="106" t="s">
        <v>1551</v>
      </c>
      <c r="FW149" s="106" t="s">
        <v>1562</v>
      </c>
      <c r="FX149" s="106" t="s">
        <v>1744</v>
      </c>
      <c r="FY149" s="106" t="s">
        <v>1744</v>
      </c>
      <c r="FZ149" s="106" t="s">
        <v>1744</v>
      </c>
      <c r="GA149" s="106" t="s">
        <v>1744</v>
      </c>
      <c r="GB149" s="106" t="s">
        <v>1744</v>
      </c>
      <c r="GC149" s="106" t="s">
        <v>1744</v>
      </c>
      <c r="GD149" s="106" t="s">
        <v>1644</v>
      </c>
      <c r="GE149" s="106" t="s">
        <v>1644</v>
      </c>
      <c r="GF149" s="106" t="s">
        <v>1644</v>
      </c>
      <c r="GG149" s="106" t="s">
        <v>1758</v>
      </c>
      <c r="GH149" s="106" t="s">
        <v>1644</v>
      </c>
    </row>
    <row r="150" spans="2:190" s="7" customFormat="1" ht="11.25" x14ac:dyDescent="0.2">
      <c r="B150" s="124" t="s">
        <v>109</v>
      </c>
      <c r="C150" s="124">
        <v>92</v>
      </c>
      <c r="D150" s="138" t="s">
        <v>1066</v>
      </c>
      <c r="E150" s="124" t="s">
        <v>58</v>
      </c>
      <c r="F150" s="124" t="s">
        <v>116</v>
      </c>
      <c r="G150" s="105"/>
      <c r="I150" s="105"/>
      <c r="J150" s="105"/>
      <c r="K150" s="105"/>
      <c r="L150" s="105" t="s">
        <v>1579</v>
      </c>
      <c r="M150" s="105" t="s">
        <v>1560</v>
      </c>
      <c r="N150" s="106" t="s">
        <v>1561</v>
      </c>
      <c r="O150" s="105" t="s">
        <v>1564</v>
      </c>
      <c r="P150" s="105" t="s">
        <v>1563</v>
      </c>
      <c r="Q150" s="105" t="s">
        <v>1562</v>
      </c>
      <c r="R150" s="105" t="s">
        <v>1566</v>
      </c>
      <c r="S150" s="105" t="s">
        <v>1565</v>
      </c>
      <c r="T150" s="105" t="s">
        <v>1567</v>
      </c>
      <c r="U150" s="105" t="s">
        <v>1572</v>
      </c>
      <c r="V150" s="105"/>
      <c r="W150" s="105" t="s">
        <v>1553</v>
      </c>
      <c r="X150" s="105" t="s">
        <v>1562</v>
      </c>
      <c r="Y150" s="105" t="s">
        <v>1562</v>
      </c>
      <c r="Z150" s="105" t="s">
        <v>1564</v>
      </c>
      <c r="AA150" s="105" t="s">
        <v>1564</v>
      </c>
      <c r="AB150" s="105" t="s">
        <v>1564</v>
      </c>
      <c r="AC150" s="105" t="s">
        <v>1564</v>
      </c>
      <c r="AD150" s="105" t="s">
        <v>1564</v>
      </c>
      <c r="AE150" s="105" t="s">
        <v>1564</v>
      </c>
      <c r="AF150" s="105" t="s">
        <v>1564</v>
      </c>
      <c r="AG150" s="105" t="s">
        <v>1564</v>
      </c>
      <c r="AH150" s="105" t="s">
        <v>1564</v>
      </c>
      <c r="AI150" s="105" t="s">
        <v>1564</v>
      </c>
      <c r="AJ150" s="105" t="s">
        <v>1564</v>
      </c>
      <c r="AK150" s="105" t="s">
        <v>1564</v>
      </c>
      <c r="AL150" s="105" t="s">
        <v>1564</v>
      </c>
      <c r="AM150" s="105" t="s">
        <v>1564</v>
      </c>
      <c r="AN150" s="105" t="s">
        <v>1564</v>
      </c>
      <c r="AO150" s="105" t="s">
        <v>1564</v>
      </c>
      <c r="AP150" s="105" t="s">
        <v>1564</v>
      </c>
      <c r="AQ150" s="105" t="s">
        <v>1564</v>
      </c>
      <c r="AR150" s="105" t="s">
        <v>1564</v>
      </c>
      <c r="AS150" s="105" t="s">
        <v>1564</v>
      </c>
      <c r="AT150" s="105" t="s">
        <v>1564</v>
      </c>
      <c r="AU150" s="105" t="s">
        <v>1564</v>
      </c>
      <c r="AV150" s="105" t="s">
        <v>1564</v>
      </c>
      <c r="AW150" s="105" t="s">
        <v>1564</v>
      </c>
      <c r="AX150" s="105" t="s">
        <v>1564</v>
      </c>
      <c r="AY150" s="105" t="s">
        <v>1562</v>
      </c>
      <c r="AZ150" s="105" t="s">
        <v>1562</v>
      </c>
      <c r="BA150" s="105" t="s">
        <v>1607</v>
      </c>
      <c r="BB150" s="105" t="s">
        <v>1552</v>
      </c>
      <c r="BC150" s="105" t="s">
        <v>1607</v>
      </c>
      <c r="BD150" s="105" t="s">
        <v>1607</v>
      </c>
      <c r="BE150" s="105" t="s">
        <v>1607</v>
      </c>
      <c r="BF150" s="105" t="s">
        <v>1562</v>
      </c>
      <c r="BG150" s="105" t="s">
        <v>1607</v>
      </c>
      <c r="BH150" s="105" t="s">
        <v>1607</v>
      </c>
      <c r="BI150" s="105" t="s">
        <v>1607</v>
      </c>
      <c r="BJ150" s="105" t="s">
        <v>1607</v>
      </c>
      <c r="BK150" s="105" t="s">
        <v>1607</v>
      </c>
      <c r="BL150" s="105" t="s">
        <v>1607</v>
      </c>
      <c r="BM150" s="105" t="s">
        <v>1607</v>
      </c>
      <c r="BN150" s="105" t="s">
        <v>1607</v>
      </c>
      <c r="BO150" s="105" t="s">
        <v>1562</v>
      </c>
      <c r="BP150" s="105" t="s">
        <v>1607</v>
      </c>
      <c r="BQ150" s="105" t="s">
        <v>1562</v>
      </c>
      <c r="BR150" s="105" t="s">
        <v>1562</v>
      </c>
      <c r="BS150" s="105" t="s">
        <v>1607</v>
      </c>
      <c r="BT150" s="105" t="s">
        <v>1562</v>
      </c>
      <c r="BU150" s="105" t="s">
        <v>1564</v>
      </c>
      <c r="BV150" s="105" t="s">
        <v>1562</v>
      </c>
      <c r="BW150" s="105" t="s">
        <v>1607</v>
      </c>
      <c r="BX150" s="105" t="s">
        <v>1562</v>
      </c>
      <c r="BY150" s="105" t="s">
        <v>1562</v>
      </c>
      <c r="BZ150" s="105" t="s">
        <v>1637</v>
      </c>
      <c r="CA150" s="105" t="s">
        <v>1562</v>
      </c>
      <c r="CB150" s="105" t="s">
        <v>1637</v>
      </c>
      <c r="CC150" s="105" t="s">
        <v>1562</v>
      </c>
      <c r="CD150" s="105" t="s">
        <v>1637</v>
      </c>
      <c r="CE150" s="105" t="s">
        <v>1562</v>
      </c>
      <c r="CF150" s="105" t="s">
        <v>1562</v>
      </c>
      <c r="CG150" s="105" t="s">
        <v>1552</v>
      </c>
      <c r="CH150" s="105" t="s">
        <v>1562</v>
      </c>
      <c r="CI150" s="105" t="s">
        <v>1562</v>
      </c>
      <c r="CJ150" s="105" t="s">
        <v>1562</v>
      </c>
      <c r="CK150" s="105" t="s">
        <v>1562</v>
      </c>
      <c r="CL150" s="105" t="s">
        <v>1562</v>
      </c>
      <c r="CM150" s="105" t="s">
        <v>1562</v>
      </c>
      <c r="CN150" s="105" t="s">
        <v>1562</v>
      </c>
      <c r="CO150" s="105" t="s">
        <v>1562</v>
      </c>
      <c r="CP150" s="105" t="s">
        <v>1562</v>
      </c>
      <c r="CQ150" s="105" t="s">
        <v>1562</v>
      </c>
      <c r="CR150" s="105" t="s">
        <v>1562</v>
      </c>
      <c r="CS150" s="105" t="s">
        <v>1637</v>
      </c>
      <c r="CT150" s="105" t="s">
        <v>1562</v>
      </c>
      <c r="CU150" s="105" t="s">
        <v>1562</v>
      </c>
      <c r="CV150" s="105" t="s">
        <v>1562</v>
      </c>
      <c r="CW150" s="105" t="s">
        <v>1562</v>
      </c>
      <c r="CX150" s="105" t="s">
        <v>1562</v>
      </c>
      <c r="CY150" s="105" t="s">
        <v>1564</v>
      </c>
      <c r="CZ150" s="105" t="s">
        <v>1562</v>
      </c>
      <c r="DA150" s="105" t="s">
        <v>1562</v>
      </c>
      <c r="DB150" s="105" t="s">
        <v>1562</v>
      </c>
      <c r="DC150" s="105" t="s">
        <v>1637</v>
      </c>
      <c r="DD150" s="105" t="s">
        <v>1634</v>
      </c>
      <c r="DE150" s="105" t="s">
        <v>1562</v>
      </c>
      <c r="DF150" s="105" t="s">
        <v>1681</v>
      </c>
      <c r="DG150" s="105" t="s">
        <v>1562</v>
      </c>
      <c r="DH150" s="105" t="s">
        <v>1562</v>
      </c>
      <c r="DI150" s="105" t="s">
        <v>1561</v>
      </c>
      <c r="DJ150" s="105" t="s">
        <v>1564</v>
      </c>
      <c r="DK150" s="105" t="s">
        <v>1562</v>
      </c>
      <c r="DL150" s="105" t="s">
        <v>1552</v>
      </c>
      <c r="DM150" s="105" t="s">
        <v>1562</v>
      </c>
      <c r="DN150" s="105" t="s">
        <v>1562</v>
      </c>
      <c r="DO150" s="105" t="s">
        <v>1615</v>
      </c>
      <c r="DP150" s="105" t="s">
        <v>1581</v>
      </c>
      <c r="DQ150" s="105" t="s">
        <v>1581</v>
      </c>
      <c r="DR150" s="105" t="s">
        <v>1562</v>
      </c>
      <c r="DS150" s="105" t="s">
        <v>1634</v>
      </c>
      <c r="DT150" s="105" t="s">
        <v>1562</v>
      </c>
      <c r="DU150" s="105" t="s">
        <v>1562</v>
      </c>
      <c r="DV150" s="105" t="s">
        <v>1562</v>
      </c>
      <c r="DW150" s="105" t="s">
        <v>1561</v>
      </c>
      <c r="DX150" s="105" t="s">
        <v>1562</v>
      </c>
      <c r="DY150" s="105" t="s">
        <v>1561</v>
      </c>
      <c r="DZ150" s="105" t="s">
        <v>1561</v>
      </c>
      <c r="EA150" s="105" t="s">
        <v>1561</v>
      </c>
      <c r="EB150" s="105" t="s">
        <v>1562</v>
      </c>
      <c r="EC150" s="105" t="s">
        <v>1562</v>
      </c>
      <c r="ED150" s="105" t="s">
        <v>1562</v>
      </c>
      <c r="EE150" s="105" t="s">
        <v>1562</v>
      </c>
      <c r="EF150" s="105" t="s">
        <v>1562</v>
      </c>
      <c r="EG150" s="105" t="s">
        <v>1562</v>
      </c>
      <c r="EH150" s="105" t="s">
        <v>1561</v>
      </c>
      <c r="EI150" s="105" t="s">
        <v>1561</v>
      </c>
      <c r="EJ150" s="105" t="s">
        <v>1562</v>
      </c>
      <c r="EK150" s="105" t="s">
        <v>1561</v>
      </c>
      <c r="EL150" s="105" t="s">
        <v>1562</v>
      </c>
      <c r="EM150" s="105" t="s">
        <v>1561</v>
      </c>
      <c r="EN150" s="105" t="s">
        <v>1562</v>
      </c>
      <c r="EO150" s="105" t="s">
        <v>1562</v>
      </c>
      <c r="EP150" s="105" t="s">
        <v>1561</v>
      </c>
      <c r="EQ150" s="105" t="s">
        <v>1552</v>
      </c>
      <c r="ER150" s="105" t="s">
        <v>1562</v>
      </c>
      <c r="ES150" s="105" t="s">
        <v>1562</v>
      </c>
      <c r="ET150" s="105" t="s">
        <v>1561</v>
      </c>
      <c r="EU150" s="105" t="s">
        <v>1561</v>
      </c>
      <c r="EV150" s="105" t="s">
        <v>1561</v>
      </c>
      <c r="EW150" s="105" t="s">
        <v>1562</v>
      </c>
      <c r="EX150" s="105" t="s">
        <v>1562</v>
      </c>
      <c r="EY150" s="105" t="s">
        <v>1562</v>
      </c>
      <c r="EZ150" s="105" t="s">
        <v>1564</v>
      </c>
      <c r="FA150" s="105" t="s">
        <v>1561</v>
      </c>
      <c r="FB150" s="105" t="s">
        <v>1561</v>
      </c>
      <c r="FC150" s="105" t="s">
        <v>1562</v>
      </c>
      <c r="FD150" s="105" t="s">
        <v>1562</v>
      </c>
      <c r="FE150" s="105" t="s">
        <v>1562</v>
      </c>
      <c r="FF150" s="105" t="s">
        <v>1562</v>
      </c>
      <c r="FG150" s="105" t="s">
        <v>1562</v>
      </c>
      <c r="FH150" s="105" t="s">
        <v>1562</v>
      </c>
      <c r="FI150" s="105" t="s">
        <v>1561</v>
      </c>
      <c r="FJ150" s="105" t="s">
        <v>1561</v>
      </c>
      <c r="FK150" s="105" t="s">
        <v>1561</v>
      </c>
      <c r="FL150" s="105" t="s">
        <v>1562</v>
      </c>
      <c r="FM150" s="105" t="s">
        <v>1744</v>
      </c>
      <c r="FN150" s="105" t="s">
        <v>1744</v>
      </c>
      <c r="FO150" s="105" t="s">
        <v>1561</v>
      </c>
      <c r="FP150" s="105" t="s">
        <v>1745</v>
      </c>
      <c r="FQ150" s="105" t="s">
        <v>1561</v>
      </c>
      <c r="FR150" s="105" t="s">
        <v>1561</v>
      </c>
      <c r="FS150" s="105" t="s">
        <v>1561</v>
      </c>
      <c r="FT150" s="105" t="s">
        <v>1644</v>
      </c>
      <c r="FU150" s="105" t="s">
        <v>1562</v>
      </c>
      <c r="FV150" s="105" t="s">
        <v>1552</v>
      </c>
      <c r="FW150" s="105" t="s">
        <v>1561</v>
      </c>
      <c r="FX150" s="105" t="s">
        <v>1758</v>
      </c>
      <c r="FY150" s="105" t="s">
        <v>1634</v>
      </c>
      <c r="FZ150" s="105" t="s">
        <v>1562</v>
      </c>
      <c r="GA150" s="105" t="s">
        <v>1644</v>
      </c>
      <c r="GB150" s="105" t="s">
        <v>1561</v>
      </c>
      <c r="GC150" s="105" t="s">
        <v>1625</v>
      </c>
      <c r="GD150" s="105" t="s">
        <v>1561</v>
      </c>
      <c r="GE150" s="105" t="s">
        <v>1561</v>
      </c>
      <c r="GF150" s="105" t="s">
        <v>1561</v>
      </c>
      <c r="GG150" s="105" t="s">
        <v>1561</v>
      </c>
      <c r="GH150" s="105" t="s">
        <v>1561</v>
      </c>
    </row>
    <row r="151" spans="2:190" s="7" customFormat="1" ht="11.25" x14ac:dyDescent="0.2">
      <c r="B151" s="124" t="s">
        <v>5</v>
      </c>
      <c r="C151" s="124">
        <v>86</v>
      </c>
      <c r="D151" s="138" t="s">
        <v>1205</v>
      </c>
      <c r="E151" s="124" t="s">
        <v>57</v>
      </c>
      <c r="F151" s="124" t="s">
        <v>116</v>
      </c>
      <c r="G151" s="105"/>
      <c r="I151" s="105"/>
      <c r="J151" s="105"/>
      <c r="K151" s="105"/>
      <c r="L151" s="105" t="s">
        <v>1580</v>
      </c>
      <c r="M151" s="105" t="s">
        <v>1561</v>
      </c>
      <c r="N151" s="106" t="s">
        <v>1560</v>
      </c>
      <c r="O151" s="105" t="s">
        <v>1564</v>
      </c>
      <c r="P151" s="105" t="s">
        <v>1581</v>
      </c>
      <c r="Q151" s="105" t="s">
        <v>1582</v>
      </c>
      <c r="R151" s="105" t="s">
        <v>1563</v>
      </c>
      <c r="S151" s="105" t="s">
        <v>1565</v>
      </c>
      <c r="T151" s="105" t="s">
        <v>1567</v>
      </c>
      <c r="U151" s="105" t="s">
        <v>1570</v>
      </c>
      <c r="V151" s="105"/>
      <c r="W151" s="105" t="s">
        <v>1554</v>
      </c>
      <c r="X151" s="105" t="s">
        <v>1563</v>
      </c>
      <c r="Y151" s="105" t="s">
        <v>1563</v>
      </c>
      <c r="Z151" s="105" t="s">
        <v>1563</v>
      </c>
      <c r="AA151" s="105" t="s">
        <v>1563</v>
      </c>
      <c r="AB151" s="105" t="s">
        <v>1563</v>
      </c>
      <c r="AC151" s="105" t="s">
        <v>1563</v>
      </c>
      <c r="AD151" s="105" t="s">
        <v>1563</v>
      </c>
      <c r="AE151" s="105" t="s">
        <v>1563</v>
      </c>
      <c r="AF151" s="105" t="s">
        <v>1581</v>
      </c>
      <c r="AG151" s="105" t="s">
        <v>1563</v>
      </c>
      <c r="AH151" s="105" t="s">
        <v>1562</v>
      </c>
      <c r="AI151" s="105" t="s">
        <v>1581</v>
      </c>
      <c r="AJ151" s="105" t="s">
        <v>1562</v>
      </c>
      <c r="AK151" s="105" t="s">
        <v>1562</v>
      </c>
      <c r="AL151" s="105" t="s">
        <v>1581</v>
      </c>
      <c r="AM151" s="105" t="s">
        <v>1562</v>
      </c>
      <c r="AN151" s="105" t="s">
        <v>1581</v>
      </c>
      <c r="AO151" s="105" t="s">
        <v>1581</v>
      </c>
      <c r="AP151" s="105" t="s">
        <v>1581</v>
      </c>
      <c r="AQ151" s="105" t="s">
        <v>1581</v>
      </c>
      <c r="AR151" s="105" t="s">
        <v>1581</v>
      </c>
      <c r="AS151" s="105" t="s">
        <v>1562</v>
      </c>
      <c r="AT151" s="105" t="s">
        <v>1581</v>
      </c>
      <c r="AU151" s="105" t="s">
        <v>1581</v>
      </c>
      <c r="AV151" s="105" t="s">
        <v>1562</v>
      </c>
      <c r="AW151" s="105" t="s">
        <v>1581</v>
      </c>
      <c r="AX151" s="105" t="s">
        <v>1562</v>
      </c>
      <c r="AY151" s="105" t="s">
        <v>1608</v>
      </c>
      <c r="AZ151" s="105" t="s">
        <v>1563</v>
      </c>
      <c r="BA151" s="105" t="s">
        <v>1608</v>
      </c>
      <c r="BB151" s="105" t="s">
        <v>1553</v>
      </c>
      <c r="BC151" s="105" t="s">
        <v>1562</v>
      </c>
      <c r="BD151" s="105" t="s">
        <v>1562</v>
      </c>
      <c r="BE151" s="105" t="s">
        <v>1608</v>
      </c>
      <c r="BF151" s="105" t="s">
        <v>1608</v>
      </c>
      <c r="BG151" s="105" t="s">
        <v>1608</v>
      </c>
      <c r="BH151" s="105" t="s">
        <v>1608</v>
      </c>
      <c r="BI151" s="105" t="s">
        <v>1562</v>
      </c>
      <c r="BJ151" s="105" t="s">
        <v>1562</v>
      </c>
      <c r="BK151" s="105" t="s">
        <v>1608</v>
      </c>
      <c r="BL151" s="105" t="s">
        <v>1563</v>
      </c>
      <c r="BM151" s="105" t="s">
        <v>1608</v>
      </c>
      <c r="BN151" s="105" t="s">
        <v>1562</v>
      </c>
      <c r="BO151" s="105" t="s">
        <v>1563</v>
      </c>
      <c r="BP151" s="105" t="s">
        <v>1608</v>
      </c>
      <c r="BQ151" s="105" t="s">
        <v>1608</v>
      </c>
      <c r="BR151" s="105" t="s">
        <v>1563</v>
      </c>
      <c r="BS151" s="105" t="s">
        <v>1608</v>
      </c>
      <c r="BT151" s="105" t="s">
        <v>1563</v>
      </c>
      <c r="BU151" s="105" t="s">
        <v>1581</v>
      </c>
      <c r="BV151" s="105" t="s">
        <v>1563</v>
      </c>
      <c r="BW151" s="105" t="s">
        <v>1563</v>
      </c>
      <c r="BX151" s="105" t="s">
        <v>1563</v>
      </c>
      <c r="BY151" s="105" t="s">
        <v>1563</v>
      </c>
      <c r="BZ151" s="105" t="s">
        <v>1608</v>
      </c>
      <c r="CA151" s="105" t="s">
        <v>1563</v>
      </c>
      <c r="CB151" s="105" t="s">
        <v>1581</v>
      </c>
      <c r="CC151" s="105" t="s">
        <v>1563</v>
      </c>
      <c r="CD151" s="105" t="s">
        <v>1581</v>
      </c>
      <c r="CE151" s="105" t="s">
        <v>1608</v>
      </c>
      <c r="CF151" s="105" t="s">
        <v>1563</v>
      </c>
      <c r="CG151" s="105" t="s">
        <v>1553</v>
      </c>
      <c r="CH151" s="105" t="s">
        <v>1652</v>
      </c>
      <c r="CI151" s="105" t="s">
        <v>1563</v>
      </c>
      <c r="CJ151" s="105" t="s">
        <v>1563</v>
      </c>
      <c r="CK151" s="105" t="s">
        <v>1563</v>
      </c>
      <c r="CL151" s="105" t="s">
        <v>1563</v>
      </c>
      <c r="CM151" s="105" t="s">
        <v>1563</v>
      </c>
      <c r="CN151" s="105" t="s">
        <v>1563</v>
      </c>
      <c r="CO151" s="105" t="s">
        <v>1563</v>
      </c>
      <c r="CP151" s="105" t="s">
        <v>1563</v>
      </c>
      <c r="CQ151" s="105" t="s">
        <v>1563</v>
      </c>
      <c r="CR151" s="105" t="s">
        <v>1637</v>
      </c>
      <c r="CS151" s="105" t="s">
        <v>1581</v>
      </c>
      <c r="CT151" s="105" t="s">
        <v>1637</v>
      </c>
      <c r="CU151" s="105" t="s">
        <v>1608</v>
      </c>
      <c r="CV151" s="105" t="s">
        <v>1608</v>
      </c>
      <c r="CW151" s="105" t="s">
        <v>1608</v>
      </c>
      <c r="CX151" s="105" t="s">
        <v>1608</v>
      </c>
      <c r="CY151" s="105" t="s">
        <v>1581</v>
      </c>
      <c r="CZ151" s="105" t="s">
        <v>1608</v>
      </c>
      <c r="DA151" s="105" t="s">
        <v>1608</v>
      </c>
      <c r="DB151" s="105" t="s">
        <v>1561</v>
      </c>
      <c r="DC151" s="105" t="s">
        <v>1634</v>
      </c>
      <c r="DD151" s="105" t="s">
        <v>1637</v>
      </c>
      <c r="DE151" s="105" t="s">
        <v>1561</v>
      </c>
      <c r="DF151" s="105" t="s">
        <v>1582</v>
      </c>
      <c r="DG151" s="105" t="s">
        <v>1582</v>
      </c>
      <c r="DH151" s="105" t="s">
        <v>1608</v>
      </c>
      <c r="DI151" s="105" t="s">
        <v>1562</v>
      </c>
      <c r="DJ151" s="105" t="s">
        <v>1563</v>
      </c>
      <c r="DK151" s="105" t="s">
        <v>1582</v>
      </c>
      <c r="DL151" s="105" t="s">
        <v>1553</v>
      </c>
      <c r="DM151" s="105" t="s">
        <v>1582</v>
      </c>
      <c r="DN151" s="105" t="s">
        <v>1608</v>
      </c>
      <c r="DO151" s="105" t="s">
        <v>1562</v>
      </c>
      <c r="DP151" s="105" t="s">
        <v>1563</v>
      </c>
      <c r="DQ151" s="105" t="s">
        <v>1582</v>
      </c>
      <c r="DR151" s="105" t="s">
        <v>1561</v>
      </c>
      <c r="DS151" s="105" t="s">
        <v>1608</v>
      </c>
      <c r="DT151" s="105" t="s">
        <v>1561</v>
      </c>
      <c r="DU151" s="105" t="s">
        <v>1561</v>
      </c>
      <c r="DV151" s="105" t="s">
        <v>1561</v>
      </c>
      <c r="DW151" s="105" t="s">
        <v>1634</v>
      </c>
      <c r="DX151" s="105" t="s">
        <v>1561</v>
      </c>
      <c r="DY151" s="105" t="s">
        <v>1634</v>
      </c>
      <c r="DZ151" s="105" t="s">
        <v>1634</v>
      </c>
      <c r="EA151" s="105" t="s">
        <v>1634</v>
      </c>
      <c r="EB151" s="105" t="s">
        <v>1634</v>
      </c>
      <c r="EC151" s="105" t="s">
        <v>1634</v>
      </c>
      <c r="ED151" s="105" t="s">
        <v>1634</v>
      </c>
      <c r="EE151" s="105" t="s">
        <v>1634</v>
      </c>
      <c r="EF151" s="105" t="s">
        <v>1634</v>
      </c>
      <c r="EG151" s="105" t="s">
        <v>1634</v>
      </c>
      <c r="EH151" s="105" t="s">
        <v>1634</v>
      </c>
      <c r="EI151" s="105" t="s">
        <v>1634</v>
      </c>
      <c r="EJ151" s="105" t="s">
        <v>1634</v>
      </c>
      <c r="EK151" s="105" t="s">
        <v>1634</v>
      </c>
      <c r="EL151" s="105" t="s">
        <v>1634</v>
      </c>
      <c r="EM151" s="105" t="s">
        <v>1634</v>
      </c>
      <c r="EN151" s="105" t="s">
        <v>1634</v>
      </c>
      <c r="EO151" s="105" t="s">
        <v>1634</v>
      </c>
      <c r="EP151" s="105" t="s">
        <v>1634</v>
      </c>
      <c r="EQ151" s="105" t="s">
        <v>1553</v>
      </c>
      <c r="ER151" s="105" t="s">
        <v>1634</v>
      </c>
      <c r="ES151" s="105" t="s">
        <v>1634</v>
      </c>
      <c r="ET151" s="105" t="s">
        <v>1634</v>
      </c>
      <c r="EU151" s="105" t="s">
        <v>1634</v>
      </c>
      <c r="EV151" s="105" t="s">
        <v>1634</v>
      </c>
      <c r="EW151" s="105" t="s">
        <v>1634</v>
      </c>
      <c r="EX151" s="105" t="s">
        <v>1634</v>
      </c>
      <c r="EY151" s="105" t="s">
        <v>1634</v>
      </c>
      <c r="EZ151" s="105" t="s">
        <v>1634</v>
      </c>
      <c r="FA151" s="105" t="s">
        <v>1634</v>
      </c>
      <c r="FB151" s="105" t="s">
        <v>1634</v>
      </c>
      <c r="FC151" s="105" t="s">
        <v>1634</v>
      </c>
      <c r="FD151" s="105" t="s">
        <v>1634</v>
      </c>
      <c r="FE151" s="105" t="s">
        <v>1634</v>
      </c>
      <c r="FF151" s="105" t="s">
        <v>1634</v>
      </c>
      <c r="FG151" s="105" t="s">
        <v>1634</v>
      </c>
      <c r="FH151" s="105" t="s">
        <v>1634</v>
      </c>
      <c r="FI151" s="105" t="s">
        <v>1634</v>
      </c>
      <c r="FJ151" s="105" t="s">
        <v>1563</v>
      </c>
      <c r="FK151" s="105" t="s">
        <v>1634</v>
      </c>
      <c r="FL151" s="105" t="s">
        <v>1634</v>
      </c>
      <c r="FM151" s="105" t="s">
        <v>1634</v>
      </c>
      <c r="FN151" s="105" t="s">
        <v>1634</v>
      </c>
      <c r="FO151" s="105" t="s">
        <v>1634</v>
      </c>
      <c r="FP151" s="105" t="s">
        <v>1634</v>
      </c>
      <c r="FQ151" s="105" t="s">
        <v>1634</v>
      </c>
      <c r="FR151" s="105" t="s">
        <v>1634</v>
      </c>
      <c r="FS151" s="105" t="s">
        <v>1634</v>
      </c>
      <c r="FT151" s="105" t="s">
        <v>1634</v>
      </c>
      <c r="FU151" s="105" t="s">
        <v>1634</v>
      </c>
      <c r="FV151" s="105" t="s">
        <v>1553</v>
      </c>
      <c r="FW151" s="105" t="s">
        <v>1634</v>
      </c>
      <c r="FX151" s="105" t="s">
        <v>1563</v>
      </c>
      <c r="FY151" s="105" t="s">
        <v>1758</v>
      </c>
      <c r="FZ151" s="105" t="s">
        <v>1634</v>
      </c>
      <c r="GA151" s="105" t="s">
        <v>1634</v>
      </c>
      <c r="GB151" s="105" t="s">
        <v>1634</v>
      </c>
      <c r="GC151" s="105" t="s">
        <v>1634</v>
      </c>
      <c r="GD151" s="105" t="s">
        <v>1563</v>
      </c>
      <c r="GE151" s="105" t="s">
        <v>1634</v>
      </c>
      <c r="GF151" s="105" t="s">
        <v>1634</v>
      </c>
      <c r="GG151" s="105" t="s">
        <v>1634</v>
      </c>
      <c r="GH151" s="105" t="s">
        <v>1634</v>
      </c>
    </row>
    <row r="152" spans="2:190" s="7" customFormat="1" ht="11.25" x14ac:dyDescent="0.2">
      <c r="B152" s="124" t="s">
        <v>5</v>
      </c>
      <c r="C152" s="124">
        <v>85</v>
      </c>
      <c r="D152" s="138" t="s">
        <v>1114</v>
      </c>
      <c r="E152" s="124" t="s">
        <v>61</v>
      </c>
      <c r="F152" s="124" t="s">
        <v>122</v>
      </c>
      <c r="G152" s="105"/>
      <c r="I152" s="105"/>
      <c r="J152" s="105"/>
      <c r="K152" s="105"/>
      <c r="L152" s="105" t="s">
        <v>1583</v>
      </c>
      <c r="M152" s="105" t="s">
        <v>1560</v>
      </c>
      <c r="N152" s="106" t="s">
        <v>1561</v>
      </c>
      <c r="O152" s="105" t="s">
        <v>1564</v>
      </c>
      <c r="P152" s="105" t="s">
        <v>1563</v>
      </c>
      <c r="Q152" s="105" t="s">
        <v>1562</v>
      </c>
      <c r="R152" s="105" t="s">
        <v>1566</v>
      </c>
      <c r="S152" s="105" t="s">
        <v>1565</v>
      </c>
      <c r="T152" s="105" t="s">
        <v>1567</v>
      </c>
      <c r="U152" s="105" t="s">
        <v>1575</v>
      </c>
      <c r="V152" s="105"/>
      <c r="W152" s="105" t="s">
        <v>1555</v>
      </c>
      <c r="X152" s="105" t="s">
        <v>1564</v>
      </c>
      <c r="Y152" s="105" t="s">
        <v>1564</v>
      </c>
      <c r="Z152" s="105" t="s">
        <v>1562</v>
      </c>
      <c r="AA152" s="105" t="s">
        <v>1562</v>
      </c>
      <c r="AB152" s="105" t="s">
        <v>1562</v>
      </c>
      <c r="AC152" s="105" t="s">
        <v>1562</v>
      </c>
      <c r="AD152" s="105" t="s">
        <v>1562</v>
      </c>
      <c r="AE152" s="105" t="s">
        <v>1562</v>
      </c>
      <c r="AF152" s="105" t="s">
        <v>1582</v>
      </c>
      <c r="AG152" s="105" t="s">
        <v>1562</v>
      </c>
      <c r="AH152" s="105" t="s">
        <v>1563</v>
      </c>
      <c r="AI152" s="105" t="s">
        <v>1563</v>
      </c>
      <c r="AJ152" s="105" t="s">
        <v>1563</v>
      </c>
      <c r="AK152" s="105" t="s">
        <v>1563</v>
      </c>
      <c r="AL152" s="105" t="s">
        <v>1582</v>
      </c>
      <c r="AM152" s="105" t="s">
        <v>1563</v>
      </c>
      <c r="AN152" s="105" t="s">
        <v>1582</v>
      </c>
      <c r="AO152" s="105" t="s">
        <v>1591</v>
      </c>
      <c r="AP152" s="105" t="s">
        <v>1563</v>
      </c>
      <c r="AQ152" s="105" t="s">
        <v>1595</v>
      </c>
      <c r="AR152" s="105" t="s">
        <v>1582</v>
      </c>
      <c r="AS152" s="105" t="s">
        <v>1563</v>
      </c>
      <c r="AT152" s="105" t="s">
        <v>1582</v>
      </c>
      <c r="AU152" s="105" t="s">
        <v>1582</v>
      </c>
      <c r="AV152" s="105" t="s">
        <v>1563</v>
      </c>
      <c r="AW152" s="105" t="s">
        <v>1582</v>
      </c>
      <c r="AX152" s="105" t="s">
        <v>1563</v>
      </c>
      <c r="AY152" s="105" t="s">
        <v>1563</v>
      </c>
      <c r="AZ152" s="105" t="s">
        <v>1608</v>
      </c>
      <c r="BA152" s="105" t="s">
        <v>1582</v>
      </c>
      <c r="BB152" s="105" t="s">
        <v>1554</v>
      </c>
      <c r="BC152" s="105" t="s">
        <v>1563</v>
      </c>
      <c r="BD152" s="105" t="s">
        <v>1563</v>
      </c>
      <c r="BE152" s="105" t="s">
        <v>1562</v>
      </c>
      <c r="BF152" s="105" t="s">
        <v>1563</v>
      </c>
      <c r="BG152" s="105" t="s">
        <v>1562</v>
      </c>
      <c r="BH152" s="105" t="s">
        <v>1562</v>
      </c>
      <c r="BI152" s="105" t="s">
        <v>1563</v>
      </c>
      <c r="BJ152" s="105" t="s">
        <v>1563</v>
      </c>
      <c r="BK152" s="105" t="s">
        <v>1562</v>
      </c>
      <c r="BL152" s="105" t="s">
        <v>1608</v>
      </c>
      <c r="BM152" s="105" t="s">
        <v>1562</v>
      </c>
      <c r="BN152" s="105" t="s">
        <v>1563</v>
      </c>
      <c r="BO152" s="105" t="s">
        <v>1561</v>
      </c>
      <c r="BP152" s="105" t="s">
        <v>1562</v>
      </c>
      <c r="BQ152" s="105" t="s">
        <v>1563</v>
      </c>
      <c r="BR152" s="105" t="s">
        <v>1566</v>
      </c>
      <c r="BS152" s="105" t="s">
        <v>1634</v>
      </c>
      <c r="BT152" s="105" t="s">
        <v>1566</v>
      </c>
      <c r="BU152" s="105" t="s">
        <v>1637</v>
      </c>
      <c r="BV152" s="105" t="s">
        <v>1561</v>
      </c>
      <c r="BW152" s="105" t="s">
        <v>1608</v>
      </c>
      <c r="BX152" s="105" t="s">
        <v>1608</v>
      </c>
      <c r="BY152" s="105" t="s">
        <v>1561</v>
      </c>
      <c r="BZ152" s="105" t="s">
        <v>1582</v>
      </c>
      <c r="CA152" s="105" t="s">
        <v>1561</v>
      </c>
      <c r="CB152" s="105" t="s">
        <v>1582</v>
      </c>
      <c r="CC152" s="105" t="s">
        <v>1561</v>
      </c>
      <c r="CD152" s="105" t="s">
        <v>1582</v>
      </c>
      <c r="CE152" s="105" t="s">
        <v>1582</v>
      </c>
      <c r="CF152" s="105" t="s">
        <v>1561</v>
      </c>
      <c r="CG152" s="105" t="s">
        <v>1554</v>
      </c>
      <c r="CH152" s="105" t="s">
        <v>1582</v>
      </c>
      <c r="CI152" s="105" t="s">
        <v>1561</v>
      </c>
      <c r="CJ152" s="105" t="s">
        <v>1561</v>
      </c>
      <c r="CK152" s="105" t="s">
        <v>1561</v>
      </c>
      <c r="CL152" s="105" t="s">
        <v>1561</v>
      </c>
      <c r="CM152" s="105" t="s">
        <v>1561</v>
      </c>
      <c r="CN152" s="105" t="s">
        <v>1607</v>
      </c>
      <c r="CO152" s="105" t="s">
        <v>1661</v>
      </c>
      <c r="CP152" s="105" t="s">
        <v>1561</v>
      </c>
      <c r="CQ152" s="105" t="s">
        <v>1561</v>
      </c>
      <c r="CR152" s="105" t="s">
        <v>1582</v>
      </c>
      <c r="CS152" s="105" t="s">
        <v>1634</v>
      </c>
      <c r="CT152" s="105" t="s">
        <v>1582</v>
      </c>
      <c r="CU152" s="105" t="s">
        <v>1634</v>
      </c>
      <c r="CV152" s="105" t="s">
        <v>1566</v>
      </c>
      <c r="CW152" s="105" t="s">
        <v>1634</v>
      </c>
      <c r="CX152" s="105" t="s">
        <v>1563</v>
      </c>
      <c r="CY152" s="105" t="s">
        <v>1637</v>
      </c>
      <c r="CZ152" s="105" t="s">
        <v>1563</v>
      </c>
      <c r="DA152" s="105" t="s">
        <v>1634</v>
      </c>
      <c r="DB152" s="105" t="s">
        <v>1563</v>
      </c>
      <c r="DC152" s="105" t="s">
        <v>1581</v>
      </c>
      <c r="DD152" s="105" t="s">
        <v>1581</v>
      </c>
      <c r="DE152" s="105" t="s">
        <v>1563</v>
      </c>
      <c r="DF152" s="105" t="s">
        <v>1608</v>
      </c>
      <c r="DG152" s="105" t="s">
        <v>1608</v>
      </c>
      <c r="DH152" s="105" t="s">
        <v>1637</v>
      </c>
      <c r="DI152" s="105" t="s">
        <v>1634</v>
      </c>
      <c r="DJ152" s="105" t="s">
        <v>1561</v>
      </c>
      <c r="DK152" s="105" t="s">
        <v>1608</v>
      </c>
      <c r="DL152" s="105" t="s">
        <v>1554</v>
      </c>
      <c r="DM152" s="105" t="s">
        <v>1608</v>
      </c>
      <c r="DN152" s="105" t="s">
        <v>1563</v>
      </c>
      <c r="DO152" s="105" t="s">
        <v>1561</v>
      </c>
      <c r="DP152" s="105" t="s">
        <v>1561</v>
      </c>
      <c r="DQ152" s="105" t="s">
        <v>1561</v>
      </c>
      <c r="DR152" s="105" t="s">
        <v>1634</v>
      </c>
      <c r="DS152" s="105" t="s">
        <v>1582</v>
      </c>
      <c r="DT152" s="105" t="s">
        <v>1634</v>
      </c>
      <c r="DU152" s="105" t="s">
        <v>1634</v>
      </c>
      <c r="DV152" s="105" t="s">
        <v>1634</v>
      </c>
      <c r="DW152" s="105" t="s">
        <v>1562</v>
      </c>
      <c r="DX152" s="105" t="s">
        <v>1634</v>
      </c>
      <c r="DY152" s="105" t="s">
        <v>1582</v>
      </c>
      <c r="DZ152" s="105" t="s">
        <v>1637</v>
      </c>
      <c r="EA152" s="105" t="s">
        <v>1637</v>
      </c>
      <c r="EB152" s="105" t="s">
        <v>1561</v>
      </c>
      <c r="EC152" s="105" t="s">
        <v>1561</v>
      </c>
      <c r="ED152" s="105" t="s">
        <v>1561</v>
      </c>
      <c r="EE152" s="105" t="s">
        <v>1561</v>
      </c>
      <c r="EF152" s="105" t="s">
        <v>1561</v>
      </c>
      <c r="EG152" s="105" t="s">
        <v>1561</v>
      </c>
      <c r="EH152" s="105" t="s">
        <v>1681</v>
      </c>
      <c r="EI152" s="105" t="s">
        <v>1681</v>
      </c>
      <c r="EJ152" s="105" t="s">
        <v>1561</v>
      </c>
      <c r="EK152" s="105" t="s">
        <v>1637</v>
      </c>
      <c r="EL152" s="105" t="s">
        <v>1561</v>
      </c>
      <c r="EM152" s="105" t="s">
        <v>1637</v>
      </c>
      <c r="EN152" s="105" t="s">
        <v>1561</v>
      </c>
      <c r="EO152" s="105" t="s">
        <v>1561</v>
      </c>
      <c r="EP152" s="105" t="s">
        <v>1637</v>
      </c>
      <c r="EQ152" s="105" t="s">
        <v>1554</v>
      </c>
      <c r="ER152" s="105" t="s">
        <v>1561</v>
      </c>
      <c r="ES152" s="105" t="s">
        <v>1561</v>
      </c>
      <c r="ET152" s="105" t="s">
        <v>1637</v>
      </c>
      <c r="EU152" s="105" t="s">
        <v>1637</v>
      </c>
      <c r="EV152" s="105" t="s">
        <v>1637</v>
      </c>
      <c r="EW152" s="105" t="s">
        <v>1561</v>
      </c>
      <c r="EX152" s="105" t="s">
        <v>1561</v>
      </c>
      <c r="EY152" s="105" t="s">
        <v>1561</v>
      </c>
      <c r="EZ152" s="105" t="s">
        <v>1561</v>
      </c>
      <c r="FA152" s="105" t="s">
        <v>1637</v>
      </c>
      <c r="FB152" s="105" t="s">
        <v>1637</v>
      </c>
      <c r="FC152" s="105" t="s">
        <v>1561</v>
      </c>
      <c r="FD152" s="105" t="s">
        <v>1561</v>
      </c>
      <c r="FE152" s="105" t="s">
        <v>1561</v>
      </c>
      <c r="FF152" s="105" t="s">
        <v>1561</v>
      </c>
      <c r="FG152" s="105" t="s">
        <v>1561</v>
      </c>
      <c r="FH152" s="105" t="s">
        <v>1561</v>
      </c>
      <c r="FI152" s="105" t="s">
        <v>1582</v>
      </c>
      <c r="FJ152" s="105" t="s">
        <v>1582</v>
      </c>
      <c r="FK152" s="105" t="s">
        <v>1582</v>
      </c>
      <c r="FL152" s="105" t="s">
        <v>1561</v>
      </c>
      <c r="FM152" s="105" t="s">
        <v>1561</v>
      </c>
      <c r="FN152" s="105" t="s">
        <v>1561</v>
      </c>
      <c r="FO152" s="105" t="s">
        <v>1582</v>
      </c>
      <c r="FP152" s="105" t="s">
        <v>1561</v>
      </c>
      <c r="FQ152" s="105" t="s">
        <v>1582</v>
      </c>
      <c r="FR152" s="105" t="s">
        <v>1582</v>
      </c>
      <c r="FS152" s="105" t="s">
        <v>1582</v>
      </c>
      <c r="FT152" s="105" t="s">
        <v>1561</v>
      </c>
      <c r="FU152" s="105" t="s">
        <v>1561</v>
      </c>
      <c r="FV152" s="105" t="s">
        <v>1554</v>
      </c>
      <c r="FW152" s="105" t="s">
        <v>1582</v>
      </c>
      <c r="FX152" s="105" t="s">
        <v>1561</v>
      </c>
      <c r="FY152" s="105" t="s">
        <v>1561</v>
      </c>
      <c r="FZ152" s="105" t="s">
        <v>1561</v>
      </c>
      <c r="GA152" s="105" t="s">
        <v>1561</v>
      </c>
      <c r="GB152" s="105" t="s">
        <v>1612</v>
      </c>
      <c r="GC152" s="105" t="s">
        <v>1561</v>
      </c>
      <c r="GD152" s="105" t="s">
        <v>1744</v>
      </c>
      <c r="GE152" s="105" t="s">
        <v>1669</v>
      </c>
      <c r="GF152" s="105" t="s">
        <v>1744</v>
      </c>
      <c r="GG152" s="105" t="s">
        <v>1744</v>
      </c>
      <c r="GH152" s="105" t="s">
        <v>1744</v>
      </c>
    </row>
    <row r="153" spans="2:190" s="7" customFormat="1" ht="11.25" x14ac:dyDescent="0.2">
      <c r="B153" s="124" t="s">
        <v>6</v>
      </c>
      <c r="C153" s="124">
        <v>66</v>
      </c>
      <c r="D153" s="138" t="s">
        <v>1139</v>
      </c>
      <c r="E153" s="124" t="s">
        <v>61</v>
      </c>
      <c r="F153" s="124" t="s">
        <v>122</v>
      </c>
      <c r="G153" s="105"/>
      <c r="I153" s="105"/>
      <c r="J153" s="105"/>
      <c r="K153" s="105"/>
      <c r="L153" s="105" t="s">
        <v>1584</v>
      </c>
      <c r="M153" s="105" t="s">
        <v>1560</v>
      </c>
      <c r="N153" s="106" t="s">
        <v>1561</v>
      </c>
      <c r="O153" s="105" t="s">
        <v>1564</v>
      </c>
      <c r="P153" s="105" t="s">
        <v>1562</v>
      </c>
      <c r="Q153" s="105" t="s">
        <v>1563</v>
      </c>
      <c r="R153" s="105" t="s">
        <v>1566</v>
      </c>
      <c r="S153" s="105" t="s">
        <v>1565</v>
      </c>
      <c r="T153" s="105" t="s">
        <v>1567</v>
      </c>
      <c r="U153" s="105" t="s">
        <v>1577</v>
      </c>
      <c r="V153" s="105"/>
      <c r="W153" s="105" t="s">
        <v>1556</v>
      </c>
      <c r="X153" s="105" t="s">
        <v>1565</v>
      </c>
      <c r="Y153" s="105" t="s">
        <v>1565</v>
      </c>
      <c r="Z153" s="105" t="s">
        <v>1566</v>
      </c>
      <c r="AA153" s="105" t="s">
        <v>1566</v>
      </c>
      <c r="AB153" s="105" t="s">
        <v>1566</v>
      </c>
      <c r="AC153" s="105" t="s">
        <v>1566</v>
      </c>
      <c r="AD153" s="105" t="s">
        <v>1566</v>
      </c>
      <c r="AE153" s="105" t="s">
        <v>1566</v>
      </c>
      <c r="AF153" s="105" t="s">
        <v>1563</v>
      </c>
      <c r="AG153" s="105" t="s">
        <v>1566</v>
      </c>
      <c r="AH153" s="105" t="s">
        <v>1566</v>
      </c>
      <c r="AI153" s="105" t="s">
        <v>1565</v>
      </c>
      <c r="AJ153" s="105" t="s">
        <v>1566</v>
      </c>
      <c r="AK153" s="105" t="s">
        <v>1566</v>
      </c>
      <c r="AL153" s="105" t="s">
        <v>1563</v>
      </c>
      <c r="AM153" s="105" t="s">
        <v>1566</v>
      </c>
      <c r="AN153" s="105" t="s">
        <v>1591</v>
      </c>
      <c r="AO153" s="105" t="s">
        <v>1565</v>
      </c>
      <c r="AP153" s="105" t="s">
        <v>1566</v>
      </c>
      <c r="AQ153" s="105" t="s">
        <v>1566</v>
      </c>
      <c r="AR153" s="105" t="s">
        <v>1591</v>
      </c>
      <c r="AS153" s="105" t="s">
        <v>1566</v>
      </c>
      <c r="AT153" s="105" t="s">
        <v>1601</v>
      </c>
      <c r="AU153" s="105" t="s">
        <v>1601</v>
      </c>
      <c r="AV153" s="105" t="s">
        <v>1582</v>
      </c>
      <c r="AW153" s="105" t="s">
        <v>1563</v>
      </c>
      <c r="AX153" s="105" t="s">
        <v>1566</v>
      </c>
      <c r="AY153" s="105" t="s">
        <v>1582</v>
      </c>
      <c r="AZ153" s="105" t="s">
        <v>1582</v>
      </c>
      <c r="BA153" s="105" t="s">
        <v>1612</v>
      </c>
      <c r="BB153" s="105" t="s">
        <v>1555</v>
      </c>
      <c r="BC153" s="105" t="s">
        <v>1566</v>
      </c>
      <c r="BD153" s="105" t="s">
        <v>1561</v>
      </c>
      <c r="BE153" s="105" t="s">
        <v>1582</v>
      </c>
      <c r="BF153" s="105" t="s">
        <v>1561</v>
      </c>
      <c r="BG153" s="105" t="s">
        <v>1582</v>
      </c>
      <c r="BH153" s="105" t="s">
        <v>1582</v>
      </c>
      <c r="BI153" s="105" t="s">
        <v>1561</v>
      </c>
      <c r="BJ153" s="105" t="s">
        <v>1561</v>
      </c>
      <c r="BK153" s="105" t="s">
        <v>1582</v>
      </c>
      <c r="BL153" s="105" t="s">
        <v>1566</v>
      </c>
      <c r="BM153" s="105" t="s">
        <v>1582</v>
      </c>
      <c r="BN153" s="105" t="s">
        <v>1566</v>
      </c>
      <c r="BO153" s="105" t="s">
        <v>1566</v>
      </c>
      <c r="BP153" s="105" t="s">
        <v>1582</v>
      </c>
      <c r="BQ153" s="105" t="s">
        <v>1566</v>
      </c>
      <c r="BR153" s="105" t="s">
        <v>1561</v>
      </c>
      <c r="BS153" s="105" t="s">
        <v>1582</v>
      </c>
      <c r="BT153" s="105" t="s">
        <v>1561</v>
      </c>
      <c r="BU153" s="105" t="s">
        <v>1582</v>
      </c>
      <c r="BV153" s="105" t="s">
        <v>1566</v>
      </c>
      <c r="BW153" s="105" t="s">
        <v>1582</v>
      </c>
      <c r="BX153" s="105" t="s">
        <v>1566</v>
      </c>
      <c r="BY153" s="105" t="s">
        <v>1566</v>
      </c>
      <c r="BZ153" s="105" t="s">
        <v>1634</v>
      </c>
      <c r="CA153" s="105" t="s">
        <v>1582</v>
      </c>
      <c r="CB153" s="105" t="s">
        <v>1634</v>
      </c>
      <c r="CC153" s="105" t="s">
        <v>1566</v>
      </c>
      <c r="CD153" s="105" t="s">
        <v>1634</v>
      </c>
      <c r="CE153" s="105" t="s">
        <v>1634</v>
      </c>
      <c r="CF153" s="105" t="s">
        <v>1582</v>
      </c>
      <c r="CG153" s="105" t="s">
        <v>1555</v>
      </c>
      <c r="CH153" s="105" t="s">
        <v>1634</v>
      </c>
      <c r="CI153" s="105" t="s">
        <v>1566</v>
      </c>
      <c r="CJ153" s="105" t="s">
        <v>1582</v>
      </c>
      <c r="CK153" s="105" t="s">
        <v>1582</v>
      </c>
      <c r="CL153" s="105" t="s">
        <v>1582</v>
      </c>
      <c r="CM153" s="105" t="s">
        <v>1582</v>
      </c>
      <c r="CN153" s="105" t="s">
        <v>1566</v>
      </c>
      <c r="CO153" s="105" t="s">
        <v>1582</v>
      </c>
      <c r="CP153" s="105" t="s">
        <v>1566</v>
      </c>
      <c r="CQ153" s="105" t="s">
        <v>1566</v>
      </c>
      <c r="CR153" s="105" t="s">
        <v>1634</v>
      </c>
      <c r="CS153" s="105" t="s">
        <v>1659</v>
      </c>
      <c r="CT153" s="105" t="s">
        <v>1634</v>
      </c>
      <c r="CU153" s="105" t="s">
        <v>1566</v>
      </c>
      <c r="CV153" s="105" t="s">
        <v>1634</v>
      </c>
      <c r="CW153" s="105" t="s">
        <v>1582</v>
      </c>
      <c r="CX153" s="105" t="s">
        <v>1669</v>
      </c>
      <c r="CY153" s="105" t="s">
        <v>1634</v>
      </c>
      <c r="CZ153" s="105" t="s">
        <v>1669</v>
      </c>
      <c r="DA153" s="105" t="s">
        <v>1659</v>
      </c>
      <c r="DB153" s="105" t="s">
        <v>1659</v>
      </c>
      <c r="DC153" s="105" t="s">
        <v>1659</v>
      </c>
      <c r="DD153" s="105" t="s">
        <v>1659</v>
      </c>
      <c r="DE153" s="105" t="s">
        <v>1582</v>
      </c>
      <c r="DF153" s="105" t="s">
        <v>1659</v>
      </c>
      <c r="DG153" s="105" t="s">
        <v>1637</v>
      </c>
      <c r="DH153" s="105" t="s">
        <v>1566</v>
      </c>
      <c r="DI153" s="105" t="s">
        <v>1566</v>
      </c>
      <c r="DJ153" s="105" t="s">
        <v>1582</v>
      </c>
      <c r="DK153" s="105" t="s">
        <v>1634</v>
      </c>
      <c r="DL153" s="105" t="s">
        <v>1555</v>
      </c>
      <c r="DM153" s="105" t="s">
        <v>1634</v>
      </c>
      <c r="DN153" s="105" t="s">
        <v>1566</v>
      </c>
      <c r="DO153" s="105" t="s">
        <v>1563</v>
      </c>
      <c r="DP153" s="105" t="s">
        <v>1566</v>
      </c>
      <c r="DQ153" s="105" t="s">
        <v>1634</v>
      </c>
      <c r="DR153" s="105" t="s">
        <v>1566</v>
      </c>
      <c r="DS153" s="105" t="s">
        <v>1637</v>
      </c>
      <c r="DT153" s="105" t="s">
        <v>1566</v>
      </c>
      <c r="DU153" s="105" t="s">
        <v>1582</v>
      </c>
      <c r="DV153" s="105" t="s">
        <v>1566</v>
      </c>
      <c r="DW153" s="105" t="s">
        <v>1582</v>
      </c>
      <c r="DX153" s="105" t="s">
        <v>1582</v>
      </c>
      <c r="DY153" s="105" t="s">
        <v>1637</v>
      </c>
      <c r="DZ153" s="105" t="s">
        <v>1566</v>
      </c>
      <c r="EA153" s="105" t="s">
        <v>1566</v>
      </c>
      <c r="EB153" s="105" t="s">
        <v>1566</v>
      </c>
      <c r="EC153" s="105" t="s">
        <v>1566</v>
      </c>
      <c r="ED153" s="105" t="s">
        <v>1566</v>
      </c>
      <c r="EE153" s="105" t="s">
        <v>1566</v>
      </c>
      <c r="EF153" s="105" t="s">
        <v>1566</v>
      </c>
      <c r="EG153" s="105" t="s">
        <v>1566</v>
      </c>
      <c r="EH153" s="105" t="s">
        <v>1566</v>
      </c>
      <c r="EI153" s="105" t="s">
        <v>1566</v>
      </c>
      <c r="EJ153" s="105" t="s">
        <v>1582</v>
      </c>
      <c r="EK153" s="105" t="s">
        <v>1582</v>
      </c>
      <c r="EL153" s="105" t="s">
        <v>1566</v>
      </c>
      <c r="EM153" s="105" t="s">
        <v>1566</v>
      </c>
      <c r="EN153" s="105" t="s">
        <v>1566</v>
      </c>
      <c r="EO153" s="105" t="s">
        <v>1566</v>
      </c>
      <c r="EP153" s="105" t="s">
        <v>1566</v>
      </c>
      <c r="EQ153" s="105" t="s">
        <v>1555</v>
      </c>
      <c r="ER153" s="105" t="s">
        <v>1566</v>
      </c>
      <c r="ES153" s="105" t="s">
        <v>1566</v>
      </c>
      <c r="ET153" s="105" t="s">
        <v>1582</v>
      </c>
      <c r="EU153" s="105" t="s">
        <v>1566</v>
      </c>
      <c r="EV153" s="105" t="s">
        <v>1582</v>
      </c>
      <c r="EW153" s="105" t="s">
        <v>1566</v>
      </c>
      <c r="EX153" s="105" t="s">
        <v>1566</v>
      </c>
      <c r="EY153" s="105" t="s">
        <v>1566</v>
      </c>
      <c r="EZ153" s="105" t="s">
        <v>1582</v>
      </c>
      <c r="FA153" s="105" t="s">
        <v>1659</v>
      </c>
      <c r="FB153" s="105" t="s">
        <v>1582</v>
      </c>
      <c r="FC153" s="105" t="s">
        <v>1566</v>
      </c>
      <c r="FD153" s="105" t="s">
        <v>1566</v>
      </c>
      <c r="FE153" s="105" t="s">
        <v>1566</v>
      </c>
      <c r="FF153" s="105" t="s">
        <v>1582</v>
      </c>
      <c r="FG153" s="105" t="s">
        <v>1582</v>
      </c>
      <c r="FH153" s="105" t="s">
        <v>1566</v>
      </c>
      <c r="FI153" s="105" t="s">
        <v>1738</v>
      </c>
      <c r="FJ153" s="105" t="s">
        <v>1740</v>
      </c>
      <c r="FK153" s="105" t="s">
        <v>1738</v>
      </c>
      <c r="FL153" s="105" t="s">
        <v>1582</v>
      </c>
      <c r="FM153" s="105" t="s">
        <v>1745</v>
      </c>
      <c r="FN153" s="105" t="s">
        <v>1745</v>
      </c>
      <c r="FO153" s="105" t="s">
        <v>1744</v>
      </c>
      <c r="FP153" s="105" t="s">
        <v>1687</v>
      </c>
      <c r="FQ153" s="105" t="s">
        <v>1601</v>
      </c>
      <c r="FR153" s="105" t="s">
        <v>1601</v>
      </c>
      <c r="FS153" s="105" t="s">
        <v>1601</v>
      </c>
      <c r="FT153" s="105" t="s">
        <v>1566</v>
      </c>
      <c r="FU153" s="105" t="s">
        <v>1582</v>
      </c>
      <c r="FV153" s="105" t="s">
        <v>1555</v>
      </c>
      <c r="FW153" s="105" t="s">
        <v>1744</v>
      </c>
      <c r="FX153" s="105" t="s">
        <v>1582</v>
      </c>
      <c r="FY153" s="105" t="s">
        <v>1582</v>
      </c>
      <c r="FZ153" s="105" t="s">
        <v>1582</v>
      </c>
      <c r="GA153" s="105" t="s">
        <v>1582</v>
      </c>
      <c r="GB153" s="105" t="s">
        <v>1582</v>
      </c>
      <c r="GC153" s="105" t="s">
        <v>1582</v>
      </c>
      <c r="GD153" s="105" t="s">
        <v>1582</v>
      </c>
      <c r="GE153" s="105" t="s">
        <v>1744</v>
      </c>
      <c r="GF153" s="105" t="s">
        <v>1582</v>
      </c>
      <c r="GG153" s="105" t="s">
        <v>1659</v>
      </c>
      <c r="GH153" s="105" t="s">
        <v>1669</v>
      </c>
    </row>
    <row r="154" spans="2:190" s="7" customFormat="1" ht="12" thickBot="1" x14ac:dyDescent="0.25">
      <c r="B154" s="133" t="s">
        <v>0</v>
      </c>
      <c r="C154" s="133">
        <v>64</v>
      </c>
      <c r="D154" s="126" t="s">
        <v>1357</v>
      </c>
      <c r="E154" s="133" t="s">
        <v>61</v>
      </c>
      <c r="F154" s="133" t="s">
        <v>116</v>
      </c>
      <c r="G154" s="105"/>
      <c r="I154" s="105"/>
      <c r="J154" s="105"/>
      <c r="K154" s="105"/>
      <c r="L154" s="105" t="s">
        <v>1585</v>
      </c>
      <c r="M154" s="105" t="s">
        <v>1561</v>
      </c>
      <c r="N154" s="106" t="s">
        <v>1560</v>
      </c>
      <c r="O154" s="105" t="s">
        <v>1564</v>
      </c>
      <c r="P154" s="105" t="s">
        <v>1581</v>
      </c>
      <c r="Q154" s="105" t="s">
        <v>1563</v>
      </c>
      <c r="R154" s="105" t="s">
        <v>1565</v>
      </c>
      <c r="S154" s="105" t="s">
        <v>1582</v>
      </c>
      <c r="T154" s="105" t="s">
        <v>1567</v>
      </c>
      <c r="U154" s="105" t="s">
        <v>1568</v>
      </c>
      <c r="V154" s="105"/>
      <c r="W154" s="105" t="s">
        <v>1557</v>
      </c>
      <c r="X154" s="105" t="s">
        <v>1566</v>
      </c>
      <c r="Y154" s="105" t="s">
        <v>1566</v>
      </c>
      <c r="Z154" s="105" t="s">
        <v>1565</v>
      </c>
      <c r="AA154" s="105" t="s">
        <v>1565</v>
      </c>
      <c r="AB154" s="105" t="s">
        <v>1565</v>
      </c>
      <c r="AC154" s="105" t="s">
        <v>1565</v>
      </c>
      <c r="AD154" s="105" t="s">
        <v>1565</v>
      </c>
      <c r="AE154" s="105" t="s">
        <v>1565</v>
      </c>
      <c r="AF154" s="105" t="s">
        <v>1565</v>
      </c>
      <c r="AG154" s="105" t="s">
        <v>1565</v>
      </c>
      <c r="AH154" s="105" t="s">
        <v>1565</v>
      </c>
      <c r="AI154" s="105" t="s">
        <v>1582</v>
      </c>
      <c r="AJ154" s="105" t="s">
        <v>1565</v>
      </c>
      <c r="AK154" s="105" t="s">
        <v>1565</v>
      </c>
      <c r="AL154" s="105" t="s">
        <v>1565</v>
      </c>
      <c r="AM154" s="105" t="s">
        <v>1565</v>
      </c>
      <c r="AN154" s="105" t="s">
        <v>1565</v>
      </c>
      <c r="AO154" s="105" t="s">
        <v>1567</v>
      </c>
      <c r="AP154" s="105" t="s">
        <v>1565</v>
      </c>
      <c r="AQ154" s="105" t="s">
        <v>1596</v>
      </c>
      <c r="AR154" s="105" t="s">
        <v>1596</v>
      </c>
      <c r="AS154" s="105" t="s">
        <v>1596</v>
      </c>
      <c r="AT154" s="105" t="s">
        <v>1596</v>
      </c>
      <c r="AU154" s="105" t="s">
        <v>1596</v>
      </c>
      <c r="AV154" s="105" t="s">
        <v>1596</v>
      </c>
      <c r="AW154" s="105" t="s">
        <v>1601</v>
      </c>
      <c r="AX154" s="105" t="s">
        <v>1596</v>
      </c>
      <c r="AY154" s="105" t="s">
        <v>1596</v>
      </c>
      <c r="AZ154" s="105" t="s">
        <v>1596</v>
      </c>
      <c r="BA154" s="105" t="s">
        <v>1565</v>
      </c>
      <c r="BB154" s="105" t="s">
        <v>1556</v>
      </c>
      <c r="BC154" s="105" t="s">
        <v>1596</v>
      </c>
      <c r="BD154" s="105" t="s">
        <v>1566</v>
      </c>
      <c r="BE154" s="105" t="s">
        <v>1596</v>
      </c>
      <c r="BF154" s="105" t="s">
        <v>1582</v>
      </c>
      <c r="BG154" s="105" t="s">
        <v>1591</v>
      </c>
      <c r="BH154" s="105" t="s">
        <v>1596</v>
      </c>
      <c r="BI154" s="105" t="s">
        <v>1566</v>
      </c>
      <c r="BJ154" s="105" t="s">
        <v>1566</v>
      </c>
      <c r="BK154" s="105" t="s">
        <v>1596</v>
      </c>
      <c r="BL154" s="105" t="s">
        <v>1596</v>
      </c>
      <c r="BM154" s="105" t="s">
        <v>1596</v>
      </c>
      <c r="BN154" s="105" t="s">
        <v>1596</v>
      </c>
      <c r="BO154" s="105" t="s">
        <v>1596</v>
      </c>
      <c r="BP154" s="105" t="s">
        <v>1596</v>
      </c>
      <c r="BQ154" s="105" t="s">
        <v>1596</v>
      </c>
      <c r="BR154" s="105" t="s">
        <v>1596</v>
      </c>
      <c r="BS154" s="105" t="s">
        <v>1596</v>
      </c>
      <c r="BT154" s="105" t="s">
        <v>1596</v>
      </c>
      <c r="BU154" s="105" t="s">
        <v>1634</v>
      </c>
      <c r="BV154" s="105" t="s">
        <v>1596</v>
      </c>
      <c r="BW154" s="105" t="s">
        <v>1565</v>
      </c>
      <c r="BX154" s="105" t="s">
        <v>1596</v>
      </c>
      <c r="BY154" s="105" t="s">
        <v>1596</v>
      </c>
      <c r="BZ154" s="105" t="s">
        <v>1596</v>
      </c>
      <c r="CA154" s="105" t="s">
        <v>1596</v>
      </c>
      <c r="CB154" s="105" t="s">
        <v>1596</v>
      </c>
      <c r="CC154" s="105" t="s">
        <v>1565</v>
      </c>
      <c r="CD154" s="105" t="s">
        <v>1596</v>
      </c>
      <c r="CE154" s="105" t="s">
        <v>1596</v>
      </c>
      <c r="CF154" s="105" t="s">
        <v>1596</v>
      </c>
      <c r="CG154" s="105" t="s">
        <v>1556</v>
      </c>
      <c r="CH154" s="105" t="s">
        <v>1596</v>
      </c>
      <c r="CI154" s="105" t="s">
        <v>1596</v>
      </c>
      <c r="CJ154" s="105" t="s">
        <v>1596</v>
      </c>
      <c r="CK154" s="105" t="s">
        <v>1596</v>
      </c>
      <c r="CL154" s="105" t="s">
        <v>1596</v>
      </c>
      <c r="CM154" s="105" t="s">
        <v>1596</v>
      </c>
      <c r="CN154" s="105" t="s">
        <v>1659</v>
      </c>
      <c r="CO154" s="105" t="s">
        <v>1659</v>
      </c>
      <c r="CP154" s="105" t="s">
        <v>1659</v>
      </c>
      <c r="CQ154" s="105" t="s">
        <v>1659</v>
      </c>
      <c r="CR154" s="105" t="s">
        <v>1659</v>
      </c>
      <c r="CS154" s="105" t="s">
        <v>1567</v>
      </c>
      <c r="CT154" s="105" t="s">
        <v>1659</v>
      </c>
      <c r="CU154" s="105" t="s">
        <v>1669</v>
      </c>
      <c r="CV154" s="105" t="s">
        <v>1669</v>
      </c>
      <c r="CW154" s="105" t="s">
        <v>1669</v>
      </c>
      <c r="CX154" s="105" t="s">
        <v>1566</v>
      </c>
      <c r="CY154" s="105" t="s">
        <v>1582</v>
      </c>
      <c r="CZ154" s="105" t="s">
        <v>1566</v>
      </c>
      <c r="DA154" s="105" t="s">
        <v>1582</v>
      </c>
      <c r="DB154" s="105" t="s">
        <v>1566</v>
      </c>
      <c r="DC154" s="105" t="s">
        <v>1582</v>
      </c>
      <c r="DD154" s="105" t="s">
        <v>1582</v>
      </c>
      <c r="DE154" s="105" t="s">
        <v>1659</v>
      </c>
      <c r="DF154" s="105" t="s">
        <v>1634</v>
      </c>
      <c r="DG154" s="105" t="s">
        <v>1659</v>
      </c>
      <c r="DH154" s="105" t="s">
        <v>1596</v>
      </c>
      <c r="DI154" s="105" t="s">
        <v>1596</v>
      </c>
      <c r="DJ154" s="105" t="s">
        <v>1596</v>
      </c>
      <c r="DK154" s="105" t="s">
        <v>1687</v>
      </c>
      <c r="DL154" s="105" t="s">
        <v>1556</v>
      </c>
      <c r="DM154" s="105" t="s">
        <v>1687</v>
      </c>
      <c r="DN154" s="105" t="s">
        <v>1687</v>
      </c>
      <c r="DO154" s="105" t="s">
        <v>1687</v>
      </c>
      <c r="DP154" s="105" t="s">
        <v>1687</v>
      </c>
      <c r="DQ154" s="105" t="s">
        <v>1607</v>
      </c>
      <c r="DR154" s="105" t="s">
        <v>1687</v>
      </c>
      <c r="DS154" s="105" t="s">
        <v>1687</v>
      </c>
      <c r="DT154" s="105" t="s">
        <v>1687</v>
      </c>
      <c r="DU154" s="105" t="s">
        <v>1687</v>
      </c>
      <c r="DV154" s="105" t="s">
        <v>1687</v>
      </c>
      <c r="DW154" s="105" t="s">
        <v>1637</v>
      </c>
      <c r="DX154" s="105" t="s">
        <v>1687</v>
      </c>
      <c r="DY154" s="105" t="s">
        <v>1687</v>
      </c>
      <c r="DZ154" s="105" t="s">
        <v>1687</v>
      </c>
      <c r="EA154" s="105" t="s">
        <v>1687</v>
      </c>
      <c r="EB154" s="105" t="s">
        <v>1687</v>
      </c>
      <c r="EC154" s="105" t="s">
        <v>1687</v>
      </c>
      <c r="ED154" s="105" t="s">
        <v>1687</v>
      </c>
      <c r="EE154" s="105" t="s">
        <v>1687</v>
      </c>
      <c r="EF154" s="105" t="s">
        <v>1687</v>
      </c>
      <c r="EG154" s="105" t="s">
        <v>1687</v>
      </c>
      <c r="EH154" s="105" t="s">
        <v>1687</v>
      </c>
      <c r="EI154" s="105" t="s">
        <v>1687</v>
      </c>
      <c r="EJ154" s="105" t="s">
        <v>1687</v>
      </c>
      <c r="EK154" s="105" t="s">
        <v>1687</v>
      </c>
      <c r="EL154" s="105" t="s">
        <v>1687</v>
      </c>
      <c r="EM154" s="105" t="s">
        <v>1687</v>
      </c>
      <c r="EN154" s="105" t="s">
        <v>1687</v>
      </c>
      <c r="EO154" s="105" t="s">
        <v>1687</v>
      </c>
      <c r="EP154" s="105" t="s">
        <v>1687</v>
      </c>
      <c r="EQ154" s="105" t="s">
        <v>1556</v>
      </c>
      <c r="ER154" s="105" t="s">
        <v>1687</v>
      </c>
      <c r="ES154" s="105" t="s">
        <v>1687</v>
      </c>
      <c r="ET154" s="105" t="s">
        <v>1687</v>
      </c>
      <c r="EU154" s="105" t="s">
        <v>1687</v>
      </c>
      <c r="EV154" s="105" t="s">
        <v>1687</v>
      </c>
      <c r="EW154" s="105" t="s">
        <v>1687</v>
      </c>
      <c r="EX154" s="105" t="s">
        <v>1687</v>
      </c>
      <c r="EY154" s="105" t="s">
        <v>1687</v>
      </c>
      <c r="EZ154" s="105" t="s">
        <v>1687</v>
      </c>
      <c r="FA154" s="105" t="s">
        <v>1567</v>
      </c>
      <c r="FB154" s="105" t="s">
        <v>1659</v>
      </c>
      <c r="FC154" s="105" t="s">
        <v>1687</v>
      </c>
      <c r="FD154" s="105" t="s">
        <v>1687</v>
      </c>
      <c r="FE154" s="105" t="s">
        <v>1687</v>
      </c>
      <c r="FF154" s="105" t="s">
        <v>1687</v>
      </c>
      <c r="FG154" s="105" t="s">
        <v>1687</v>
      </c>
      <c r="FH154" s="105" t="s">
        <v>1596</v>
      </c>
      <c r="FI154" s="105" t="s">
        <v>1596</v>
      </c>
      <c r="FJ154" s="105" t="s">
        <v>1659</v>
      </c>
      <c r="FK154" s="105" t="s">
        <v>1687</v>
      </c>
      <c r="FL154" s="105" t="s">
        <v>1687</v>
      </c>
      <c r="FM154" s="105" t="s">
        <v>1565</v>
      </c>
      <c r="FN154" s="105" t="s">
        <v>1565</v>
      </c>
      <c r="FO154" s="105" t="s">
        <v>1687</v>
      </c>
      <c r="FP154" s="105" t="s">
        <v>1567</v>
      </c>
      <c r="FQ154" s="105" t="s">
        <v>1687</v>
      </c>
      <c r="FR154" s="105" t="s">
        <v>1687</v>
      </c>
      <c r="FS154" s="105" t="s">
        <v>1687</v>
      </c>
      <c r="FT154" s="105" t="s">
        <v>1687</v>
      </c>
      <c r="FU154" s="105" t="s">
        <v>1687</v>
      </c>
      <c r="FV154" s="105" t="s">
        <v>1556</v>
      </c>
      <c r="FW154" s="105" t="s">
        <v>1687</v>
      </c>
      <c r="FX154" s="105" t="s">
        <v>1687</v>
      </c>
      <c r="FY154" s="105" t="s">
        <v>1687</v>
      </c>
      <c r="FZ154" s="105" t="s">
        <v>1687</v>
      </c>
      <c r="GA154" s="105" t="s">
        <v>1687</v>
      </c>
      <c r="GB154" s="105" t="s">
        <v>1687</v>
      </c>
      <c r="GC154" s="105" t="s">
        <v>1687</v>
      </c>
      <c r="GD154" s="105" t="s">
        <v>1596</v>
      </c>
      <c r="GE154" s="105" t="s">
        <v>1582</v>
      </c>
      <c r="GF154" s="105" t="s">
        <v>1596</v>
      </c>
      <c r="GG154" s="105" t="s">
        <v>1746</v>
      </c>
      <c r="GH154" s="105" t="s">
        <v>1687</v>
      </c>
    </row>
    <row r="155" spans="2:190" s="7" customFormat="1" ht="12" thickTop="1" x14ac:dyDescent="0.2">
      <c r="B155" s="118" t="s">
        <v>0</v>
      </c>
      <c r="C155" s="118">
        <v>64</v>
      </c>
      <c r="D155" s="135" t="s">
        <v>1286</v>
      </c>
      <c r="E155" s="118" t="s">
        <v>61</v>
      </c>
      <c r="F155" s="118" t="s">
        <v>116</v>
      </c>
      <c r="G155" s="105"/>
      <c r="H155" s="114"/>
      <c r="I155" s="105"/>
      <c r="J155" s="105"/>
      <c r="K155" s="105"/>
      <c r="L155" s="105" t="s">
        <v>1586</v>
      </c>
      <c r="M155" s="105" t="s">
        <v>1560</v>
      </c>
      <c r="N155" s="106" t="s">
        <v>1561</v>
      </c>
      <c r="O155" s="105" t="s">
        <v>1564</v>
      </c>
      <c r="P155" s="105" t="s">
        <v>1562</v>
      </c>
      <c r="Q155" s="105" t="s">
        <v>1563</v>
      </c>
      <c r="R155" s="105" t="s">
        <v>1566</v>
      </c>
      <c r="S155" s="105" t="s">
        <v>1565</v>
      </c>
      <c r="T155" s="105" t="s">
        <v>1567</v>
      </c>
      <c r="U155" s="105" t="s">
        <v>1575</v>
      </c>
      <c r="V155" s="105"/>
      <c r="W155" s="105" t="s">
        <v>1558</v>
      </c>
      <c r="X155" s="105" t="s">
        <v>1567</v>
      </c>
      <c r="Y155" s="105" t="s">
        <v>1567</v>
      </c>
      <c r="Z155" s="105" t="s">
        <v>1567</v>
      </c>
      <c r="AA155" s="105" t="s">
        <v>1567</v>
      </c>
      <c r="AB155" s="105" t="s">
        <v>1567</v>
      </c>
      <c r="AC155" s="105" t="s">
        <v>1567</v>
      </c>
      <c r="AD155" s="105" t="s">
        <v>1567</v>
      </c>
      <c r="AE155" s="105" t="s">
        <v>1567</v>
      </c>
      <c r="AF155" s="105" t="s">
        <v>1567</v>
      </c>
      <c r="AG155" s="105" t="s">
        <v>1567</v>
      </c>
      <c r="AH155" s="105" t="s">
        <v>1567</v>
      </c>
      <c r="AI155" s="105" t="s">
        <v>1567</v>
      </c>
      <c r="AJ155" s="105" t="s">
        <v>1567</v>
      </c>
      <c r="AK155" s="105" t="s">
        <v>1567</v>
      </c>
      <c r="AL155" s="105" t="s">
        <v>1567</v>
      </c>
      <c r="AM155" s="105" t="s">
        <v>1567</v>
      </c>
      <c r="AN155" s="105" t="s">
        <v>1567</v>
      </c>
      <c r="AO155" s="105" t="s">
        <v>1566</v>
      </c>
      <c r="AP155" s="105" t="s">
        <v>1567</v>
      </c>
      <c r="AQ155" s="105" t="s">
        <v>1567</v>
      </c>
      <c r="AR155" s="105" t="s">
        <v>1567</v>
      </c>
      <c r="AS155" s="105" t="s">
        <v>1567</v>
      </c>
      <c r="AT155" s="105" t="s">
        <v>1567</v>
      </c>
      <c r="AU155" s="105" t="s">
        <v>1567</v>
      </c>
      <c r="AV155" s="105" t="s">
        <v>1567</v>
      </c>
      <c r="AW155" s="105" t="s">
        <v>1567</v>
      </c>
      <c r="AX155" s="105" t="s">
        <v>1567</v>
      </c>
      <c r="AY155" s="105" t="s">
        <v>1567</v>
      </c>
      <c r="AZ155" s="105" t="s">
        <v>1567</v>
      </c>
      <c r="BA155" s="105" t="s">
        <v>1567</v>
      </c>
      <c r="BB155" s="105" t="s">
        <v>1557</v>
      </c>
      <c r="BC155" s="105" t="s">
        <v>1567</v>
      </c>
      <c r="BD155" s="105" t="s">
        <v>1567</v>
      </c>
      <c r="BE155" s="105" t="s">
        <v>1567</v>
      </c>
      <c r="BF155" s="105" t="s">
        <v>1596</v>
      </c>
      <c r="BG155" s="105" t="s">
        <v>1596</v>
      </c>
      <c r="BH155" s="105" t="s">
        <v>1567</v>
      </c>
      <c r="BI155" s="105" t="s">
        <v>1567</v>
      </c>
      <c r="BJ155" s="105" t="s">
        <v>1567</v>
      </c>
      <c r="BK155" s="105" t="s">
        <v>1567</v>
      </c>
      <c r="BL155" s="105" t="s">
        <v>1567</v>
      </c>
      <c r="BM155" s="105" t="s">
        <v>1567</v>
      </c>
      <c r="BN155" s="105" t="s">
        <v>1567</v>
      </c>
      <c r="BO155" s="105" t="s">
        <v>1567</v>
      </c>
      <c r="BP155" s="105" t="s">
        <v>1567</v>
      </c>
      <c r="BQ155" s="105" t="s">
        <v>1567</v>
      </c>
      <c r="BR155" s="105" t="s">
        <v>1567</v>
      </c>
      <c r="BS155" s="105" t="s">
        <v>1567</v>
      </c>
      <c r="BT155" s="105" t="s">
        <v>1567</v>
      </c>
      <c r="BU155" s="105" t="s">
        <v>1596</v>
      </c>
      <c r="BV155" s="105" t="s">
        <v>1567</v>
      </c>
      <c r="BW155" s="105" t="s">
        <v>1567</v>
      </c>
      <c r="BX155" s="105" t="s">
        <v>1567</v>
      </c>
      <c r="BY155" s="105" t="s">
        <v>1567</v>
      </c>
      <c r="BZ155" s="105" t="s">
        <v>1567</v>
      </c>
      <c r="CA155" s="105" t="s">
        <v>1567</v>
      </c>
      <c r="CB155" s="105" t="s">
        <v>1567</v>
      </c>
      <c r="CC155" s="105" t="s">
        <v>1567</v>
      </c>
      <c r="CD155" s="105" t="s">
        <v>1567</v>
      </c>
      <c r="CE155" s="105" t="s">
        <v>1567</v>
      </c>
      <c r="CF155" s="105" t="s">
        <v>1567</v>
      </c>
      <c r="CG155" s="105" t="s">
        <v>1557</v>
      </c>
      <c r="CH155" s="105" t="s">
        <v>1567</v>
      </c>
      <c r="CI155" s="105" t="s">
        <v>1567</v>
      </c>
      <c r="CJ155" s="105" t="s">
        <v>1567</v>
      </c>
      <c r="CK155" s="105" t="s">
        <v>1567</v>
      </c>
      <c r="CL155" s="105" t="s">
        <v>1567</v>
      </c>
      <c r="CM155" s="105" t="s">
        <v>1567</v>
      </c>
      <c r="CN155" s="105" t="s">
        <v>1567</v>
      </c>
      <c r="CO155" s="105" t="s">
        <v>1567</v>
      </c>
      <c r="CP155" s="105" t="s">
        <v>1567</v>
      </c>
      <c r="CQ155" s="105" t="s">
        <v>1567</v>
      </c>
      <c r="CR155" s="105" t="s">
        <v>1567</v>
      </c>
      <c r="CS155" s="105" t="s">
        <v>1566</v>
      </c>
      <c r="CT155" s="105" t="s">
        <v>1567</v>
      </c>
      <c r="CU155" s="105" t="s">
        <v>1565</v>
      </c>
      <c r="CV155" s="105" t="s">
        <v>1565</v>
      </c>
      <c r="CW155" s="105" t="s">
        <v>1565</v>
      </c>
      <c r="CX155" s="105" t="s">
        <v>1565</v>
      </c>
      <c r="CY155" s="105" t="s">
        <v>1596</v>
      </c>
      <c r="CZ155" s="105" t="s">
        <v>1596</v>
      </c>
      <c r="DA155" s="105" t="s">
        <v>1567</v>
      </c>
      <c r="DB155" s="105" t="s">
        <v>1567</v>
      </c>
      <c r="DC155" s="105" t="s">
        <v>1567</v>
      </c>
      <c r="DD155" s="105" t="s">
        <v>1567</v>
      </c>
      <c r="DE155" s="105" t="s">
        <v>1567</v>
      </c>
      <c r="DF155" s="105" t="s">
        <v>1567</v>
      </c>
      <c r="DG155" s="105" t="s">
        <v>1567</v>
      </c>
      <c r="DH155" s="105" t="s">
        <v>1567</v>
      </c>
      <c r="DI155" s="105" t="s">
        <v>1567</v>
      </c>
      <c r="DJ155" s="105" t="s">
        <v>1567</v>
      </c>
      <c r="DK155" s="105" t="s">
        <v>1567</v>
      </c>
      <c r="DL155" s="105" t="s">
        <v>1557</v>
      </c>
      <c r="DM155" s="105" t="s">
        <v>1567</v>
      </c>
      <c r="DN155" s="105" t="s">
        <v>1567</v>
      </c>
      <c r="DO155" s="105" t="s">
        <v>1566</v>
      </c>
      <c r="DP155" s="105" t="s">
        <v>1567</v>
      </c>
      <c r="DQ155" s="105" t="s">
        <v>1669</v>
      </c>
      <c r="DR155" s="105" t="s">
        <v>1567</v>
      </c>
      <c r="DS155" s="105" t="s">
        <v>1567</v>
      </c>
      <c r="DT155" s="105" t="s">
        <v>1567</v>
      </c>
      <c r="DU155" s="105" t="s">
        <v>1567</v>
      </c>
      <c r="DV155" s="105" t="s">
        <v>1567</v>
      </c>
      <c r="DW155" s="105" t="s">
        <v>1567</v>
      </c>
      <c r="DX155" s="105" t="s">
        <v>1567</v>
      </c>
      <c r="DY155" s="105" t="s">
        <v>1567</v>
      </c>
      <c r="DZ155" s="105" t="s">
        <v>1567</v>
      </c>
      <c r="EA155" s="105" t="s">
        <v>1567</v>
      </c>
      <c r="EB155" s="105" t="s">
        <v>1567</v>
      </c>
      <c r="EC155" s="105" t="s">
        <v>1567</v>
      </c>
      <c r="ED155" s="105" t="s">
        <v>1567</v>
      </c>
      <c r="EE155" s="105" t="s">
        <v>1567</v>
      </c>
      <c r="EF155" s="105" t="s">
        <v>1567</v>
      </c>
      <c r="EG155" s="105" t="s">
        <v>1567</v>
      </c>
      <c r="EH155" s="105" t="s">
        <v>1567</v>
      </c>
      <c r="EI155" s="105" t="s">
        <v>1567</v>
      </c>
      <c r="EJ155" s="105" t="s">
        <v>1567</v>
      </c>
      <c r="EK155" s="105" t="s">
        <v>1567</v>
      </c>
      <c r="EL155" s="105" t="s">
        <v>1567</v>
      </c>
      <c r="EM155" s="105" t="s">
        <v>1567</v>
      </c>
      <c r="EN155" s="105" t="s">
        <v>1567</v>
      </c>
      <c r="EO155" s="105" t="s">
        <v>1567</v>
      </c>
      <c r="EP155" s="105" t="s">
        <v>1567</v>
      </c>
      <c r="EQ155" s="105" t="s">
        <v>1557</v>
      </c>
      <c r="ER155" s="105" t="s">
        <v>1567</v>
      </c>
      <c r="ES155" s="105" t="s">
        <v>1567</v>
      </c>
      <c r="ET155" s="105" t="s">
        <v>1567</v>
      </c>
      <c r="EU155" s="105" t="s">
        <v>1567</v>
      </c>
      <c r="EV155" s="105" t="s">
        <v>1567</v>
      </c>
      <c r="EW155" s="105" t="s">
        <v>1567</v>
      </c>
      <c r="EX155" s="105" t="s">
        <v>1567</v>
      </c>
      <c r="EY155" s="105" t="s">
        <v>1567</v>
      </c>
      <c r="EZ155" s="105" t="s">
        <v>1567</v>
      </c>
      <c r="FA155" s="105" t="s">
        <v>1566</v>
      </c>
      <c r="FB155" s="105" t="s">
        <v>1567</v>
      </c>
      <c r="FC155" s="105" t="s">
        <v>1567</v>
      </c>
      <c r="FD155" s="105" t="s">
        <v>1567</v>
      </c>
      <c r="FE155" s="105" t="s">
        <v>1567</v>
      </c>
      <c r="FF155" s="105" t="s">
        <v>1567</v>
      </c>
      <c r="FG155" s="105" t="s">
        <v>1567</v>
      </c>
      <c r="FH155" s="105" t="s">
        <v>1567</v>
      </c>
      <c r="FI155" s="105" t="s">
        <v>1567</v>
      </c>
      <c r="FJ155" s="105" t="s">
        <v>1567</v>
      </c>
      <c r="FK155" s="105" t="s">
        <v>1567</v>
      </c>
      <c r="FL155" s="105" t="s">
        <v>1567</v>
      </c>
      <c r="FM155" s="105" t="s">
        <v>1746</v>
      </c>
      <c r="FN155" s="105" t="s">
        <v>1746</v>
      </c>
      <c r="FO155" s="105" t="s">
        <v>1567</v>
      </c>
      <c r="FP155" s="105" t="s">
        <v>1746</v>
      </c>
      <c r="FQ155" s="105" t="s">
        <v>1567</v>
      </c>
      <c r="FR155" s="105" t="s">
        <v>1567</v>
      </c>
      <c r="FS155" s="105" t="s">
        <v>1567</v>
      </c>
      <c r="FT155" s="105" t="s">
        <v>1567</v>
      </c>
      <c r="FU155" s="105" t="s">
        <v>1567</v>
      </c>
      <c r="FV155" s="105" t="s">
        <v>1557</v>
      </c>
      <c r="FW155" s="105" t="s">
        <v>1567</v>
      </c>
      <c r="FX155" s="105" t="s">
        <v>1669</v>
      </c>
      <c r="FY155" s="105" t="s">
        <v>1567</v>
      </c>
      <c r="FZ155" s="105" t="s">
        <v>1567</v>
      </c>
      <c r="GA155" s="105" t="s">
        <v>1567</v>
      </c>
      <c r="GB155" s="105" t="s">
        <v>1567</v>
      </c>
      <c r="GC155" s="105" t="s">
        <v>1567</v>
      </c>
      <c r="GD155" s="105" t="s">
        <v>1567</v>
      </c>
      <c r="GE155" s="105" t="s">
        <v>1596</v>
      </c>
      <c r="GF155" s="105" t="s">
        <v>1767</v>
      </c>
      <c r="GG155" s="105" t="s">
        <v>1767</v>
      </c>
      <c r="GH155" s="105" t="s">
        <v>1746</v>
      </c>
    </row>
    <row r="156" spans="2:190" s="7" customFormat="1" ht="11.25" x14ac:dyDescent="0.2">
      <c r="B156" s="122" t="s">
        <v>109</v>
      </c>
      <c r="C156" s="122">
        <v>54</v>
      </c>
      <c r="D156" s="117" t="s">
        <v>167</v>
      </c>
      <c r="E156" s="122" t="s">
        <v>57</v>
      </c>
      <c r="F156" s="122" t="s">
        <v>122</v>
      </c>
      <c r="G156" s="105"/>
      <c r="H156" s="114"/>
      <c r="I156" s="105"/>
      <c r="J156" s="105"/>
      <c r="K156" s="105"/>
      <c r="L156" s="105" t="s">
        <v>1587</v>
      </c>
      <c r="M156" s="105" t="s">
        <v>1560</v>
      </c>
      <c r="N156" s="106" t="s">
        <v>1561</v>
      </c>
      <c r="O156" s="105" t="s">
        <v>1564</v>
      </c>
      <c r="P156" s="105" t="s">
        <v>1562</v>
      </c>
      <c r="Q156" s="105" t="s">
        <v>1563</v>
      </c>
      <c r="R156" s="105" t="s">
        <v>1566</v>
      </c>
      <c r="S156" s="105" t="s">
        <v>1565</v>
      </c>
      <c r="T156" s="105" t="s">
        <v>1567</v>
      </c>
      <c r="U156" s="105" t="s">
        <v>1572</v>
      </c>
      <c r="V156" s="105"/>
      <c r="W156" s="105" t="s">
        <v>1794</v>
      </c>
      <c r="X156" s="105" t="s">
        <v>1568</v>
      </c>
      <c r="Y156" s="105" t="s">
        <v>1570</v>
      </c>
      <c r="Z156" s="105" t="s">
        <v>1572</v>
      </c>
      <c r="AA156" s="105" t="s">
        <v>1568</v>
      </c>
      <c r="AB156" s="105" t="s">
        <v>1575</v>
      </c>
      <c r="AC156" s="105" t="s">
        <v>1577</v>
      </c>
      <c r="AD156" s="105" t="s">
        <v>1568</v>
      </c>
      <c r="AE156" s="105" t="s">
        <v>1572</v>
      </c>
      <c r="AF156" s="105" t="s">
        <v>1570</v>
      </c>
      <c r="AG156" s="105" t="s">
        <v>1575</v>
      </c>
      <c r="AH156" s="105" t="s">
        <v>1577</v>
      </c>
      <c r="AI156" s="105" t="s">
        <v>1568</v>
      </c>
      <c r="AJ156" s="105" t="s">
        <v>1575</v>
      </c>
      <c r="AK156" s="105" t="s">
        <v>1572</v>
      </c>
      <c r="AL156" s="105" t="s">
        <v>1577</v>
      </c>
      <c r="AM156" s="105" t="s">
        <v>1568</v>
      </c>
      <c r="AN156" s="105" t="s">
        <v>1575</v>
      </c>
      <c r="AO156" s="105" t="s">
        <v>1577</v>
      </c>
      <c r="AP156" s="105" t="s">
        <v>1572</v>
      </c>
      <c r="AQ156" s="105" t="s">
        <v>1568</v>
      </c>
      <c r="AR156" s="105" t="s">
        <v>1575</v>
      </c>
      <c r="AS156" s="105" t="s">
        <v>1577</v>
      </c>
      <c r="AT156" s="105" t="s">
        <v>1572</v>
      </c>
      <c r="AU156" s="105" t="s">
        <v>1570</v>
      </c>
      <c r="AV156" s="105" t="s">
        <v>1575</v>
      </c>
      <c r="AW156" s="105" t="s">
        <v>1568</v>
      </c>
      <c r="AX156" s="105" t="s">
        <v>1577</v>
      </c>
      <c r="AY156" s="105" t="s">
        <v>1572</v>
      </c>
      <c r="AZ156" s="105" t="s">
        <v>1570</v>
      </c>
      <c r="BA156" s="105" t="s">
        <v>1575</v>
      </c>
      <c r="BB156" s="105" t="s">
        <v>1558</v>
      </c>
      <c r="BC156" s="105" t="s">
        <v>1568</v>
      </c>
      <c r="BD156" s="105" t="s">
        <v>1577</v>
      </c>
      <c r="BE156" s="105" t="s">
        <v>1572</v>
      </c>
      <c r="BF156" s="105" t="s">
        <v>1570</v>
      </c>
      <c r="BG156" s="105" t="s">
        <v>1568</v>
      </c>
      <c r="BH156" s="105" t="s">
        <v>1577</v>
      </c>
      <c r="BI156" s="105" t="s">
        <v>1575</v>
      </c>
      <c r="BJ156" s="105" t="s">
        <v>1572</v>
      </c>
      <c r="BK156" s="105" t="s">
        <v>1577</v>
      </c>
      <c r="BL156" s="105" t="s">
        <v>1568</v>
      </c>
      <c r="BM156" s="105" t="s">
        <v>1570</v>
      </c>
      <c r="BN156" s="105" t="s">
        <v>1628</v>
      </c>
      <c r="BO156" s="105" t="s">
        <v>1575</v>
      </c>
      <c r="BP156" s="105" t="s">
        <v>1572</v>
      </c>
      <c r="BQ156" s="105" t="s">
        <v>1577</v>
      </c>
      <c r="BR156" s="105" t="s">
        <v>1568</v>
      </c>
      <c r="BS156" s="105" t="s">
        <v>1570</v>
      </c>
      <c r="BT156" s="105" t="s">
        <v>1628</v>
      </c>
      <c r="BU156" s="105" t="s">
        <v>1638</v>
      </c>
      <c r="BV156" s="105" t="s">
        <v>1577</v>
      </c>
      <c r="BW156" s="105" t="s">
        <v>1568</v>
      </c>
      <c r="BX156" s="105" t="s">
        <v>1575</v>
      </c>
      <c r="BY156" s="105" t="s">
        <v>1570</v>
      </c>
      <c r="BZ156" s="105" t="s">
        <v>1628</v>
      </c>
      <c r="CA156" s="105" t="s">
        <v>1638</v>
      </c>
      <c r="CB156" s="105" t="s">
        <v>1577</v>
      </c>
      <c r="CC156" s="105" t="s">
        <v>1568</v>
      </c>
      <c r="CD156" s="105" t="s">
        <v>1575</v>
      </c>
      <c r="CE156" s="105" t="s">
        <v>1570</v>
      </c>
      <c r="CF156" s="105" t="s">
        <v>1628</v>
      </c>
      <c r="CG156" s="105" t="s">
        <v>1558</v>
      </c>
      <c r="CH156" s="105" t="s">
        <v>1568</v>
      </c>
      <c r="CI156" s="105" t="s">
        <v>1577</v>
      </c>
      <c r="CJ156" s="105" t="s">
        <v>1575</v>
      </c>
      <c r="CK156" s="105" t="s">
        <v>1570</v>
      </c>
      <c r="CL156" s="105" t="s">
        <v>1568</v>
      </c>
      <c r="CM156" s="105" t="s">
        <v>1575</v>
      </c>
      <c r="CN156" s="105" t="s">
        <v>1577</v>
      </c>
      <c r="CO156" s="105" t="s">
        <v>1570</v>
      </c>
      <c r="CP156" s="105" t="s">
        <v>1568</v>
      </c>
      <c r="CQ156" s="105" t="s">
        <v>1628</v>
      </c>
      <c r="CR156" s="105" t="s">
        <v>1570</v>
      </c>
      <c r="CS156" s="105" t="s">
        <v>1577</v>
      </c>
      <c r="CT156" s="105" t="s">
        <v>1667</v>
      </c>
      <c r="CU156" s="105" t="s">
        <v>1575</v>
      </c>
      <c r="CV156" s="105" t="s">
        <v>1568</v>
      </c>
      <c r="CW156" s="105" t="s">
        <v>1570</v>
      </c>
      <c r="CX156" s="105" t="s">
        <v>1577</v>
      </c>
      <c r="CY156" s="105" t="s">
        <v>1628</v>
      </c>
      <c r="CZ156" s="105" t="s">
        <v>1568</v>
      </c>
      <c r="DA156" s="105" t="s">
        <v>1570</v>
      </c>
      <c r="DB156" s="105" t="s">
        <v>1577</v>
      </c>
      <c r="DC156" s="105" t="s">
        <v>1575</v>
      </c>
      <c r="DD156" s="105" t="s">
        <v>1568</v>
      </c>
      <c r="DE156" s="105" t="s">
        <v>1570</v>
      </c>
      <c r="DF156" s="105" t="s">
        <v>1628</v>
      </c>
      <c r="DG156" s="105" t="s">
        <v>1575</v>
      </c>
      <c r="DH156" s="105" t="s">
        <v>1638</v>
      </c>
      <c r="DI156" s="105" t="s">
        <v>1568</v>
      </c>
      <c r="DJ156" s="105" t="s">
        <v>1570</v>
      </c>
      <c r="DK156" s="105" t="s">
        <v>1628</v>
      </c>
      <c r="DL156" s="105" t="s">
        <v>1558</v>
      </c>
      <c r="DM156" s="105" t="s">
        <v>1568</v>
      </c>
      <c r="DN156" s="105" t="s">
        <v>1570</v>
      </c>
      <c r="DO156" s="105" t="s">
        <v>1577</v>
      </c>
      <c r="DP156" s="105" t="s">
        <v>1628</v>
      </c>
      <c r="DQ156" s="105" t="s">
        <v>1570</v>
      </c>
      <c r="DR156" s="105" t="s">
        <v>1568</v>
      </c>
      <c r="DS156" s="105" t="s">
        <v>1575</v>
      </c>
      <c r="DT156" s="105" t="s">
        <v>1577</v>
      </c>
      <c r="DU156" s="105" t="s">
        <v>1628</v>
      </c>
      <c r="DV156" s="105" t="s">
        <v>1568</v>
      </c>
      <c r="DW156" s="105" t="s">
        <v>1699</v>
      </c>
      <c r="DX156" s="105" t="s">
        <v>1570</v>
      </c>
      <c r="DY156" s="105" t="s">
        <v>1575</v>
      </c>
      <c r="DZ156" s="105" t="s">
        <v>1577</v>
      </c>
      <c r="EA156" s="105" t="s">
        <v>1568</v>
      </c>
      <c r="EB156" s="105" t="s">
        <v>1699</v>
      </c>
      <c r="EC156" s="105" t="s">
        <v>1706</v>
      </c>
      <c r="ED156" s="105" t="s">
        <v>1577</v>
      </c>
      <c r="EE156" s="105" t="s">
        <v>1628</v>
      </c>
      <c r="EF156" s="105" t="s">
        <v>1638</v>
      </c>
      <c r="EG156" s="105" t="s">
        <v>1568</v>
      </c>
      <c r="EH156" s="105" t="s">
        <v>1699</v>
      </c>
      <c r="EI156" s="105" t="s">
        <v>1577</v>
      </c>
      <c r="EJ156" s="105" t="s">
        <v>1570</v>
      </c>
      <c r="EK156" s="105" t="s">
        <v>1628</v>
      </c>
      <c r="EL156" s="105" t="s">
        <v>1568</v>
      </c>
      <c r="EM156" s="105" t="s">
        <v>1699</v>
      </c>
      <c r="EN156" s="105" t="s">
        <v>1577</v>
      </c>
      <c r="EO156" s="105" t="s">
        <v>1570</v>
      </c>
      <c r="EP156" s="105" t="s">
        <v>1568</v>
      </c>
      <c r="EQ156" s="105" t="s">
        <v>1558</v>
      </c>
      <c r="ER156" s="105" t="s">
        <v>1628</v>
      </c>
      <c r="ES156" s="105" t="s">
        <v>1699</v>
      </c>
      <c r="ET156" s="105" t="s">
        <v>1568</v>
      </c>
      <c r="EU156" s="105" t="s">
        <v>1577</v>
      </c>
      <c r="EV156" s="105" t="s">
        <v>1570</v>
      </c>
      <c r="EW156" s="105" t="s">
        <v>1628</v>
      </c>
      <c r="EX156" s="105" t="s">
        <v>1568</v>
      </c>
      <c r="EY156" s="105" t="s">
        <v>1699</v>
      </c>
      <c r="EZ156" s="105" t="s">
        <v>1575</v>
      </c>
      <c r="FA156" s="105" t="s">
        <v>1577</v>
      </c>
      <c r="FB156" s="105" t="s">
        <v>1570</v>
      </c>
      <c r="FC156" s="105" t="s">
        <v>1568</v>
      </c>
      <c r="FD156" s="105" t="s">
        <v>1575</v>
      </c>
      <c r="FE156" s="105" t="s">
        <v>1577</v>
      </c>
      <c r="FF156" s="105" t="s">
        <v>1568</v>
      </c>
      <c r="FG156" s="105" t="s">
        <v>1570</v>
      </c>
      <c r="FH156" s="105" t="s">
        <v>1699</v>
      </c>
      <c r="FI156" s="105" t="s">
        <v>1577</v>
      </c>
      <c r="FJ156" s="105" t="s">
        <v>1575</v>
      </c>
      <c r="FK156" s="105" t="s">
        <v>1568</v>
      </c>
      <c r="FL156" s="105" t="s">
        <v>1570</v>
      </c>
      <c r="FM156" s="105" t="s">
        <v>1575</v>
      </c>
      <c r="FN156" s="105" t="s">
        <v>1699</v>
      </c>
      <c r="FO156" s="105" t="s">
        <v>1628</v>
      </c>
      <c r="FP156" s="105" t="s">
        <v>1750</v>
      </c>
      <c r="FQ156" s="105" t="s">
        <v>1568</v>
      </c>
      <c r="FR156" s="105" t="s">
        <v>1570</v>
      </c>
      <c r="FS156" s="105" t="s">
        <v>1575</v>
      </c>
      <c r="FT156" s="105" t="s">
        <v>1577</v>
      </c>
      <c r="FU156" s="105" t="s">
        <v>1628</v>
      </c>
      <c r="FV156" s="105" t="s">
        <v>1558</v>
      </c>
      <c r="FW156" s="105" t="s">
        <v>1568</v>
      </c>
      <c r="FX156" s="105" t="s">
        <v>1570</v>
      </c>
      <c r="FY156" s="105" t="s">
        <v>1575</v>
      </c>
      <c r="FZ156" s="105" t="s">
        <v>1568</v>
      </c>
      <c r="GA156" s="105" t="s">
        <v>1577</v>
      </c>
      <c r="GB156" s="105" t="s">
        <v>1570</v>
      </c>
      <c r="GC156" s="105" t="s">
        <v>1575</v>
      </c>
      <c r="GD156" s="105" t="s">
        <v>1568</v>
      </c>
      <c r="GE156" s="105" t="s">
        <v>1570</v>
      </c>
      <c r="GF156" s="105" t="s">
        <v>1575</v>
      </c>
      <c r="GG156" s="105" t="s">
        <v>1568</v>
      </c>
      <c r="GH156" s="105" t="s">
        <v>1628</v>
      </c>
    </row>
    <row r="157" spans="2:190" s="7" customFormat="1" ht="11.25" x14ac:dyDescent="0.2">
      <c r="B157" s="119" t="s">
        <v>0</v>
      </c>
      <c r="C157" s="119">
        <v>50</v>
      </c>
      <c r="D157" s="116" t="s">
        <v>286</v>
      </c>
      <c r="E157" s="119" t="s">
        <v>65</v>
      </c>
      <c r="F157" s="119" t="s">
        <v>116</v>
      </c>
      <c r="G157" s="105"/>
      <c r="H157" s="114"/>
      <c r="I157" s="105"/>
      <c r="J157" s="105"/>
      <c r="K157" s="105"/>
      <c r="L157" s="105" t="s">
        <v>1588</v>
      </c>
      <c r="M157" s="105" t="s">
        <v>1561</v>
      </c>
      <c r="N157" s="106" t="s">
        <v>1560</v>
      </c>
      <c r="O157" s="105" t="s">
        <v>1564</v>
      </c>
      <c r="P157" s="105" t="s">
        <v>1581</v>
      </c>
      <c r="Q157" s="105" t="s">
        <v>1582</v>
      </c>
      <c r="R157" s="105" t="s">
        <v>1563</v>
      </c>
      <c r="S157" s="105" t="s">
        <v>1565</v>
      </c>
      <c r="T157" s="105" t="s">
        <v>1567</v>
      </c>
      <c r="U157" s="105" t="s">
        <v>1577</v>
      </c>
      <c r="V157" s="105"/>
      <c r="W157" s="105"/>
      <c r="X157" s="105"/>
      <c r="Y157" s="105"/>
      <c r="AD157" s="105"/>
      <c r="AE157" s="105"/>
      <c r="AF157" s="105"/>
      <c r="AG157" s="105"/>
      <c r="AH157" s="105"/>
      <c r="AI157" s="105"/>
      <c r="AJ157" s="105"/>
      <c r="AK157" s="114"/>
      <c r="AN157" s="105"/>
      <c r="AO157" s="105"/>
      <c r="AP157" s="105"/>
      <c r="AQ157" s="114"/>
      <c r="AR157" s="105"/>
      <c r="AS157" s="105"/>
    </row>
    <row r="158" spans="2:190" s="7" customFormat="1" ht="11.25" x14ac:dyDescent="0.2">
      <c r="B158" s="122" t="s">
        <v>109</v>
      </c>
      <c r="C158" s="122">
        <v>31</v>
      </c>
      <c r="D158" s="117" t="s">
        <v>1305</v>
      </c>
      <c r="E158" s="122" t="s">
        <v>61</v>
      </c>
      <c r="F158" s="122" t="s">
        <v>116</v>
      </c>
      <c r="G158" s="105"/>
      <c r="H158" s="114"/>
      <c r="I158" s="105"/>
      <c r="J158" s="105"/>
      <c r="K158" s="105"/>
      <c r="L158" s="105" t="s">
        <v>1589</v>
      </c>
      <c r="M158" s="105" t="s">
        <v>1560</v>
      </c>
      <c r="N158" s="106" t="s">
        <v>1561</v>
      </c>
      <c r="O158" s="105" t="s">
        <v>1564</v>
      </c>
      <c r="P158" s="105" t="s">
        <v>1562</v>
      </c>
      <c r="Q158" s="105" t="s">
        <v>1563</v>
      </c>
      <c r="R158" s="105" t="s">
        <v>1566</v>
      </c>
      <c r="S158" s="105" t="s">
        <v>1565</v>
      </c>
      <c r="T158" s="105" t="s">
        <v>1567</v>
      </c>
      <c r="U158" s="105" t="s">
        <v>1568</v>
      </c>
      <c r="V158" s="105"/>
      <c r="W158" s="105"/>
      <c r="X158" s="105"/>
      <c r="Y158" s="105"/>
      <c r="AD158" s="105"/>
      <c r="AE158" s="105"/>
      <c r="AF158" s="105"/>
      <c r="AG158" s="105"/>
      <c r="AH158" s="105"/>
      <c r="AI158" s="105"/>
      <c r="AJ158" s="105"/>
      <c r="AK158" s="114"/>
      <c r="AN158" s="105"/>
      <c r="AO158" s="105"/>
      <c r="AP158" s="105"/>
      <c r="AQ158" s="114"/>
      <c r="AR158" s="105"/>
      <c r="AS158" s="105"/>
    </row>
    <row r="159" spans="2:190" s="7" customFormat="1" ht="11.25" x14ac:dyDescent="0.2">
      <c r="B159" s="119" t="s">
        <v>108</v>
      </c>
      <c r="C159" s="119">
        <v>27</v>
      </c>
      <c r="D159" s="116" t="s">
        <v>1105</v>
      </c>
      <c r="E159" s="119" t="s">
        <v>61</v>
      </c>
      <c r="F159" s="119" t="s">
        <v>116</v>
      </c>
      <c r="G159" s="105"/>
      <c r="H159" s="114"/>
      <c r="I159" s="105"/>
      <c r="J159" s="105"/>
      <c r="K159" s="105"/>
      <c r="L159" s="105" t="s">
        <v>1590</v>
      </c>
      <c r="M159" s="105" t="s">
        <v>1561</v>
      </c>
      <c r="N159" s="106" t="s">
        <v>1560</v>
      </c>
      <c r="O159" s="105" t="s">
        <v>1564</v>
      </c>
      <c r="P159" s="105" t="s">
        <v>1581</v>
      </c>
      <c r="Q159" s="105" t="s">
        <v>1582</v>
      </c>
      <c r="R159" s="105" t="s">
        <v>1591</v>
      </c>
      <c r="S159" s="105" t="s">
        <v>1565</v>
      </c>
      <c r="T159" s="105" t="s">
        <v>1567</v>
      </c>
      <c r="U159" s="105" t="s">
        <v>1575</v>
      </c>
      <c r="V159" s="105"/>
      <c r="W159" s="105"/>
      <c r="X159" s="105"/>
      <c r="Y159" s="105"/>
      <c r="AD159" s="105"/>
      <c r="AE159" s="105"/>
      <c r="AF159" s="105"/>
      <c r="AG159" s="105"/>
      <c r="AH159" s="105"/>
      <c r="AI159" s="105"/>
      <c r="AJ159" s="105"/>
      <c r="AK159" s="114"/>
      <c r="AN159" s="105"/>
      <c r="AO159" s="105"/>
      <c r="AP159" s="105"/>
      <c r="AQ159" s="114"/>
      <c r="AR159" s="105"/>
      <c r="AS159" s="105"/>
    </row>
    <row r="160" spans="2:190" s="7" customFormat="1" ht="11.25" x14ac:dyDescent="0.2">
      <c r="B160" s="122" t="s">
        <v>6</v>
      </c>
      <c r="C160" s="122">
        <v>24</v>
      </c>
      <c r="D160" s="117" t="s">
        <v>1064</v>
      </c>
      <c r="E160" s="122" t="s">
        <v>61</v>
      </c>
      <c r="F160" s="122" t="s">
        <v>116</v>
      </c>
      <c r="G160" s="105"/>
      <c r="H160" s="114"/>
      <c r="I160" s="105"/>
      <c r="J160" s="105"/>
      <c r="K160" s="105"/>
      <c r="L160" s="105" t="s">
        <v>1592</v>
      </c>
      <c r="M160" s="105" t="s">
        <v>1561</v>
      </c>
      <c r="N160" s="106" t="s">
        <v>1560</v>
      </c>
      <c r="O160" s="105" t="s">
        <v>1564</v>
      </c>
      <c r="P160" s="105" t="s">
        <v>1581</v>
      </c>
      <c r="Q160" s="105" t="s">
        <v>1591</v>
      </c>
      <c r="R160" s="105" t="s">
        <v>1565</v>
      </c>
      <c r="S160" s="105" t="s">
        <v>1567</v>
      </c>
      <c r="T160" s="105" t="s">
        <v>1566</v>
      </c>
      <c r="U160" s="105" t="s">
        <v>1577</v>
      </c>
      <c r="V160" s="105"/>
      <c r="W160" s="105"/>
      <c r="X160" s="105"/>
      <c r="Y160" s="105"/>
      <c r="AD160" s="105"/>
      <c r="AE160" s="105"/>
      <c r="AF160" s="105"/>
      <c r="AG160" s="105"/>
      <c r="AH160" s="105"/>
      <c r="AI160" s="105"/>
      <c r="AJ160" s="105"/>
      <c r="AK160" s="114"/>
      <c r="AN160" s="105"/>
      <c r="AO160" s="105"/>
      <c r="AP160" s="105"/>
      <c r="AQ160" s="114"/>
      <c r="AR160" s="105"/>
      <c r="AS160" s="105"/>
    </row>
    <row r="161" spans="1:45" s="7" customFormat="1" ht="11.25" x14ac:dyDescent="0.2">
      <c r="B161" s="119" t="s">
        <v>109</v>
      </c>
      <c r="C161" s="119">
        <v>18</v>
      </c>
      <c r="D161" s="116" t="s">
        <v>1298</v>
      </c>
      <c r="E161" s="119" t="s">
        <v>0</v>
      </c>
      <c r="F161" s="119" t="s">
        <v>49</v>
      </c>
      <c r="G161" s="105"/>
      <c r="H161" s="114"/>
      <c r="I161" s="105"/>
      <c r="J161" s="105"/>
      <c r="K161" s="105"/>
      <c r="L161" s="105" t="s">
        <v>1593</v>
      </c>
      <c r="M161" s="105" t="s">
        <v>1560</v>
      </c>
      <c r="N161" s="106" t="s">
        <v>1561</v>
      </c>
      <c r="O161" s="105" t="s">
        <v>1564</v>
      </c>
      <c r="P161" s="105" t="s">
        <v>1581</v>
      </c>
      <c r="Q161" s="105" t="s">
        <v>1563</v>
      </c>
      <c r="R161" s="105" t="s">
        <v>1566</v>
      </c>
      <c r="S161" s="105" t="s">
        <v>1565</v>
      </c>
      <c r="T161" s="105" t="s">
        <v>1567</v>
      </c>
      <c r="U161" s="105" t="s">
        <v>1572</v>
      </c>
      <c r="V161" s="105"/>
      <c r="W161" s="105"/>
      <c r="X161" s="105"/>
      <c r="Y161" s="105"/>
      <c r="AD161" s="105"/>
      <c r="AE161" s="105"/>
      <c r="AF161" s="105"/>
      <c r="AG161" s="105"/>
      <c r="AH161" s="105"/>
      <c r="AI161" s="105"/>
      <c r="AJ161" s="105"/>
      <c r="AK161" s="114"/>
      <c r="AN161" s="105"/>
      <c r="AO161" s="105"/>
      <c r="AP161" s="105"/>
      <c r="AQ161" s="114"/>
      <c r="AR161" s="105"/>
      <c r="AS161" s="105"/>
    </row>
    <row r="162" spans="1:45" s="7" customFormat="1" ht="11.25" x14ac:dyDescent="0.2">
      <c r="B162" s="119" t="s">
        <v>107</v>
      </c>
      <c r="C162" s="119">
        <v>10</v>
      </c>
      <c r="D162" s="116" t="s">
        <v>1229</v>
      </c>
      <c r="E162" s="119" t="s">
        <v>65</v>
      </c>
      <c r="F162" s="119" t="s">
        <v>116</v>
      </c>
      <c r="G162" s="105"/>
      <c r="H162" s="114"/>
      <c r="I162" s="105"/>
      <c r="J162" s="105"/>
      <c r="K162" s="105"/>
      <c r="L162" s="105" t="s">
        <v>1594</v>
      </c>
      <c r="M162" s="105" t="s">
        <v>1560</v>
      </c>
      <c r="N162" s="106" t="s">
        <v>1561</v>
      </c>
      <c r="O162" s="105" t="s">
        <v>1564</v>
      </c>
      <c r="P162" s="105" t="s">
        <v>1581</v>
      </c>
      <c r="Q162" s="105" t="s">
        <v>1595</v>
      </c>
      <c r="R162" s="105" t="s">
        <v>1566</v>
      </c>
      <c r="S162" s="105" t="s">
        <v>1596</v>
      </c>
      <c r="T162" s="105" t="s">
        <v>1567</v>
      </c>
      <c r="U162" s="105" t="s">
        <v>1568</v>
      </c>
      <c r="V162" s="105"/>
      <c r="W162" s="105"/>
      <c r="X162" s="105"/>
      <c r="Y162" s="105"/>
      <c r="AD162" s="105"/>
      <c r="AE162" s="105"/>
      <c r="AF162" s="105"/>
      <c r="AG162" s="105"/>
      <c r="AH162" s="105"/>
      <c r="AI162" s="105"/>
      <c r="AJ162" s="105"/>
      <c r="AK162" s="114"/>
      <c r="AN162" s="105"/>
      <c r="AO162" s="105"/>
      <c r="AP162" s="105"/>
      <c r="AQ162" s="114"/>
      <c r="AR162" s="105"/>
      <c r="AS162" s="105"/>
    </row>
    <row r="163" spans="1:45" s="7" customFormat="1" ht="11.25" x14ac:dyDescent="0.2">
      <c r="B163" s="119" t="s">
        <v>5</v>
      </c>
      <c r="C163" s="119">
        <v>7</v>
      </c>
      <c r="D163" s="116" t="s">
        <v>1293</v>
      </c>
      <c r="E163" s="119" t="s">
        <v>65</v>
      </c>
      <c r="F163" s="119" t="s">
        <v>116</v>
      </c>
      <c r="G163" s="105"/>
      <c r="H163" s="114"/>
      <c r="I163" s="105"/>
      <c r="J163" s="105"/>
      <c r="K163" s="105"/>
      <c r="L163" s="105" t="s">
        <v>1597</v>
      </c>
      <c r="M163" s="105" t="s">
        <v>1561</v>
      </c>
      <c r="N163" s="106" t="s">
        <v>1598</v>
      </c>
      <c r="O163" s="105" t="s">
        <v>1564</v>
      </c>
      <c r="P163" s="105" t="s">
        <v>1581</v>
      </c>
      <c r="Q163" s="105" t="s">
        <v>1582</v>
      </c>
      <c r="R163" s="105" t="s">
        <v>1591</v>
      </c>
      <c r="S163" s="105" t="s">
        <v>1596</v>
      </c>
      <c r="T163" s="105" t="s">
        <v>1567</v>
      </c>
      <c r="U163" s="105" t="s">
        <v>1575</v>
      </c>
      <c r="V163" s="105"/>
      <c r="W163" s="105"/>
      <c r="X163" s="105"/>
      <c r="Y163" s="105"/>
      <c r="AD163" s="105"/>
      <c r="AE163" s="105"/>
      <c r="AF163" s="105"/>
      <c r="AG163" s="105"/>
      <c r="AH163" s="105"/>
      <c r="AI163" s="105"/>
      <c r="AJ163" s="105"/>
      <c r="AK163" s="114"/>
      <c r="AN163" s="105"/>
      <c r="AO163" s="105"/>
      <c r="AP163" s="105"/>
      <c r="AQ163" s="114"/>
      <c r="AR163" s="105"/>
      <c r="AS163" s="105"/>
    </row>
    <row r="164" spans="1:45" s="7" customFormat="1" ht="11.25" x14ac:dyDescent="0.2">
      <c r="B164" s="119" t="s">
        <v>107</v>
      </c>
      <c r="C164" s="119">
        <v>4</v>
      </c>
      <c r="D164" s="116" t="s">
        <v>260</v>
      </c>
      <c r="E164" s="119" t="s">
        <v>58</v>
      </c>
      <c r="F164" s="119" t="s">
        <v>49</v>
      </c>
      <c r="G164" s="105"/>
      <c r="H164" s="114"/>
      <c r="I164" s="105"/>
      <c r="J164" s="105"/>
      <c r="K164" s="105"/>
      <c r="L164" s="105" t="s">
        <v>1599</v>
      </c>
      <c r="M164" s="105" t="s">
        <v>1598</v>
      </c>
      <c r="N164" s="106" t="s">
        <v>1561</v>
      </c>
      <c r="O164" s="105" t="s">
        <v>1564</v>
      </c>
      <c r="P164" s="105" t="s">
        <v>1562</v>
      </c>
      <c r="Q164" s="105" t="s">
        <v>1563</v>
      </c>
      <c r="R164" s="105" t="s">
        <v>1566</v>
      </c>
      <c r="S164" s="105" t="s">
        <v>1596</v>
      </c>
      <c r="T164" s="105" t="s">
        <v>1567</v>
      </c>
      <c r="U164" s="105" t="s">
        <v>1577</v>
      </c>
      <c r="V164" s="105"/>
      <c r="W164" s="105"/>
      <c r="X164" s="105"/>
      <c r="Y164" s="105"/>
      <c r="AD164" s="105"/>
      <c r="AE164" s="105"/>
      <c r="AF164" s="105"/>
      <c r="AG164" s="105"/>
      <c r="AH164" s="105"/>
      <c r="AI164" s="105"/>
      <c r="AJ164" s="105"/>
      <c r="AK164" s="114"/>
      <c r="AN164" s="105"/>
      <c r="AO164" s="105"/>
      <c r="AP164" s="105"/>
      <c r="AQ164" s="114"/>
      <c r="AR164" s="105"/>
      <c r="AS164" s="105"/>
    </row>
    <row r="165" spans="1:45" s="7" customFormat="1" ht="11.25" x14ac:dyDescent="0.2">
      <c r="B165" s="119" t="s">
        <v>106</v>
      </c>
      <c r="C165" s="119">
        <v>2</v>
      </c>
      <c r="D165" s="116" t="s">
        <v>1152</v>
      </c>
      <c r="E165" s="119" t="s">
        <v>63</v>
      </c>
      <c r="F165" s="119" t="s">
        <v>116</v>
      </c>
      <c r="G165" s="105"/>
      <c r="H165" s="114"/>
      <c r="I165" s="105"/>
      <c r="J165" s="105"/>
      <c r="K165" s="105"/>
      <c r="L165" s="105" t="s">
        <v>1600</v>
      </c>
      <c r="M165" s="105" t="s">
        <v>1561</v>
      </c>
      <c r="N165" s="106" t="s">
        <v>1591</v>
      </c>
      <c r="O165" s="105" t="s">
        <v>1564</v>
      </c>
      <c r="P165" s="105" t="s">
        <v>1581</v>
      </c>
      <c r="Q165" s="105" t="s">
        <v>1582</v>
      </c>
      <c r="R165" s="105" t="s">
        <v>1601</v>
      </c>
      <c r="S165" s="105" t="s">
        <v>1596</v>
      </c>
      <c r="T165" s="105" t="s">
        <v>1567</v>
      </c>
      <c r="U165" s="105" t="s">
        <v>1572</v>
      </c>
      <c r="V165" s="105"/>
      <c r="W165" s="105"/>
      <c r="X165" s="105"/>
      <c r="Y165" s="105"/>
      <c r="AD165" s="105"/>
      <c r="AE165" s="105"/>
      <c r="AF165" s="105"/>
      <c r="AG165" s="105"/>
      <c r="AH165" s="105"/>
      <c r="AI165" s="105"/>
      <c r="AJ165" s="105"/>
      <c r="AK165" s="114"/>
      <c r="AN165" s="105"/>
      <c r="AO165" s="105"/>
      <c r="AP165" s="105"/>
      <c r="AQ165" s="114"/>
      <c r="AR165" s="105"/>
      <c r="AS165" s="105"/>
    </row>
    <row r="166" spans="1:45" s="7" customFormat="1" ht="11.25" x14ac:dyDescent="0.2">
      <c r="B166" s="119" t="s">
        <v>109</v>
      </c>
      <c r="C166" s="119">
        <v>1</v>
      </c>
      <c r="D166" s="116" t="s">
        <v>1193</v>
      </c>
      <c r="E166" s="119" t="s">
        <v>63</v>
      </c>
      <c r="F166" s="119" t="s">
        <v>122</v>
      </c>
      <c r="G166" s="105"/>
      <c r="H166" s="114"/>
      <c r="I166" s="105"/>
      <c r="J166" s="105"/>
      <c r="K166" s="105"/>
      <c r="L166" s="105" t="s">
        <v>1602</v>
      </c>
      <c r="M166" s="105" t="s">
        <v>1561</v>
      </c>
      <c r="N166" s="106" t="s">
        <v>1591</v>
      </c>
      <c r="O166" s="105" t="s">
        <v>1564</v>
      </c>
      <c r="P166" s="105" t="s">
        <v>1581</v>
      </c>
      <c r="Q166" s="105" t="s">
        <v>1582</v>
      </c>
      <c r="R166" s="105" t="s">
        <v>1601</v>
      </c>
      <c r="S166" s="105" t="s">
        <v>1596</v>
      </c>
      <c r="T166" s="105" t="s">
        <v>1567</v>
      </c>
      <c r="U166" s="105" t="s">
        <v>1570</v>
      </c>
      <c r="V166" s="105"/>
      <c r="W166" s="105"/>
      <c r="X166" s="105"/>
      <c r="Y166" s="105"/>
      <c r="AD166" s="105"/>
      <c r="AE166" s="105"/>
      <c r="AF166" s="105"/>
      <c r="AG166" s="105"/>
      <c r="AH166" s="105"/>
      <c r="AI166" s="105"/>
      <c r="AJ166" s="105"/>
      <c r="AK166" s="114"/>
      <c r="AN166" s="105"/>
      <c r="AO166" s="105"/>
      <c r="AP166" s="105"/>
      <c r="AQ166" s="114"/>
      <c r="AR166" s="105"/>
      <c r="AS166" s="105"/>
    </row>
    <row r="167" spans="1:45" s="7" customFormat="1" ht="15.75" x14ac:dyDescent="0.25">
      <c r="A167" s="137" t="s">
        <v>1771</v>
      </c>
      <c r="B167" s="119" t="s">
        <v>105</v>
      </c>
      <c r="C167" s="119">
        <v>30</v>
      </c>
      <c r="D167" s="116" t="s">
        <v>1336</v>
      </c>
      <c r="E167" s="119">
        <v>23</v>
      </c>
      <c r="F167" s="119">
        <v>8</v>
      </c>
      <c r="G167" s="105"/>
      <c r="H167" s="114"/>
      <c r="I167" s="105"/>
      <c r="J167" s="105"/>
      <c r="K167" s="105"/>
      <c r="L167" s="105" t="s">
        <v>1603</v>
      </c>
      <c r="M167" s="105" t="s">
        <v>1598</v>
      </c>
      <c r="N167" s="106" t="s">
        <v>1561</v>
      </c>
      <c r="O167" s="105" t="s">
        <v>1564</v>
      </c>
      <c r="P167" s="105" t="s">
        <v>1562</v>
      </c>
      <c r="Q167" s="105" t="s">
        <v>1563</v>
      </c>
      <c r="R167" s="105" t="s">
        <v>1582</v>
      </c>
      <c r="S167" s="105" t="s">
        <v>1596</v>
      </c>
      <c r="T167" s="105" t="s">
        <v>1567</v>
      </c>
      <c r="U167" s="105" t="s">
        <v>1575</v>
      </c>
      <c r="V167" s="105"/>
      <c r="W167" s="105"/>
      <c r="X167" s="105"/>
      <c r="Y167" s="105"/>
      <c r="AD167" s="105"/>
      <c r="AE167" s="105"/>
      <c r="AF167" s="105"/>
      <c r="AG167" s="105"/>
      <c r="AH167" s="105"/>
      <c r="AI167" s="105"/>
      <c r="AJ167" s="105"/>
      <c r="AK167" s="114"/>
      <c r="AN167" s="105"/>
      <c r="AO167" s="105"/>
      <c r="AP167" s="105"/>
      <c r="AQ167" s="114"/>
      <c r="AR167" s="105"/>
      <c r="AS167" s="105"/>
    </row>
    <row r="168" spans="1:45" s="7" customFormat="1" ht="16.5" thickBot="1" x14ac:dyDescent="0.3">
      <c r="A168" s="137" t="s">
        <v>1770</v>
      </c>
      <c r="B168" s="140" t="s">
        <v>105</v>
      </c>
      <c r="C168" s="140">
        <v>37</v>
      </c>
      <c r="D168" s="131" t="s">
        <v>1324</v>
      </c>
      <c r="E168" s="140">
        <v>20</v>
      </c>
      <c r="F168" s="140">
        <v>7</v>
      </c>
      <c r="G168" s="105"/>
      <c r="H168" s="114"/>
      <c r="I168" s="105"/>
      <c r="J168" s="105"/>
      <c r="K168" s="105"/>
      <c r="L168" s="105" t="s">
        <v>1604</v>
      </c>
      <c r="M168" s="105" t="s">
        <v>1561</v>
      </c>
      <c r="N168" s="106" t="s">
        <v>1596</v>
      </c>
      <c r="O168" s="105" t="s">
        <v>1564</v>
      </c>
      <c r="P168" s="105" t="s">
        <v>1581</v>
      </c>
      <c r="Q168" s="105" t="s">
        <v>1582</v>
      </c>
      <c r="R168" s="105" t="s">
        <v>1563</v>
      </c>
      <c r="S168" s="105" t="s">
        <v>1601</v>
      </c>
      <c r="T168" s="105" t="s">
        <v>1567</v>
      </c>
      <c r="U168" s="105" t="s">
        <v>1568</v>
      </c>
      <c r="V168" s="105"/>
      <c r="W168" s="105"/>
      <c r="X168" s="105"/>
      <c r="Y168" s="105"/>
      <c r="AD168" s="105"/>
      <c r="AE168" s="105"/>
      <c r="AF168" s="105"/>
      <c r="AG168" s="105"/>
      <c r="AH168" s="105"/>
      <c r="AI168" s="105"/>
      <c r="AJ168" s="105"/>
      <c r="AK168" s="114"/>
      <c r="AN168" s="105"/>
      <c r="AO168" s="105"/>
      <c r="AP168" s="105"/>
      <c r="AQ168" s="114"/>
      <c r="AR168" s="105"/>
      <c r="AS168" s="105"/>
    </row>
    <row r="169" spans="1:45" s="7" customFormat="1" ht="12" thickTop="1" x14ac:dyDescent="0.2">
      <c r="A169" s="114" t="s">
        <v>1568</v>
      </c>
      <c r="B169" s="128" t="s">
        <v>105</v>
      </c>
      <c r="C169" s="128">
        <v>33</v>
      </c>
      <c r="D169" s="142" t="s">
        <v>1248</v>
      </c>
      <c r="E169" s="128">
        <v>25</v>
      </c>
      <c r="F169" s="128">
        <v>7</v>
      </c>
      <c r="G169" s="105"/>
      <c r="H169" s="114"/>
      <c r="I169" s="105"/>
      <c r="J169" s="105"/>
      <c r="K169" s="105"/>
      <c r="L169" s="105" t="s">
        <v>1605</v>
      </c>
      <c r="M169" s="105" t="s">
        <v>1598</v>
      </c>
      <c r="N169" s="106" t="s">
        <v>1561</v>
      </c>
      <c r="O169" s="105" t="s">
        <v>1564</v>
      </c>
      <c r="P169" s="105" t="s">
        <v>1562</v>
      </c>
      <c r="Q169" s="105" t="s">
        <v>1563</v>
      </c>
      <c r="R169" s="105" t="s">
        <v>1566</v>
      </c>
      <c r="S169" s="105" t="s">
        <v>1596</v>
      </c>
      <c r="T169" s="105" t="s">
        <v>1567</v>
      </c>
      <c r="U169" s="105" t="s">
        <v>1577</v>
      </c>
      <c r="V169" s="105"/>
      <c r="W169" s="105"/>
      <c r="X169" s="105"/>
      <c r="Y169" s="105"/>
      <c r="AD169" s="105"/>
      <c r="AE169" s="105"/>
      <c r="AF169" s="105"/>
      <c r="AG169" s="105"/>
      <c r="AH169" s="105"/>
      <c r="AI169" s="105"/>
      <c r="AJ169" s="105"/>
      <c r="AK169" s="114"/>
      <c r="AN169" s="105"/>
      <c r="AO169" s="105"/>
      <c r="AP169" s="105"/>
      <c r="AQ169" s="114"/>
      <c r="AR169" s="105"/>
      <c r="AS169" s="105"/>
    </row>
    <row r="170" spans="1:45" s="7" customFormat="1" ht="11.25" x14ac:dyDescent="0.2">
      <c r="A170" s="114" t="s">
        <v>1570</v>
      </c>
      <c r="B170" s="136" t="s">
        <v>105</v>
      </c>
      <c r="C170" s="136">
        <v>9</v>
      </c>
      <c r="D170" s="130" t="s">
        <v>1142</v>
      </c>
      <c r="E170" s="136">
        <v>21</v>
      </c>
      <c r="F170" s="136">
        <v>7</v>
      </c>
      <c r="G170" s="105"/>
      <c r="H170" s="114"/>
      <c r="I170" s="105"/>
      <c r="J170" s="105"/>
      <c r="K170" s="105"/>
      <c r="L170" s="105" t="s">
        <v>1606</v>
      </c>
      <c r="M170" s="105" t="s">
        <v>1561</v>
      </c>
      <c r="N170" s="106" t="s">
        <v>1607</v>
      </c>
      <c r="O170" s="105" t="s">
        <v>1562</v>
      </c>
      <c r="P170" s="105" t="s">
        <v>1608</v>
      </c>
      <c r="Q170" s="105" t="s">
        <v>1563</v>
      </c>
      <c r="R170" s="105" t="s">
        <v>1582</v>
      </c>
      <c r="S170" s="105" t="s">
        <v>1596</v>
      </c>
      <c r="T170" s="105" t="s">
        <v>1567</v>
      </c>
      <c r="U170" s="105" t="s">
        <v>1572</v>
      </c>
      <c r="V170" s="105"/>
      <c r="W170" s="105"/>
      <c r="X170" s="105"/>
      <c r="Y170" s="105"/>
      <c r="AD170" s="105"/>
      <c r="AE170" s="105"/>
      <c r="AF170" s="105"/>
      <c r="AG170" s="105"/>
      <c r="AH170" s="105"/>
      <c r="AI170" s="105"/>
      <c r="AJ170" s="105"/>
      <c r="AK170" s="114"/>
      <c r="AN170" s="105"/>
      <c r="AO170" s="105"/>
      <c r="AP170" s="105"/>
      <c r="AQ170" s="114"/>
      <c r="AR170" s="105"/>
      <c r="AS170" s="105"/>
    </row>
    <row r="171" spans="1:45" s="7" customFormat="1" ht="11.25" x14ac:dyDescent="0.2">
      <c r="A171" s="114" t="s">
        <v>1577</v>
      </c>
      <c r="B171" s="136" t="s">
        <v>105</v>
      </c>
      <c r="C171" s="136">
        <v>34</v>
      </c>
      <c r="D171" s="130" t="s">
        <v>1330</v>
      </c>
      <c r="E171" s="136">
        <v>29</v>
      </c>
      <c r="F171" s="136">
        <v>6</v>
      </c>
      <c r="G171" s="105"/>
      <c r="H171" s="114"/>
      <c r="I171" s="105"/>
      <c r="J171" s="105"/>
      <c r="K171" s="105"/>
      <c r="L171" s="105" t="s">
        <v>1609</v>
      </c>
      <c r="M171" s="105" t="s">
        <v>1561</v>
      </c>
      <c r="N171" s="106" t="s">
        <v>1607</v>
      </c>
      <c r="O171" s="105" t="s">
        <v>1562</v>
      </c>
      <c r="P171" s="105" t="s">
        <v>1563</v>
      </c>
      <c r="Q171" s="105" t="s">
        <v>1608</v>
      </c>
      <c r="R171" s="105" t="s">
        <v>1582</v>
      </c>
      <c r="S171" s="105" t="s">
        <v>1596</v>
      </c>
      <c r="T171" s="105" t="s">
        <v>1567</v>
      </c>
      <c r="U171" s="105" t="s">
        <v>1570</v>
      </c>
      <c r="V171" s="105"/>
      <c r="W171" s="105"/>
      <c r="X171" s="105"/>
      <c r="Y171" s="105"/>
      <c r="AD171" s="105"/>
      <c r="AE171" s="105"/>
      <c r="AF171" s="105"/>
      <c r="AG171" s="105"/>
      <c r="AH171" s="105"/>
      <c r="AI171" s="105"/>
      <c r="AJ171" s="105"/>
      <c r="AK171" s="114"/>
      <c r="AN171" s="105"/>
      <c r="AO171" s="105"/>
      <c r="AP171" s="105"/>
      <c r="AQ171" s="114"/>
      <c r="AR171" s="105"/>
      <c r="AS171" s="105"/>
    </row>
    <row r="172" spans="1:45" s="7" customFormat="1" ht="12" thickBot="1" x14ac:dyDescent="0.25">
      <c r="A172" s="114" t="s">
        <v>1575</v>
      </c>
      <c r="B172" s="143" t="s">
        <v>105</v>
      </c>
      <c r="C172" s="143">
        <v>16</v>
      </c>
      <c r="D172" s="134" t="s">
        <v>165</v>
      </c>
      <c r="E172" s="143">
        <v>25</v>
      </c>
      <c r="F172" s="143">
        <v>6</v>
      </c>
      <c r="G172" s="105"/>
      <c r="H172" s="114"/>
      <c r="I172" s="105"/>
      <c r="J172" s="105"/>
      <c r="K172" s="105"/>
      <c r="L172" s="105" t="s">
        <v>1610</v>
      </c>
      <c r="M172" s="105" t="s">
        <v>1561</v>
      </c>
      <c r="N172" s="106" t="s">
        <v>1611</v>
      </c>
      <c r="O172" s="105" t="s">
        <v>1607</v>
      </c>
      <c r="P172" s="105" t="s">
        <v>1608</v>
      </c>
      <c r="Q172" s="105" t="s">
        <v>1582</v>
      </c>
      <c r="R172" s="105" t="s">
        <v>1612</v>
      </c>
      <c r="S172" s="105" t="s">
        <v>1565</v>
      </c>
      <c r="T172" s="105" t="s">
        <v>1567</v>
      </c>
      <c r="U172" s="105" t="s">
        <v>1575</v>
      </c>
      <c r="V172" s="105"/>
      <c r="W172" s="105"/>
      <c r="X172" s="105"/>
      <c r="Y172" s="105"/>
      <c r="AD172" s="105"/>
      <c r="AE172" s="105"/>
      <c r="AF172" s="105"/>
      <c r="AG172" s="105"/>
      <c r="AH172" s="105"/>
      <c r="AI172" s="105"/>
      <c r="AJ172" s="105"/>
      <c r="AK172" s="114"/>
      <c r="AN172" s="105"/>
      <c r="AO172" s="105"/>
      <c r="AP172" s="105"/>
      <c r="AQ172" s="114"/>
      <c r="AR172" s="105"/>
      <c r="AS172" s="105"/>
    </row>
    <row r="173" spans="1:45" s="7" customFormat="1" ht="12" thickTop="1" x14ac:dyDescent="0.2">
      <c r="A173" s="114" t="s">
        <v>1568</v>
      </c>
      <c r="B173" s="127" t="s">
        <v>105</v>
      </c>
      <c r="C173" s="127">
        <v>33</v>
      </c>
      <c r="D173" s="141" t="s">
        <v>1218</v>
      </c>
      <c r="E173" s="127">
        <v>22</v>
      </c>
      <c r="F173" s="127">
        <v>5</v>
      </c>
      <c r="G173" s="105"/>
      <c r="H173" s="114"/>
      <c r="I173" s="105"/>
      <c r="J173" s="105"/>
      <c r="K173" s="105"/>
      <c r="L173" s="105" t="s">
        <v>1613</v>
      </c>
      <c r="M173" s="105" t="s">
        <v>124</v>
      </c>
      <c r="N173" s="106" t="s">
        <v>1551</v>
      </c>
      <c r="O173" s="105" t="s">
        <v>1552</v>
      </c>
      <c r="P173" s="105" t="s">
        <v>1553</v>
      </c>
      <c r="Q173" s="105" t="s">
        <v>1554</v>
      </c>
      <c r="R173" s="105" t="s">
        <v>1555</v>
      </c>
      <c r="S173" s="105" t="s">
        <v>1556</v>
      </c>
      <c r="T173" s="105" t="s">
        <v>1557</v>
      </c>
      <c r="U173" s="105" t="s">
        <v>1558</v>
      </c>
      <c r="V173" s="105"/>
      <c r="W173" s="105"/>
      <c r="X173" s="105"/>
      <c r="Y173" s="105"/>
      <c r="AD173" s="105"/>
      <c r="AE173" s="105"/>
      <c r="AF173" s="105"/>
      <c r="AG173" s="105"/>
      <c r="AH173" s="105"/>
      <c r="AI173" s="105"/>
      <c r="AJ173" s="105"/>
      <c r="AK173" s="114"/>
      <c r="AN173" s="105"/>
      <c r="AO173" s="105"/>
      <c r="AP173" s="105"/>
      <c r="AQ173" s="114"/>
      <c r="AR173" s="105"/>
      <c r="AS173" s="105"/>
    </row>
    <row r="174" spans="1:45" s="7" customFormat="1" ht="11.25" x14ac:dyDescent="0.2">
      <c r="A174" s="114" t="s">
        <v>1570</v>
      </c>
      <c r="B174" s="122" t="s">
        <v>105</v>
      </c>
      <c r="C174" s="122">
        <v>15</v>
      </c>
      <c r="D174" s="117" t="s">
        <v>1120</v>
      </c>
      <c r="E174" s="122">
        <v>12</v>
      </c>
      <c r="F174" s="122">
        <v>4</v>
      </c>
      <c r="G174" s="105"/>
      <c r="H174" s="114"/>
      <c r="I174" s="105"/>
      <c r="J174" s="105"/>
      <c r="K174" s="105"/>
      <c r="L174" s="105" t="s">
        <v>1614</v>
      </c>
      <c r="M174" s="105" t="s">
        <v>1615</v>
      </c>
      <c r="N174" s="106" t="s">
        <v>1561</v>
      </c>
      <c r="O174" s="105" t="s">
        <v>1607</v>
      </c>
      <c r="P174" s="105" t="s">
        <v>1562</v>
      </c>
      <c r="Q174" s="105" t="s">
        <v>1563</v>
      </c>
      <c r="R174" s="105" t="s">
        <v>1566</v>
      </c>
      <c r="S174" s="105" t="s">
        <v>1596</v>
      </c>
      <c r="T174" s="105" t="s">
        <v>1567</v>
      </c>
      <c r="U174" s="105" t="s">
        <v>1568</v>
      </c>
      <c r="V174" s="105"/>
      <c r="W174" s="105"/>
      <c r="X174" s="105"/>
      <c r="Y174" s="105"/>
      <c r="AD174" s="105"/>
      <c r="AE174" s="105"/>
      <c r="AF174" s="105"/>
      <c r="AG174" s="105"/>
      <c r="AH174" s="105"/>
      <c r="AI174" s="105"/>
      <c r="AJ174" s="105"/>
      <c r="AK174" s="114"/>
      <c r="AN174" s="105"/>
      <c r="AO174" s="105"/>
      <c r="AP174" s="105"/>
      <c r="AQ174" s="114"/>
      <c r="AR174" s="105"/>
      <c r="AS174" s="105"/>
    </row>
    <row r="175" spans="1:45" s="7" customFormat="1" ht="11.25" x14ac:dyDescent="0.2">
      <c r="A175" s="114" t="s">
        <v>1628</v>
      </c>
      <c r="B175" s="122" t="s">
        <v>105</v>
      </c>
      <c r="C175" s="122">
        <v>48</v>
      </c>
      <c r="D175" s="117" t="s">
        <v>244</v>
      </c>
      <c r="E175" s="122">
        <v>21</v>
      </c>
      <c r="F175" s="122">
        <v>3</v>
      </c>
      <c r="G175" s="105"/>
      <c r="H175" s="114"/>
      <c r="I175" s="105"/>
      <c r="J175" s="105"/>
      <c r="K175" s="105"/>
      <c r="L175" s="105" t="s">
        <v>1616</v>
      </c>
      <c r="M175" s="105" t="s">
        <v>1615</v>
      </c>
      <c r="N175" s="106" t="s">
        <v>1596</v>
      </c>
      <c r="O175" s="105" t="s">
        <v>1607</v>
      </c>
      <c r="P175" s="105" t="s">
        <v>1562</v>
      </c>
      <c r="Q175" s="105" t="s">
        <v>1563</v>
      </c>
      <c r="R175" s="105" t="s">
        <v>1561</v>
      </c>
      <c r="S175" s="105" t="s">
        <v>1566</v>
      </c>
      <c r="T175" s="105" t="s">
        <v>1567</v>
      </c>
      <c r="U175" s="105" t="s">
        <v>1577</v>
      </c>
      <c r="V175" s="105"/>
      <c r="W175" s="105"/>
      <c r="X175" s="105"/>
      <c r="Y175" s="105"/>
      <c r="AD175" s="105"/>
      <c r="AE175" s="105"/>
      <c r="AF175" s="105"/>
      <c r="AG175" s="105"/>
      <c r="AH175" s="105"/>
      <c r="AI175" s="105"/>
      <c r="AJ175" s="105"/>
      <c r="AK175" s="114"/>
      <c r="AN175" s="105"/>
      <c r="AO175" s="105"/>
      <c r="AP175" s="105"/>
      <c r="AQ175" s="114"/>
      <c r="AR175" s="105"/>
      <c r="AS175" s="105"/>
    </row>
    <row r="176" spans="1:45" s="7" customFormat="1" ht="11.25" x14ac:dyDescent="0.2">
      <c r="A176" s="114" t="s">
        <v>1575</v>
      </c>
      <c r="B176" s="122" t="s">
        <v>105</v>
      </c>
      <c r="C176" s="122">
        <v>32</v>
      </c>
      <c r="D176" s="117" t="s">
        <v>1334</v>
      </c>
      <c r="E176" s="122">
        <v>21</v>
      </c>
      <c r="F176" s="122">
        <v>3</v>
      </c>
      <c r="G176" s="105"/>
      <c r="H176" s="114"/>
      <c r="I176" s="105"/>
      <c r="J176" s="105"/>
      <c r="K176" s="105"/>
      <c r="L176" s="105" t="s">
        <v>1617</v>
      </c>
      <c r="M176" s="105" t="s">
        <v>1591</v>
      </c>
      <c r="N176" s="106" t="s">
        <v>1561</v>
      </c>
      <c r="O176" s="105" t="s">
        <v>1607</v>
      </c>
      <c r="P176" s="105" t="s">
        <v>1608</v>
      </c>
      <c r="Q176" s="105" t="s">
        <v>1562</v>
      </c>
      <c r="R176" s="105" t="s">
        <v>1582</v>
      </c>
      <c r="S176" s="105" t="s">
        <v>1596</v>
      </c>
      <c r="T176" s="105" t="s">
        <v>1567</v>
      </c>
      <c r="U176" s="105" t="s">
        <v>1572</v>
      </c>
      <c r="V176" s="105"/>
      <c r="W176" s="105"/>
      <c r="X176" s="105"/>
      <c r="Y176" s="105"/>
      <c r="AD176" s="105"/>
      <c r="AE176" s="105"/>
      <c r="AF176" s="105"/>
      <c r="AG176" s="105"/>
      <c r="AH176" s="105"/>
      <c r="AI176" s="105"/>
      <c r="AJ176" s="105"/>
      <c r="AK176" s="114"/>
      <c r="AN176" s="105"/>
      <c r="AO176" s="105"/>
      <c r="AP176" s="105"/>
      <c r="AQ176" s="114"/>
      <c r="AR176" s="105"/>
      <c r="AS176" s="105"/>
    </row>
    <row r="177" spans="1:45" s="7" customFormat="1" ht="11.25" x14ac:dyDescent="0.2">
      <c r="A177" s="114" t="s">
        <v>1638</v>
      </c>
      <c r="B177" s="119" t="s">
        <v>105</v>
      </c>
      <c r="C177" s="119">
        <v>5</v>
      </c>
      <c r="D177" s="116" t="s">
        <v>193</v>
      </c>
      <c r="E177" s="119">
        <v>11</v>
      </c>
      <c r="F177" s="119">
        <v>3</v>
      </c>
      <c r="G177" s="105"/>
      <c r="H177" s="114"/>
      <c r="I177" s="105"/>
      <c r="J177" s="105"/>
      <c r="K177" s="105"/>
      <c r="L177" s="105" t="s">
        <v>1618</v>
      </c>
      <c r="M177" s="105" t="s">
        <v>1567</v>
      </c>
      <c r="N177" s="106" t="s">
        <v>1607</v>
      </c>
      <c r="O177" s="105" t="s">
        <v>1562</v>
      </c>
      <c r="P177" s="105" t="s">
        <v>1608</v>
      </c>
      <c r="Q177" s="105" t="s">
        <v>1563</v>
      </c>
      <c r="R177" s="105" t="s">
        <v>1561</v>
      </c>
      <c r="S177" s="105" t="s">
        <v>1582</v>
      </c>
      <c r="T177" s="105" t="s">
        <v>1596</v>
      </c>
      <c r="U177" s="105" t="s">
        <v>1570</v>
      </c>
      <c r="V177" s="105"/>
      <c r="W177" s="105"/>
      <c r="X177" s="105"/>
      <c r="Y177" s="105"/>
      <c r="AD177" s="105"/>
      <c r="AE177" s="105"/>
      <c r="AF177" s="105"/>
      <c r="AG177" s="105"/>
      <c r="AH177" s="105"/>
      <c r="AI177" s="105"/>
      <c r="AJ177" s="105"/>
      <c r="AK177" s="114"/>
      <c r="AN177" s="105"/>
      <c r="AO177" s="105"/>
      <c r="AP177" s="105"/>
      <c r="AQ177" s="114"/>
      <c r="AR177" s="105"/>
      <c r="AS177" s="105"/>
    </row>
    <row r="178" spans="1:45" s="7" customFormat="1" ht="11.25" x14ac:dyDescent="0.2">
      <c r="A178" s="114" t="s">
        <v>1568</v>
      </c>
      <c r="B178" s="119" t="s">
        <v>105</v>
      </c>
      <c r="C178" s="119">
        <v>53</v>
      </c>
      <c r="D178" s="116" t="s">
        <v>1148</v>
      </c>
      <c r="E178" s="119">
        <v>19</v>
      </c>
      <c r="F178" s="119">
        <v>2</v>
      </c>
      <c r="G178" s="105"/>
      <c r="H178" s="114"/>
      <c r="I178" s="105"/>
      <c r="J178" s="105"/>
      <c r="K178" s="105"/>
      <c r="L178" s="105" t="s">
        <v>1619</v>
      </c>
      <c r="M178" s="105" t="s">
        <v>1567</v>
      </c>
      <c r="N178" s="106" t="s">
        <v>1561</v>
      </c>
      <c r="O178" s="105" t="s">
        <v>1607</v>
      </c>
      <c r="P178" s="105" t="s">
        <v>1608</v>
      </c>
      <c r="Q178" s="105" t="s">
        <v>1562</v>
      </c>
      <c r="R178" s="105" t="s">
        <v>1582</v>
      </c>
      <c r="S178" s="105" t="s">
        <v>1591</v>
      </c>
      <c r="T178" s="105" t="s">
        <v>1596</v>
      </c>
      <c r="U178" s="105" t="s">
        <v>1568</v>
      </c>
      <c r="V178" s="105"/>
      <c r="W178" s="105"/>
      <c r="X178" s="105"/>
      <c r="Y178" s="105"/>
      <c r="AD178" s="105"/>
      <c r="AE178" s="105"/>
      <c r="AF178" s="105"/>
      <c r="AG178" s="105"/>
      <c r="AH178" s="105"/>
      <c r="AI178" s="105"/>
      <c r="AJ178" s="105"/>
      <c r="AK178" s="114"/>
      <c r="AN178" s="105"/>
      <c r="AO178" s="105"/>
      <c r="AP178" s="105"/>
      <c r="AQ178" s="114"/>
      <c r="AR178" s="105"/>
      <c r="AS178" s="105"/>
    </row>
    <row r="179" spans="1:45" s="7" customFormat="1" ht="11.25" x14ac:dyDescent="0.2">
      <c r="B179" s="122" t="s">
        <v>105</v>
      </c>
      <c r="C179" s="122">
        <v>47</v>
      </c>
      <c r="D179" s="117" t="s">
        <v>317</v>
      </c>
      <c r="E179" s="122">
        <v>24</v>
      </c>
      <c r="F179" s="122">
        <v>2</v>
      </c>
      <c r="G179" s="105"/>
      <c r="H179" s="114"/>
      <c r="I179" s="105"/>
      <c r="J179" s="105"/>
      <c r="K179" s="105"/>
      <c r="L179" s="105" t="s">
        <v>1620</v>
      </c>
      <c r="M179" s="105" t="s">
        <v>1561</v>
      </c>
      <c r="N179" s="106" t="s">
        <v>1591</v>
      </c>
      <c r="O179" s="105" t="s">
        <v>1607</v>
      </c>
      <c r="P179" s="105" t="s">
        <v>1608</v>
      </c>
      <c r="Q179" s="105" t="s">
        <v>1562</v>
      </c>
      <c r="R179" s="105" t="s">
        <v>1582</v>
      </c>
      <c r="S179" s="105" t="s">
        <v>1596</v>
      </c>
      <c r="T179" s="105" t="s">
        <v>1567</v>
      </c>
      <c r="U179" s="105" t="s">
        <v>1577</v>
      </c>
      <c r="V179" s="105"/>
      <c r="W179" s="105"/>
      <c r="X179" s="105"/>
      <c r="Y179" s="105"/>
      <c r="AD179" s="105"/>
      <c r="AE179" s="105"/>
      <c r="AF179" s="105"/>
      <c r="AG179" s="105"/>
      <c r="AH179" s="105"/>
      <c r="AI179" s="105"/>
      <c r="AJ179" s="105"/>
      <c r="AK179" s="114"/>
      <c r="AN179" s="105"/>
      <c r="AO179" s="105"/>
      <c r="AP179" s="105"/>
      <c r="AQ179" s="114"/>
      <c r="AR179" s="105"/>
      <c r="AS179" s="105"/>
    </row>
    <row r="180" spans="1:45" s="7" customFormat="1" ht="11.25" x14ac:dyDescent="0.2">
      <c r="B180" s="122" t="s">
        <v>105</v>
      </c>
      <c r="C180" s="122">
        <v>3</v>
      </c>
      <c r="D180" s="117" t="s">
        <v>1100</v>
      </c>
      <c r="E180" s="122">
        <v>11</v>
      </c>
      <c r="F180" s="122">
        <v>2</v>
      </c>
      <c r="G180" s="105"/>
      <c r="H180" s="114"/>
      <c r="I180" s="105"/>
      <c r="J180" s="105"/>
      <c r="K180" s="105"/>
      <c r="L180" s="105" t="s">
        <v>1621</v>
      </c>
      <c r="M180" s="105" t="s">
        <v>1615</v>
      </c>
      <c r="N180" s="106" t="s">
        <v>1596</v>
      </c>
      <c r="O180" s="105" t="s">
        <v>1607</v>
      </c>
      <c r="P180" s="105" t="s">
        <v>1562</v>
      </c>
      <c r="Q180" s="105" t="s">
        <v>1563</v>
      </c>
      <c r="R180" s="105" t="s">
        <v>1561</v>
      </c>
      <c r="S180" s="105" t="s">
        <v>1566</v>
      </c>
      <c r="T180" s="105" t="s">
        <v>1567</v>
      </c>
      <c r="U180" s="105" t="s">
        <v>1575</v>
      </c>
      <c r="V180" s="105"/>
      <c r="W180" s="105"/>
      <c r="X180" s="105"/>
      <c r="Y180" s="105"/>
      <c r="AD180" s="105"/>
      <c r="AE180" s="105"/>
      <c r="AF180" s="105"/>
      <c r="AG180" s="105"/>
      <c r="AH180" s="105"/>
      <c r="AI180" s="105"/>
      <c r="AJ180" s="105"/>
      <c r="AK180" s="114"/>
      <c r="AN180" s="105"/>
      <c r="AO180" s="105"/>
      <c r="AP180" s="105"/>
      <c r="AQ180" s="114"/>
      <c r="AR180" s="105"/>
      <c r="AS180" s="105"/>
    </row>
    <row r="181" spans="1:45" s="7" customFormat="1" ht="11.25" x14ac:dyDescent="0.2">
      <c r="B181" s="119" t="s">
        <v>105</v>
      </c>
      <c r="C181" s="119">
        <v>2</v>
      </c>
      <c r="D181" s="116" t="s">
        <v>1172</v>
      </c>
      <c r="E181" s="119">
        <v>10</v>
      </c>
      <c r="F181" s="119">
        <v>2</v>
      </c>
      <c r="G181" s="105"/>
      <c r="H181" s="114"/>
      <c r="I181" s="105"/>
      <c r="J181" s="105"/>
      <c r="K181" s="105"/>
      <c r="L181" s="105" t="s">
        <v>1622</v>
      </c>
      <c r="M181" s="105" t="s">
        <v>1615</v>
      </c>
      <c r="N181" s="106" t="s">
        <v>1596</v>
      </c>
      <c r="O181" s="105" t="s">
        <v>1607</v>
      </c>
      <c r="P181" s="105" t="s">
        <v>1562</v>
      </c>
      <c r="Q181" s="105" t="s">
        <v>1563</v>
      </c>
      <c r="R181" s="105" t="s">
        <v>1561</v>
      </c>
      <c r="S181" s="105" t="s">
        <v>1566</v>
      </c>
      <c r="T181" s="105" t="s">
        <v>1567</v>
      </c>
      <c r="U181" s="105" t="s">
        <v>1572</v>
      </c>
      <c r="V181" s="105"/>
      <c r="W181" s="105"/>
      <c r="X181" s="105"/>
      <c r="Y181" s="105"/>
      <c r="AD181" s="105"/>
      <c r="AE181" s="105"/>
      <c r="AF181" s="105"/>
      <c r="AG181" s="105"/>
      <c r="AH181" s="105"/>
      <c r="AI181" s="105"/>
      <c r="AJ181" s="105"/>
      <c r="AK181" s="114"/>
      <c r="AN181" s="105"/>
      <c r="AO181" s="105"/>
      <c r="AP181" s="105"/>
      <c r="AQ181" s="114"/>
      <c r="AR181" s="105"/>
      <c r="AS181" s="105"/>
    </row>
    <row r="182" spans="1:45" s="7" customFormat="1" ht="11.25" x14ac:dyDescent="0.2">
      <c r="B182" s="119" t="s">
        <v>105</v>
      </c>
      <c r="C182" s="119">
        <v>1</v>
      </c>
      <c r="D182" s="116" t="s">
        <v>190</v>
      </c>
      <c r="E182" s="119">
        <v>11</v>
      </c>
      <c r="F182" s="119">
        <v>2</v>
      </c>
      <c r="G182" s="105"/>
      <c r="H182" s="114"/>
      <c r="I182" s="105"/>
      <c r="J182" s="105"/>
      <c r="K182" s="105"/>
      <c r="L182" s="105" t="s">
        <v>1623</v>
      </c>
      <c r="M182" s="105" t="s">
        <v>1561</v>
      </c>
      <c r="N182" s="106" t="s">
        <v>1591</v>
      </c>
      <c r="O182" s="105" t="s">
        <v>1607</v>
      </c>
      <c r="P182" s="105" t="s">
        <v>1608</v>
      </c>
      <c r="Q182" s="105" t="s">
        <v>1562</v>
      </c>
      <c r="R182" s="105" t="s">
        <v>1582</v>
      </c>
      <c r="S182" s="105" t="s">
        <v>1596</v>
      </c>
      <c r="T182" s="105" t="s">
        <v>1567</v>
      </c>
      <c r="U182" s="105" t="s">
        <v>1577</v>
      </c>
      <c r="V182" s="105"/>
      <c r="W182" s="105"/>
      <c r="X182" s="105"/>
      <c r="Y182" s="105"/>
      <c r="AD182" s="105"/>
      <c r="AE182" s="105"/>
      <c r="AF182" s="105"/>
      <c r="AG182" s="105"/>
      <c r="AH182" s="105"/>
      <c r="AI182" s="105"/>
      <c r="AJ182" s="105"/>
      <c r="AK182" s="114"/>
      <c r="AN182" s="105"/>
      <c r="AO182" s="105"/>
      <c r="AP182" s="105"/>
      <c r="AQ182" s="114"/>
      <c r="AR182" s="105"/>
      <c r="AS182" s="105"/>
    </row>
    <row r="183" spans="1:45" s="7" customFormat="1" ht="11.25" x14ac:dyDescent="0.2">
      <c r="B183" s="105"/>
      <c r="C183" s="105"/>
      <c r="D183" s="105"/>
      <c r="E183" s="105"/>
      <c r="F183" s="105"/>
      <c r="G183" s="105"/>
      <c r="H183" s="114"/>
      <c r="I183" s="105"/>
      <c r="J183" s="105"/>
      <c r="K183" s="105"/>
      <c r="L183" s="105" t="s">
        <v>1624</v>
      </c>
      <c r="M183" s="105" t="s">
        <v>1625</v>
      </c>
      <c r="N183" s="106" t="s">
        <v>1561</v>
      </c>
      <c r="O183" s="105" t="s">
        <v>1607</v>
      </c>
      <c r="P183" s="105" t="s">
        <v>1563</v>
      </c>
      <c r="Q183" s="105" t="s">
        <v>1608</v>
      </c>
      <c r="R183" s="105" t="s">
        <v>1566</v>
      </c>
      <c r="S183" s="105" t="s">
        <v>1596</v>
      </c>
      <c r="T183" s="105" t="s">
        <v>1567</v>
      </c>
      <c r="U183" s="105" t="s">
        <v>1568</v>
      </c>
      <c r="V183" s="105"/>
      <c r="W183" s="105"/>
      <c r="X183" s="105"/>
      <c r="Y183" s="105"/>
      <c r="AD183" s="105"/>
      <c r="AE183" s="105"/>
      <c r="AF183" s="105"/>
      <c r="AG183" s="105"/>
      <c r="AH183" s="105"/>
      <c r="AI183" s="105"/>
      <c r="AJ183" s="105"/>
      <c r="AK183" s="114"/>
      <c r="AN183" s="105"/>
      <c r="AO183" s="105"/>
      <c r="AP183" s="105"/>
      <c r="AQ183" s="114"/>
      <c r="AR183" s="105"/>
      <c r="AS183" s="105"/>
    </row>
    <row r="184" spans="1:45" s="7" customFormat="1" ht="11.25" x14ac:dyDescent="0.2">
      <c r="B184" s="105"/>
      <c r="C184" s="105"/>
      <c r="D184" s="105"/>
      <c r="E184" s="105"/>
      <c r="F184" s="105"/>
      <c r="G184" s="105"/>
      <c r="H184" s="114"/>
      <c r="I184" s="105"/>
      <c r="J184" s="105"/>
      <c r="K184" s="105"/>
      <c r="L184" s="105" t="s">
        <v>1626</v>
      </c>
      <c r="M184" s="105" t="s">
        <v>1561</v>
      </c>
      <c r="N184" s="106" t="s">
        <v>1591</v>
      </c>
      <c r="O184" s="105" t="s">
        <v>1607</v>
      </c>
      <c r="P184" s="105" t="s">
        <v>1608</v>
      </c>
      <c r="Q184" s="105" t="s">
        <v>1562</v>
      </c>
      <c r="R184" s="105" t="s">
        <v>1582</v>
      </c>
      <c r="S184" s="105" t="s">
        <v>1596</v>
      </c>
      <c r="T184" s="105" t="s">
        <v>1567</v>
      </c>
      <c r="U184" s="105" t="s">
        <v>1570</v>
      </c>
      <c r="V184" s="105"/>
      <c r="W184" s="105"/>
      <c r="X184" s="105"/>
      <c r="Y184" s="105"/>
      <c r="AD184" s="105"/>
      <c r="AE184" s="105"/>
      <c r="AF184" s="105"/>
      <c r="AG184" s="105"/>
      <c r="AH184" s="105"/>
      <c r="AI184" s="105"/>
      <c r="AJ184" s="105"/>
      <c r="AK184" s="114"/>
      <c r="AN184" s="105"/>
      <c r="AO184" s="105"/>
      <c r="AP184" s="105"/>
      <c r="AQ184" s="114"/>
      <c r="AR184" s="105"/>
      <c r="AS184" s="105"/>
    </row>
    <row r="185" spans="1:45" s="7" customFormat="1" ht="11.25" x14ac:dyDescent="0.2">
      <c r="A185" s="105" t="s">
        <v>1793</v>
      </c>
      <c r="B185" s="105"/>
      <c r="C185" s="105"/>
      <c r="D185" s="105"/>
      <c r="E185" s="105"/>
      <c r="F185" s="105"/>
      <c r="G185" s="105"/>
      <c r="H185" s="114"/>
      <c r="I185" s="105"/>
      <c r="J185" s="105"/>
      <c r="K185" s="105"/>
      <c r="L185" s="105" t="s">
        <v>1627</v>
      </c>
      <c r="M185" s="105" t="s">
        <v>1615</v>
      </c>
      <c r="N185" s="106" t="s">
        <v>1561</v>
      </c>
      <c r="O185" s="105" t="s">
        <v>1607</v>
      </c>
      <c r="P185" s="105" t="s">
        <v>1562</v>
      </c>
      <c r="Q185" s="105" t="s">
        <v>1563</v>
      </c>
      <c r="R185" s="105" t="s">
        <v>1566</v>
      </c>
      <c r="S185" s="105" t="s">
        <v>1596</v>
      </c>
      <c r="T185" s="105" t="s">
        <v>1567</v>
      </c>
      <c r="U185" s="105" t="s">
        <v>1628</v>
      </c>
      <c r="V185" s="105"/>
      <c r="W185" s="105"/>
      <c r="X185" s="105"/>
      <c r="Y185" s="105"/>
      <c r="AD185" s="105"/>
      <c r="AE185" s="105"/>
      <c r="AF185" s="105"/>
      <c r="AG185" s="105"/>
      <c r="AH185" s="105"/>
      <c r="AI185" s="105"/>
      <c r="AJ185" s="105"/>
      <c r="AK185" s="114"/>
      <c r="AN185" s="105"/>
      <c r="AO185" s="105"/>
      <c r="AP185" s="105"/>
      <c r="AQ185" s="114"/>
      <c r="AR185" s="105"/>
      <c r="AS185" s="105"/>
    </row>
    <row r="186" spans="1:45" s="7" customFormat="1" ht="11.25" x14ac:dyDescent="0.2">
      <c r="A186" s="105" t="s">
        <v>1772</v>
      </c>
      <c r="B186" s="105" t="s">
        <v>1772</v>
      </c>
      <c r="C186" s="105" t="s">
        <v>1773</v>
      </c>
      <c r="D186" s="105" t="s">
        <v>1773</v>
      </c>
      <c r="E186" s="105" t="s">
        <v>1773</v>
      </c>
      <c r="F186" s="105"/>
      <c r="G186" s="105"/>
      <c r="H186" s="114"/>
      <c r="I186" s="105"/>
      <c r="J186" s="105"/>
      <c r="K186" s="105"/>
      <c r="L186" s="105" t="s">
        <v>1629</v>
      </c>
      <c r="M186" s="105" t="s">
        <v>1560</v>
      </c>
      <c r="N186" s="106" t="s">
        <v>1615</v>
      </c>
      <c r="O186" s="105" t="s">
        <v>1562</v>
      </c>
      <c r="P186" s="105" t="s">
        <v>1563</v>
      </c>
      <c r="Q186" s="105" t="s">
        <v>1561</v>
      </c>
      <c r="R186" s="105" t="s">
        <v>1566</v>
      </c>
      <c r="S186" s="105" t="s">
        <v>1596</v>
      </c>
      <c r="T186" s="105" t="s">
        <v>1567</v>
      </c>
      <c r="U186" s="105" t="s">
        <v>1575</v>
      </c>
      <c r="V186" s="105"/>
      <c r="W186" s="105"/>
      <c r="X186" s="105"/>
      <c r="Y186" s="105"/>
      <c r="AD186" s="105"/>
      <c r="AE186" s="105"/>
      <c r="AF186" s="105"/>
      <c r="AG186" s="105"/>
      <c r="AH186" s="105"/>
      <c r="AI186" s="105"/>
      <c r="AJ186" s="105"/>
      <c r="AK186" s="114"/>
      <c r="AN186" s="105"/>
      <c r="AO186" s="105"/>
      <c r="AP186" s="105"/>
      <c r="AQ186" s="114"/>
      <c r="AR186" s="105"/>
      <c r="AS186" s="105"/>
    </row>
    <row r="187" spans="1:45" s="7" customFormat="1" ht="11.25" x14ac:dyDescent="0.2">
      <c r="A187" s="105">
        <v>1</v>
      </c>
      <c r="B187" s="105">
        <v>2</v>
      </c>
      <c r="C187" s="105">
        <v>3</v>
      </c>
      <c r="D187" s="105">
        <v>4</v>
      </c>
      <c r="E187" s="105">
        <v>5</v>
      </c>
      <c r="F187" s="105"/>
      <c r="G187" s="105"/>
      <c r="H187" s="114"/>
      <c r="I187" s="105"/>
      <c r="J187" s="105"/>
      <c r="K187" s="105"/>
      <c r="L187" s="105" t="s">
        <v>1630</v>
      </c>
      <c r="M187" s="105" t="s">
        <v>1561</v>
      </c>
      <c r="N187" s="106" t="s">
        <v>1591</v>
      </c>
      <c r="O187" s="105" t="s">
        <v>1607</v>
      </c>
      <c r="P187" s="105" t="s">
        <v>1608</v>
      </c>
      <c r="Q187" s="105" t="s">
        <v>1562</v>
      </c>
      <c r="R187" s="105" t="s">
        <v>1582</v>
      </c>
      <c r="S187" s="105" t="s">
        <v>1596</v>
      </c>
      <c r="T187" s="105" t="s">
        <v>1567</v>
      </c>
      <c r="U187" s="105" t="s">
        <v>1572</v>
      </c>
      <c r="V187" s="105"/>
      <c r="W187" s="105"/>
      <c r="X187" s="105"/>
      <c r="Y187" s="105"/>
      <c r="AD187" s="105"/>
      <c r="AE187" s="105"/>
      <c r="AF187" s="105"/>
      <c r="AG187" s="105"/>
      <c r="AH187" s="105"/>
      <c r="AI187" s="105"/>
      <c r="AJ187" s="105"/>
      <c r="AK187" s="114"/>
      <c r="AN187" s="105"/>
      <c r="AO187" s="105"/>
      <c r="AP187" s="105"/>
      <c r="AQ187" s="114"/>
      <c r="AR187" s="105"/>
      <c r="AS187" s="105"/>
    </row>
    <row r="188" spans="1:45" s="7" customFormat="1" ht="11.25" x14ac:dyDescent="0.2">
      <c r="A188" s="105" t="s">
        <v>1598</v>
      </c>
      <c r="B188" s="105" t="s">
        <v>1560</v>
      </c>
      <c r="C188" s="105" t="s">
        <v>1561</v>
      </c>
      <c r="D188" s="105" t="s">
        <v>1564</v>
      </c>
      <c r="E188" s="105" t="s">
        <v>1561</v>
      </c>
      <c r="F188" s="105"/>
      <c r="G188" s="105"/>
      <c r="H188" s="114"/>
      <c r="I188" s="105"/>
      <c r="J188" s="105"/>
      <c r="K188" s="105"/>
      <c r="L188" s="105" t="s">
        <v>1631</v>
      </c>
      <c r="M188" s="105" t="s">
        <v>1561</v>
      </c>
      <c r="N188" s="106" t="s">
        <v>1607</v>
      </c>
      <c r="O188" s="105" t="s">
        <v>1562</v>
      </c>
      <c r="P188" s="105" t="s">
        <v>1608</v>
      </c>
      <c r="Q188" s="105" t="s">
        <v>1563</v>
      </c>
      <c r="R188" s="105" t="s">
        <v>1566</v>
      </c>
      <c r="S188" s="105" t="s">
        <v>1596</v>
      </c>
      <c r="T188" s="105" t="s">
        <v>1567</v>
      </c>
      <c r="U188" s="105" t="s">
        <v>1577</v>
      </c>
      <c r="V188" s="105"/>
      <c r="W188" s="105"/>
      <c r="X188" s="105"/>
      <c r="Y188" s="105"/>
      <c r="AD188" s="105"/>
      <c r="AE188" s="105"/>
      <c r="AF188" s="105"/>
      <c r="AG188" s="105"/>
      <c r="AH188" s="105"/>
      <c r="AI188" s="105"/>
      <c r="AJ188" s="105"/>
      <c r="AK188" s="114"/>
      <c r="AN188" s="105"/>
      <c r="AO188" s="105"/>
      <c r="AP188" s="105"/>
      <c r="AQ188" s="114"/>
      <c r="AR188" s="105"/>
      <c r="AS188" s="105"/>
    </row>
    <row r="189" spans="1:45" s="7" customFormat="1" ht="11.25" x14ac:dyDescent="0.2">
      <c r="A189" s="105" t="s">
        <v>1561</v>
      </c>
      <c r="B189" s="105" t="s">
        <v>1561</v>
      </c>
      <c r="C189" s="106" t="s">
        <v>1607</v>
      </c>
      <c r="D189" s="105" t="s">
        <v>1687</v>
      </c>
      <c r="E189" s="105" t="s">
        <v>1560</v>
      </c>
      <c r="F189" s="105"/>
      <c r="G189" s="105"/>
      <c r="H189" s="114"/>
      <c r="I189" s="105"/>
      <c r="J189" s="105"/>
      <c r="K189" s="105"/>
      <c r="L189" s="105" t="s">
        <v>1632</v>
      </c>
      <c r="M189" s="105" t="s">
        <v>1615</v>
      </c>
      <c r="N189" s="106" t="s">
        <v>1607</v>
      </c>
      <c r="O189" s="105" t="s">
        <v>1562</v>
      </c>
      <c r="P189" s="105" t="s">
        <v>1563</v>
      </c>
      <c r="Q189" s="105" t="s">
        <v>1566</v>
      </c>
      <c r="R189" s="105" t="s">
        <v>1561</v>
      </c>
      <c r="S189" s="105" t="s">
        <v>1596</v>
      </c>
      <c r="T189" s="105" t="s">
        <v>1567</v>
      </c>
      <c r="U189" s="105" t="s">
        <v>1568</v>
      </c>
      <c r="V189" s="105"/>
      <c r="W189" s="105"/>
      <c r="X189" s="105"/>
      <c r="Y189" s="105"/>
      <c r="AD189" s="105"/>
      <c r="AE189" s="105"/>
      <c r="AF189" s="105"/>
      <c r="AG189" s="105"/>
      <c r="AH189" s="105"/>
      <c r="AI189" s="105"/>
      <c r="AJ189" s="105"/>
      <c r="AK189" s="114"/>
      <c r="AN189" s="105"/>
      <c r="AO189" s="105"/>
      <c r="AP189" s="105"/>
      <c r="AQ189" s="114"/>
      <c r="AR189" s="105"/>
      <c r="AS189" s="105"/>
    </row>
    <row r="190" spans="1:45" s="7" customFormat="1" ht="11.25" x14ac:dyDescent="0.2">
      <c r="A190" s="105" t="s">
        <v>1562</v>
      </c>
      <c r="B190" s="105" t="s">
        <v>1564</v>
      </c>
      <c r="C190" s="105" t="s">
        <v>1562</v>
      </c>
      <c r="D190" s="105" t="s">
        <v>1561</v>
      </c>
      <c r="E190" s="105" t="s">
        <v>1564</v>
      </c>
      <c r="F190" s="105"/>
      <c r="G190" s="105"/>
      <c r="H190" s="114"/>
      <c r="I190" s="105"/>
      <c r="J190" s="105"/>
      <c r="K190" s="105"/>
      <c r="L190" s="105" t="s">
        <v>1633</v>
      </c>
      <c r="M190" s="105" t="s">
        <v>1561</v>
      </c>
      <c r="N190" s="106" t="s">
        <v>1612</v>
      </c>
      <c r="O190" s="105" t="s">
        <v>1607</v>
      </c>
      <c r="P190" s="105" t="s">
        <v>1608</v>
      </c>
      <c r="Q190" s="105" t="s">
        <v>1634</v>
      </c>
      <c r="R190" s="105" t="s">
        <v>1582</v>
      </c>
      <c r="S190" s="105" t="s">
        <v>1596</v>
      </c>
      <c r="T190" s="105" t="s">
        <v>1567</v>
      </c>
      <c r="U190" s="105" t="s">
        <v>1570</v>
      </c>
      <c r="V190" s="105"/>
      <c r="W190" s="105"/>
      <c r="X190" s="105"/>
      <c r="Y190" s="105"/>
      <c r="AD190" s="105"/>
      <c r="AE190" s="105"/>
      <c r="AF190" s="105"/>
      <c r="AG190" s="105"/>
      <c r="AH190" s="105"/>
      <c r="AI190" s="105"/>
      <c r="AJ190" s="105"/>
      <c r="AK190" s="114"/>
      <c r="AN190" s="105"/>
      <c r="AO190" s="105"/>
      <c r="AP190" s="105"/>
      <c r="AQ190" s="114"/>
      <c r="AR190" s="105"/>
      <c r="AS190" s="105"/>
    </row>
    <row r="191" spans="1:45" s="7" customFormat="1" ht="11.25" x14ac:dyDescent="0.2">
      <c r="A191" s="105" t="s">
        <v>1608</v>
      </c>
      <c r="B191" s="105" t="s">
        <v>1563</v>
      </c>
      <c r="C191" s="105" t="s">
        <v>1652</v>
      </c>
      <c r="D191" s="105" t="s">
        <v>1634</v>
      </c>
      <c r="E191" s="105" t="s">
        <v>1581</v>
      </c>
      <c r="F191" s="105"/>
      <c r="G191" s="105"/>
      <c r="H191" s="114"/>
      <c r="I191" s="105"/>
      <c r="J191" s="105"/>
      <c r="K191" s="105"/>
      <c r="L191" s="105" t="s">
        <v>1635</v>
      </c>
      <c r="M191" s="105" t="s">
        <v>1615</v>
      </c>
      <c r="N191" s="106" t="s">
        <v>1607</v>
      </c>
      <c r="O191" s="105" t="s">
        <v>1562</v>
      </c>
      <c r="P191" s="105" t="s">
        <v>1563</v>
      </c>
      <c r="Q191" s="105" t="s">
        <v>1566</v>
      </c>
      <c r="R191" s="105" t="s">
        <v>1561</v>
      </c>
      <c r="S191" s="105" t="s">
        <v>1596</v>
      </c>
      <c r="T191" s="105" t="s">
        <v>1567</v>
      </c>
      <c r="U191" s="105" t="s">
        <v>1628</v>
      </c>
      <c r="V191" s="105"/>
      <c r="W191" s="105"/>
      <c r="X191" s="105"/>
      <c r="Y191" s="105"/>
      <c r="AD191" s="105"/>
      <c r="AE191" s="105"/>
      <c r="AF191" s="105"/>
      <c r="AG191" s="105"/>
      <c r="AH191" s="105"/>
      <c r="AI191" s="105"/>
      <c r="AJ191" s="105"/>
      <c r="AK191" s="114"/>
      <c r="AN191" s="105"/>
      <c r="AO191" s="105"/>
      <c r="AP191" s="105"/>
      <c r="AQ191" s="114"/>
      <c r="AR191" s="105"/>
      <c r="AS191" s="105"/>
    </row>
    <row r="192" spans="1:45" s="7" customFormat="1" ht="11.25" x14ac:dyDescent="0.2">
      <c r="A192" s="105" t="s">
        <v>1563</v>
      </c>
      <c r="B192" s="105" t="s">
        <v>1562</v>
      </c>
      <c r="C192" s="105" t="s">
        <v>1582</v>
      </c>
      <c r="D192" s="105" t="s">
        <v>1562</v>
      </c>
      <c r="E192" s="105" t="s">
        <v>1582</v>
      </c>
      <c r="F192" s="105"/>
      <c r="G192" s="105"/>
      <c r="H192" s="114"/>
      <c r="I192" s="105"/>
      <c r="J192" s="105"/>
      <c r="K192" s="105"/>
      <c r="L192" s="105" t="s">
        <v>1636</v>
      </c>
      <c r="M192" s="105" t="s">
        <v>1561</v>
      </c>
      <c r="N192" s="106" t="s">
        <v>1567</v>
      </c>
      <c r="O192" s="105" t="s">
        <v>1564</v>
      </c>
      <c r="P192" s="105" t="s">
        <v>1581</v>
      </c>
      <c r="Q192" s="105" t="s">
        <v>1637</v>
      </c>
      <c r="R192" s="105" t="s">
        <v>1582</v>
      </c>
      <c r="S192" s="105" t="s">
        <v>1634</v>
      </c>
      <c r="T192" s="105" t="s">
        <v>1596</v>
      </c>
      <c r="U192" s="105" t="s">
        <v>1638</v>
      </c>
      <c r="V192" s="105"/>
      <c r="W192" s="105"/>
      <c r="X192" s="105"/>
      <c r="Y192" s="105"/>
      <c r="AD192" s="105"/>
      <c r="AE192" s="105"/>
      <c r="AF192" s="105"/>
      <c r="AG192" s="105"/>
      <c r="AH192" s="105"/>
      <c r="AI192" s="105"/>
      <c r="AJ192" s="105"/>
      <c r="AK192" s="114"/>
      <c r="AN192" s="105"/>
      <c r="AO192" s="105"/>
      <c r="AP192" s="105"/>
      <c r="AQ192" s="114"/>
      <c r="AR192" s="105"/>
      <c r="AS192" s="105"/>
    </row>
    <row r="193" spans="1:45" s="7" customFormat="1" ht="11.25" x14ac:dyDescent="0.2">
      <c r="A193" s="105" t="s">
        <v>1669</v>
      </c>
      <c r="B193" s="105" t="s">
        <v>1566</v>
      </c>
      <c r="C193" s="105" t="s">
        <v>1634</v>
      </c>
      <c r="D193" s="105" t="s">
        <v>1582</v>
      </c>
      <c r="E193" s="105" t="s">
        <v>1591</v>
      </c>
      <c r="F193" s="105"/>
      <c r="G193" s="105"/>
      <c r="H193" s="114"/>
      <c r="I193" s="105"/>
      <c r="J193" s="105"/>
      <c r="K193" s="105"/>
      <c r="L193" s="105" t="s">
        <v>1639</v>
      </c>
      <c r="M193" s="105" t="s">
        <v>1615</v>
      </c>
      <c r="N193" s="106" t="s">
        <v>1607</v>
      </c>
      <c r="O193" s="105" t="s">
        <v>1562</v>
      </c>
      <c r="P193" s="105" t="s">
        <v>1563</v>
      </c>
      <c r="Q193" s="105" t="s">
        <v>1561</v>
      </c>
      <c r="R193" s="105" t="s">
        <v>1566</v>
      </c>
      <c r="S193" s="105" t="s">
        <v>1596</v>
      </c>
      <c r="T193" s="105" t="s">
        <v>1567</v>
      </c>
      <c r="U193" s="105" t="s">
        <v>1577</v>
      </c>
      <c r="V193" s="105"/>
      <c r="W193" s="105"/>
      <c r="X193" s="105"/>
      <c r="Y193" s="105"/>
      <c r="AD193" s="105"/>
      <c r="AE193" s="105"/>
      <c r="AF193" s="105"/>
      <c r="AG193" s="105"/>
      <c r="AH193" s="105"/>
      <c r="AI193" s="105"/>
      <c r="AJ193" s="105"/>
      <c r="AK193" s="114"/>
      <c r="AN193" s="105"/>
      <c r="AO193" s="105"/>
      <c r="AP193" s="105"/>
      <c r="AQ193" s="114"/>
      <c r="AR193" s="105"/>
      <c r="AS193" s="105"/>
    </row>
    <row r="194" spans="1:45" s="7" customFormat="1" ht="11.25" x14ac:dyDescent="0.2">
      <c r="A194" s="105" t="s">
        <v>1566</v>
      </c>
      <c r="B194" s="105" t="s">
        <v>1565</v>
      </c>
      <c r="C194" s="105" t="s">
        <v>1596</v>
      </c>
      <c r="D194" s="105" t="s">
        <v>1637</v>
      </c>
      <c r="E194" s="105" t="s">
        <v>1565</v>
      </c>
      <c r="F194" s="105"/>
      <c r="G194" s="105"/>
      <c r="H194" s="114"/>
      <c r="I194" s="105"/>
      <c r="J194" s="105"/>
      <c r="K194" s="105"/>
      <c r="L194" s="105" t="s">
        <v>1640</v>
      </c>
      <c r="M194" s="105" t="s">
        <v>1625</v>
      </c>
      <c r="N194" s="106" t="s">
        <v>1561</v>
      </c>
      <c r="O194" s="105" t="s">
        <v>1607</v>
      </c>
      <c r="P194" s="105" t="s">
        <v>1563</v>
      </c>
      <c r="Q194" s="105" t="s">
        <v>1608</v>
      </c>
      <c r="R194" s="105" t="s">
        <v>1582</v>
      </c>
      <c r="S194" s="105" t="s">
        <v>1565</v>
      </c>
      <c r="T194" s="105" t="s">
        <v>1567</v>
      </c>
      <c r="U194" s="105" t="s">
        <v>1568</v>
      </c>
      <c r="V194" s="105"/>
      <c r="W194" s="105"/>
      <c r="X194" s="105"/>
      <c r="Y194" s="105"/>
      <c r="AD194" s="105"/>
      <c r="AE194" s="105"/>
      <c r="AF194" s="105"/>
      <c r="AG194" s="105"/>
      <c r="AH194" s="105"/>
      <c r="AI194" s="105"/>
      <c r="AJ194" s="105"/>
      <c r="AK194" s="114"/>
      <c r="AN194" s="105"/>
      <c r="AO194" s="105"/>
      <c r="AP194" s="105"/>
      <c r="AQ194" s="114"/>
      <c r="AR194" s="105"/>
      <c r="AS194" s="105"/>
    </row>
    <row r="195" spans="1:45" s="7" customFormat="1" ht="11.25" x14ac:dyDescent="0.2">
      <c r="A195" s="105" t="s">
        <v>1596</v>
      </c>
      <c r="B195" s="105" t="s">
        <v>1567</v>
      </c>
      <c r="C195" s="105" t="s">
        <v>1567</v>
      </c>
      <c r="D195" s="105" t="s">
        <v>1567</v>
      </c>
      <c r="E195" s="105" t="s">
        <v>1567</v>
      </c>
      <c r="F195" s="105"/>
      <c r="G195" s="105"/>
      <c r="H195" s="114"/>
      <c r="I195" s="105"/>
      <c r="J195" s="105"/>
      <c r="K195" s="105"/>
      <c r="L195" s="105" t="s">
        <v>1641</v>
      </c>
      <c r="M195" s="105" t="s">
        <v>1560</v>
      </c>
      <c r="N195" s="106" t="s">
        <v>1561</v>
      </c>
      <c r="O195" s="105" t="s">
        <v>1562</v>
      </c>
      <c r="P195" s="105" t="s">
        <v>1563</v>
      </c>
      <c r="Q195" s="105" t="s">
        <v>1608</v>
      </c>
      <c r="R195" s="105" t="s">
        <v>1566</v>
      </c>
      <c r="S195" s="105" t="s">
        <v>1596</v>
      </c>
      <c r="T195" s="105" t="s">
        <v>1567</v>
      </c>
      <c r="U195" s="105" t="s">
        <v>1575</v>
      </c>
      <c r="V195" s="105"/>
      <c r="W195" s="105"/>
      <c r="X195" s="105"/>
      <c r="Y195" s="105"/>
      <c r="AD195" s="105"/>
      <c r="AE195" s="105"/>
      <c r="AF195" s="105"/>
      <c r="AG195" s="105"/>
      <c r="AH195" s="105"/>
      <c r="AI195" s="105"/>
      <c r="AJ195" s="105"/>
      <c r="AK195" s="114"/>
      <c r="AN195" s="105"/>
      <c r="AO195" s="105"/>
      <c r="AP195" s="105"/>
      <c r="AQ195" s="114"/>
      <c r="AR195" s="105"/>
      <c r="AS195" s="105"/>
    </row>
    <row r="196" spans="1:45" s="7" customFormat="1" ht="11.25" x14ac:dyDescent="0.2">
      <c r="A196" s="105" t="s">
        <v>1568</v>
      </c>
      <c r="B196" s="105" t="s">
        <v>1577</v>
      </c>
      <c r="C196" s="105" t="s">
        <v>1568</v>
      </c>
      <c r="D196" s="105" t="s">
        <v>1699</v>
      </c>
      <c r="E196" s="105" t="s">
        <v>1575</v>
      </c>
      <c r="F196" s="105"/>
      <c r="G196" s="105"/>
      <c r="H196" s="114"/>
      <c r="I196" s="105"/>
      <c r="J196" s="105"/>
      <c r="K196" s="105"/>
      <c r="L196" s="105" t="s">
        <v>1642</v>
      </c>
      <c r="M196" s="105" t="s">
        <v>1615</v>
      </c>
      <c r="N196" s="106" t="s">
        <v>1560</v>
      </c>
      <c r="O196" s="105" t="s">
        <v>1562</v>
      </c>
      <c r="P196" s="105" t="s">
        <v>1563</v>
      </c>
      <c r="Q196" s="105" t="s">
        <v>1561</v>
      </c>
      <c r="R196" s="105" t="s">
        <v>1566</v>
      </c>
      <c r="S196" s="105" t="s">
        <v>1596</v>
      </c>
      <c r="T196" s="105" t="s">
        <v>1567</v>
      </c>
      <c r="U196" s="105" t="s">
        <v>1570</v>
      </c>
      <c r="V196" s="105"/>
      <c r="W196" s="105"/>
      <c r="X196" s="105"/>
      <c r="Y196" s="105"/>
      <c r="AD196" s="105"/>
      <c r="AE196" s="105"/>
      <c r="AF196" s="105"/>
      <c r="AG196" s="105"/>
      <c r="AH196" s="105"/>
      <c r="AI196" s="105"/>
      <c r="AJ196" s="105"/>
      <c r="AK196" s="114"/>
      <c r="AN196" s="105"/>
      <c r="AO196" s="105"/>
      <c r="AP196" s="105"/>
      <c r="AQ196" s="114"/>
      <c r="AR196" s="105"/>
      <c r="AS196" s="105"/>
    </row>
    <row r="197" spans="1:45" s="7" customFormat="1" ht="11.25" x14ac:dyDescent="0.2">
      <c r="B197" s="105"/>
      <c r="C197" s="105"/>
      <c r="D197" s="105"/>
      <c r="E197" s="105"/>
      <c r="F197" s="105"/>
      <c r="G197" s="105"/>
      <c r="H197" s="114"/>
      <c r="I197" s="105"/>
      <c r="J197" s="105"/>
      <c r="K197" s="105"/>
      <c r="L197" s="105" t="s">
        <v>1643</v>
      </c>
      <c r="M197" s="105" t="s">
        <v>1561</v>
      </c>
      <c r="N197" s="106" t="s">
        <v>1644</v>
      </c>
      <c r="O197" s="105" t="s">
        <v>1637</v>
      </c>
      <c r="P197" s="105" t="s">
        <v>1608</v>
      </c>
      <c r="Q197" s="105" t="s">
        <v>1582</v>
      </c>
      <c r="R197" s="105" t="s">
        <v>1634</v>
      </c>
      <c r="S197" s="105" t="s">
        <v>1596</v>
      </c>
      <c r="T197" s="105" t="s">
        <v>1567</v>
      </c>
      <c r="U197" s="105" t="s">
        <v>1628</v>
      </c>
      <c r="V197" s="105"/>
      <c r="W197" s="105"/>
      <c r="X197" s="105"/>
      <c r="Y197" s="105"/>
      <c r="AD197" s="105"/>
      <c r="AE197" s="105"/>
      <c r="AF197" s="105"/>
      <c r="AG197" s="105"/>
      <c r="AH197" s="105"/>
      <c r="AI197" s="105"/>
      <c r="AJ197" s="105"/>
      <c r="AK197" s="114"/>
      <c r="AN197" s="105"/>
      <c r="AO197" s="105"/>
      <c r="AP197" s="105"/>
      <c r="AQ197" s="114"/>
      <c r="AR197" s="105"/>
      <c r="AS197" s="105"/>
    </row>
    <row r="198" spans="1:45" s="7" customFormat="1" ht="11.25" x14ac:dyDescent="0.2">
      <c r="B198" s="105"/>
      <c r="C198" s="105"/>
      <c r="D198" s="105"/>
      <c r="E198" s="105"/>
      <c r="F198" s="105"/>
      <c r="G198" s="105"/>
      <c r="H198" s="114"/>
      <c r="I198" s="105"/>
      <c r="J198" s="105"/>
      <c r="K198" s="105"/>
      <c r="L198" s="105" t="s">
        <v>1645</v>
      </c>
      <c r="M198" s="105" t="s">
        <v>1615</v>
      </c>
      <c r="N198" s="106" t="s">
        <v>1607</v>
      </c>
      <c r="O198" s="105" t="s">
        <v>1562</v>
      </c>
      <c r="P198" s="105" t="s">
        <v>1563</v>
      </c>
      <c r="Q198" s="105" t="s">
        <v>1561</v>
      </c>
      <c r="R198" s="105" t="s">
        <v>1582</v>
      </c>
      <c r="S198" s="105" t="s">
        <v>1596</v>
      </c>
      <c r="T198" s="105" t="s">
        <v>1567</v>
      </c>
      <c r="U198" s="105" t="s">
        <v>1638</v>
      </c>
      <c r="V198" s="105"/>
      <c r="W198" s="105"/>
      <c r="X198" s="105"/>
      <c r="Y198" s="105"/>
      <c r="AD198" s="105"/>
      <c r="AE198" s="105"/>
      <c r="AF198" s="105"/>
      <c r="AG198" s="105"/>
      <c r="AH198" s="105"/>
      <c r="AI198" s="105"/>
      <c r="AJ198" s="105"/>
      <c r="AK198" s="114"/>
      <c r="AN198" s="105"/>
      <c r="AO198" s="105"/>
      <c r="AP198" s="105"/>
      <c r="AQ198" s="114"/>
      <c r="AR198" s="105"/>
      <c r="AS198" s="105"/>
    </row>
    <row r="199" spans="1:45" s="7" customFormat="1" ht="11.25" x14ac:dyDescent="0.2">
      <c r="B199" s="105"/>
      <c r="C199" s="105"/>
      <c r="D199" s="105"/>
      <c r="E199" s="105"/>
      <c r="F199" s="105"/>
      <c r="G199" s="105"/>
      <c r="H199" s="114"/>
      <c r="I199" s="105"/>
      <c r="J199" s="105"/>
      <c r="K199" s="105"/>
      <c r="L199" s="105" t="s">
        <v>1646</v>
      </c>
      <c r="M199" s="105" t="s">
        <v>1561</v>
      </c>
      <c r="N199" s="106" t="s">
        <v>1564</v>
      </c>
      <c r="O199" s="105" t="s">
        <v>1637</v>
      </c>
      <c r="P199" s="105" t="s">
        <v>1581</v>
      </c>
      <c r="Q199" s="105" t="s">
        <v>1582</v>
      </c>
      <c r="R199" s="105" t="s">
        <v>1634</v>
      </c>
      <c r="S199" s="105" t="s">
        <v>1596</v>
      </c>
      <c r="T199" s="105" t="s">
        <v>1567</v>
      </c>
      <c r="U199" s="105" t="s">
        <v>1577</v>
      </c>
      <c r="V199" s="105"/>
      <c r="W199" s="105"/>
      <c r="X199" s="105"/>
      <c r="Y199" s="105"/>
      <c r="AD199" s="105"/>
      <c r="AE199" s="105"/>
      <c r="AF199" s="105"/>
      <c r="AG199" s="105"/>
      <c r="AH199" s="105"/>
      <c r="AI199" s="105"/>
      <c r="AJ199" s="105"/>
      <c r="AK199" s="114"/>
      <c r="AN199" s="105"/>
      <c r="AO199" s="105"/>
      <c r="AP199" s="105"/>
      <c r="AQ199" s="114"/>
      <c r="AR199" s="105"/>
      <c r="AS199" s="105"/>
    </row>
    <row r="200" spans="1:45" s="7" customFormat="1" ht="11.25" x14ac:dyDescent="0.2">
      <c r="B200" s="105"/>
      <c r="C200" s="105"/>
      <c r="D200" s="105"/>
      <c r="E200" s="105"/>
      <c r="F200" s="105"/>
      <c r="G200" s="105"/>
      <c r="H200" s="114"/>
      <c r="I200" s="105"/>
      <c r="J200" s="105"/>
      <c r="K200" s="105"/>
      <c r="L200" s="105" t="s">
        <v>1647</v>
      </c>
      <c r="M200" s="105" t="s">
        <v>1615</v>
      </c>
      <c r="N200" s="106" t="s">
        <v>1607</v>
      </c>
      <c r="O200" s="105" t="s">
        <v>1562</v>
      </c>
      <c r="P200" s="105" t="s">
        <v>1563</v>
      </c>
      <c r="Q200" s="105" t="s">
        <v>1561</v>
      </c>
      <c r="R200" s="105" t="s">
        <v>1566</v>
      </c>
      <c r="S200" s="105" t="s">
        <v>1565</v>
      </c>
      <c r="T200" s="105" t="s">
        <v>1567</v>
      </c>
      <c r="U200" s="105" t="s">
        <v>1568</v>
      </c>
      <c r="V200" s="105"/>
      <c r="W200" s="105"/>
      <c r="X200" s="105"/>
      <c r="Y200" s="105"/>
      <c r="AD200" s="105"/>
      <c r="AE200" s="105"/>
      <c r="AF200" s="105"/>
      <c r="AG200" s="105"/>
      <c r="AH200" s="105"/>
      <c r="AI200" s="105"/>
      <c r="AJ200" s="105"/>
      <c r="AK200" s="114"/>
      <c r="AN200" s="105"/>
      <c r="AO200" s="105"/>
      <c r="AP200" s="105"/>
      <c r="AQ200" s="114"/>
      <c r="AR200" s="105"/>
      <c r="AS200" s="105"/>
    </row>
    <row r="201" spans="1:45" s="7" customFormat="1" ht="11.25" x14ac:dyDescent="0.2">
      <c r="B201" s="105"/>
      <c r="C201" s="105"/>
      <c r="D201" s="105"/>
      <c r="E201" s="105"/>
      <c r="F201" s="105"/>
      <c r="G201" s="105"/>
      <c r="H201" s="114"/>
      <c r="I201" s="105"/>
      <c r="J201" s="105"/>
      <c r="K201" s="105"/>
      <c r="L201" s="105" t="s">
        <v>1648</v>
      </c>
      <c r="M201" s="105" t="s">
        <v>1561</v>
      </c>
      <c r="N201" s="106" t="s">
        <v>1564</v>
      </c>
      <c r="O201" s="105" t="s">
        <v>1637</v>
      </c>
      <c r="P201" s="105" t="s">
        <v>1581</v>
      </c>
      <c r="Q201" s="105" t="s">
        <v>1582</v>
      </c>
      <c r="R201" s="105" t="s">
        <v>1634</v>
      </c>
      <c r="S201" s="105" t="s">
        <v>1596</v>
      </c>
      <c r="T201" s="105" t="s">
        <v>1567</v>
      </c>
      <c r="U201" s="105" t="s">
        <v>1575</v>
      </c>
      <c r="V201" s="105"/>
      <c r="W201" s="105"/>
      <c r="X201" s="105"/>
      <c r="Y201" s="105"/>
      <c r="AD201" s="105"/>
      <c r="AE201" s="105"/>
      <c r="AF201" s="105"/>
      <c r="AG201" s="105"/>
      <c r="AH201" s="105"/>
      <c r="AI201" s="105"/>
      <c r="AJ201" s="105"/>
      <c r="AK201" s="114"/>
      <c r="AN201" s="105"/>
      <c r="AO201" s="105"/>
      <c r="AP201" s="105"/>
      <c r="AQ201" s="114"/>
      <c r="AR201" s="105"/>
      <c r="AS201" s="105"/>
    </row>
    <row r="202" spans="1:45" s="7" customFormat="1" ht="11.25" x14ac:dyDescent="0.2">
      <c r="B202" s="105"/>
      <c r="C202" s="105"/>
      <c r="D202" s="105"/>
      <c r="E202" s="105"/>
      <c r="F202" s="105"/>
      <c r="G202" s="105"/>
      <c r="H202" s="114"/>
      <c r="I202" s="105"/>
      <c r="J202" s="105"/>
      <c r="K202" s="105"/>
      <c r="L202" s="105" t="s">
        <v>1649</v>
      </c>
      <c r="M202" s="105" t="s">
        <v>1561</v>
      </c>
      <c r="N202" s="106" t="s">
        <v>1607</v>
      </c>
      <c r="O202" s="105" t="s">
        <v>1562</v>
      </c>
      <c r="P202" s="105" t="s">
        <v>1608</v>
      </c>
      <c r="Q202" s="105" t="s">
        <v>1582</v>
      </c>
      <c r="R202" s="105" t="s">
        <v>1634</v>
      </c>
      <c r="S202" s="105" t="s">
        <v>1596</v>
      </c>
      <c r="T202" s="105" t="s">
        <v>1567</v>
      </c>
      <c r="U202" s="105" t="s">
        <v>1570</v>
      </c>
      <c r="V202" s="105"/>
      <c r="W202" s="105"/>
      <c r="X202" s="105"/>
      <c r="Y202" s="105"/>
      <c r="AD202" s="105"/>
      <c r="AE202" s="105"/>
      <c r="AF202" s="105"/>
      <c r="AG202" s="105"/>
      <c r="AH202" s="105"/>
      <c r="AI202" s="105"/>
      <c r="AJ202" s="105"/>
      <c r="AK202" s="114"/>
      <c r="AN202" s="105"/>
      <c r="AO202" s="105"/>
      <c r="AP202" s="105"/>
      <c r="AQ202" s="114"/>
      <c r="AR202" s="105"/>
      <c r="AS202" s="105"/>
    </row>
    <row r="203" spans="1:45" s="7" customFormat="1" ht="11.25" x14ac:dyDescent="0.2">
      <c r="B203" s="105"/>
      <c r="C203" s="105"/>
      <c r="D203" s="105"/>
      <c r="E203" s="105"/>
      <c r="F203" s="105"/>
      <c r="G203" s="105"/>
      <c r="H203" s="114"/>
      <c r="I203" s="105"/>
      <c r="J203" s="105"/>
      <c r="K203" s="105"/>
      <c r="L203" s="105" t="s">
        <v>1650</v>
      </c>
      <c r="M203" s="105" t="s">
        <v>1615</v>
      </c>
      <c r="N203" s="106" t="s">
        <v>1607</v>
      </c>
      <c r="O203" s="105" t="s">
        <v>1562</v>
      </c>
      <c r="P203" s="105" t="s">
        <v>1563</v>
      </c>
      <c r="Q203" s="105" t="s">
        <v>1561</v>
      </c>
      <c r="R203" s="105" t="s">
        <v>1582</v>
      </c>
      <c r="S203" s="105" t="s">
        <v>1596</v>
      </c>
      <c r="T203" s="105" t="s">
        <v>1567</v>
      </c>
      <c r="U203" s="105" t="s">
        <v>1628</v>
      </c>
      <c r="V203" s="105"/>
      <c r="W203" s="105"/>
      <c r="X203" s="105"/>
      <c r="Y203" s="105"/>
      <c r="AD203" s="105"/>
      <c r="AE203" s="105"/>
      <c r="AF203" s="105"/>
      <c r="AG203" s="105"/>
      <c r="AH203" s="105"/>
      <c r="AI203" s="105"/>
      <c r="AJ203" s="105"/>
      <c r="AK203" s="114"/>
      <c r="AN203" s="105"/>
      <c r="AO203" s="105"/>
      <c r="AP203" s="105"/>
      <c r="AQ203" s="114"/>
      <c r="AR203" s="105"/>
      <c r="AS203" s="105"/>
    </row>
    <row r="204" spans="1:45" s="7" customFormat="1" ht="11.25" x14ac:dyDescent="0.2">
      <c r="B204" s="105"/>
      <c r="C204" s="105"/>
      <c r="D204" s="105"/>
      <c r="E204" s="105"/>
      <c r="F204" s="105"/>
      <c r="G204" s="105"/>
      <c r="H204" s="114"/>
      <c r="I204" s="105"/>
      <c r="J204" s="105"/>
      <c r="K204" s="105"/>
      <c r="L204" s="105" t="s">
        <v>1613</v>
      </c>
      <c r="M204" s="105" t="s">
        <v>124</v>
      </c>
      <c r="N204" s="106" t="s">
        <v>1551</v>
      </c>
      <c r="O204" s="105" t="s">
        <v>1552</v>
      </c>
      <c r="P204" s="105" t="s">
        <v>1553</v>
      </c>
      <c r="Q204" s="105" t="s">
        <v>1554</v>
      </c>
      <c r="R204" s="105" t="s">
        <v>1555</v>
      </c>
      <c r="S204" s="105" t="s">
        <v>1556</v>
      </c>
      <c r="T204" s="105" t="s">
        <v>1557</v>
      </c>
      <c r="U204" s="105" t="s">
        <v>1558</v>
      </c>
      <c r="V204" s="105"/>
      <c r="W204" s="105"/>
      <c r="X204" s="105"/>
      <c r="Y204" s="105"/>
      <c r="AD204" s="105"/>
      <c r="AE204" s="105"/>
      <c r="AF204" s="105"/>
      <c r="AG204" s="105"/>
      <c r="AH204" s="105"/>
      <c r="AI204" s="105"/>
      <c r="AJ204" s="105"/>
      <c r="AK204" s="114"/>
      <c r="AN204" s="105"/>
      <c r="AO204" s="105"/>
      <c r="AP204" s="105"/>
      <c r="AQ204" s="114"/>
      <c r="AR204" s="105"/>
      <c r="AS204" s="105"/>
    </row>
    <row r="205" spans="1:45" s="7" customFormat="1" ht="11.25" x14ac:dyDescent="0.2">
      <c r="B205" s="105"/>
      <c r="C205" s="105"/>
      <c r="D205" s="105"/>
      <c r="E205" s="105"/>
      <c r="F205" s="105"/>
      <c r="G205" s="105"/>
      <c r="H205" s="114"/>
      <c r="I205" s="105"/>
      <c r="J205" s="105"/>
      <c r="K205" s="105"/>
      <c r="L205" s="105" t="s">
        <v>1651</v>
      </c>
      <c r="M205" s="105" t="s">
        <v>1561</v>
      </c>
      <c r="N205" s="106" t="s">
        <v>1607</v>
      </c>
      <c r="O205" s="105" t="s">
        <v>1562</v>
      </c>
      <c r="P205" s="105" t="s">
        <v>1652</v>
      </c>
      <c r="Q205" s="105" t="s">
        <v>1582</v>
      </c>
      <c r="R205" s="105" t="s">
        <v>1634</v>
      </c>
      <c r="S205" s="105" t="s">
        <v>1596</v>
      </c>
      <c r="T205" s="105" t="s">
        <v>1567</v>
      </c>
      <c r="U205" s="105" t="s">
        <v>1568</v>
      </c>
      <c r="V205" s="105"/>
      <c r="W205" s="105"/>
      <c r="X205" s="105"/>
      <c r="Y205" s="105"/>
      <c r="AD205" s="105"/>
      <c r="AE205" s="105"/>
      <c r="AF205" s="105"/>
      <c r="AG205" s="105"/>
      <c r="AH205" s="105"/>
      <c r="AI205" s="105"/>
      <c r="AJ205" s="105"/>
      <c r="AK205" s="114"/>
      <c r="AN205" s="105"/>
      <c r="AO205" s="105"/>
      <c r="AP205" s="105"/>
      <c r="AQ205" s="114"/>
      <c r="AR205" s="105"/>
      <c r="AS205" s="105"/>
    </row>
    <row r="206" spans="1:45" s="7" customFormat="1" ht="11.25" x14ac:dyDescent="0.2">
      <c r="B206" s="105"/>
      <c r="C206" s="105"/>
      <c r="D206" s="105"/>
      <c r="E206" s="105"/>
      <c r="F206" s="105"/>
      <c r="G206" s="105"/>
      <c r="H206" s="114"/>
      <c r="I206" s="105"/>
      <c r="J206" s="105"/>
      <c r="K206" s="105"/>
      <c r="L206" s="105" t="s">
        <v>1653</v>
      </c>
      <c r="M206" s="105" t="s">
        <v>1615</v>
      </c>
      <c r="N206" s="106" t="s">
        <v>1607</v>
      </c>
      <c r="O206" s="105" t="s">
        <v>1562</v>
      </c>
      <c r="P206" s="105" t="s">
        <v>1563</v>
      </c>
      <c r="Q206" s="105" t="s">
        <v>1561</v>
      </c>
      <c r="R206" s="105" t="s">
        <v>1566</v>
      </c>
      <c r="S206" s="105" t="s">
        <v>1596</v>
      </c>
      <c r="T206" s="105" t="s">
        <v>1567</v>
      </c>
      <c r="U206" s="105" t="s">
        <v>1577</v>
      </c>
      <c r="V206" s="105"/>
      <c r="W206" s="105"/>
      <c r="X206" s="105"/>
      <c r="Y206" s="105"/>
      <c r="AD206" s="105"/>
      <c r="AE206" s="105"/>
      <c r="AF206" s="105"/>
      <c r="AG206" s="105"/>
      <c r="AH206" s="105"/>
      <c r="AI206" s="105"/>
      <c r="AJ206" s="105"/>
      <c r="AK206" s="114"/>
      <c r="AN206" s="105"/>
      <c r="AO206" s="105"/>
      <c r="AP206" s="105"/>
      <c r="AQ206" s="114"/>
      <c r="AR206" s="105"/>
      <c r="AS206" s="105"/>
    </row>
    <row r="207" spans="1:45" s="7" customFormat="1" ht="11.25" x14ac:dyDescent="0.2">
      <c r="B207" s="105"/>
      <c r="C207" s="105"/>
      <c r="D207" s="105"/>
      <c r="E207" s="105"/>
      <c r="F207" s="105"/>
      <c r="G207" s="105"/>
      <c r="H207" s="114"/>
      <c r="I207" s="105"/>
      <c r="J207" s="105"/>
      <c r="K207" s="105"/>
      <c r="L207" s="105" t="s">
        <v>1654</v>
      </c>
      <c r="M207" s="105" t="s">
        <v>1615</v>
      </c>
      <c r="N207" s="106" t="s">
        <v>1607</v>
      </c>
      <c r="O207" s="105" t="s">
        <v>1562</v>
      </c>
      <c r="P207" s="105" t="s">
        <v>1563</v>
      </c>
      <c r="Q207" s="105" t="s">
        <v>1561</v>
      </c>
      <c r="R207" s="105" t="s">
        <v>1582</v>
      </c>
      <c r="S207" s="105" t="s">
        <v>1596</v>
      </c>
      <c r="T207" s="105" t="s">
        <v>1567</v>
      </c>
      <c r="U207" s="105" t="s">
        <v>1575</v>
      </c>
      <c r="V207" s="105"/>
      <c r="W207" s="105"/>
      <c r="X207" s="105"/>
      <c r="Y207" s="105"/>
      <c r="AD207" s="105"/>
      <c r="AE207" s="105"/>
      <c r="AF207" s="105"/>
      <c r="AG207" s="105"/>
      <c r="AH207" s="105"/>
      <c r="AI207" s="105"/>
      <c r="AJ207" s="105"/>
      <c r="AK207" s="114"/>
      <c r="AN207" s="105"/>
      <c r="AO207" s="105"/>
      <c r="AP207" s="105"/>
      <c r="AQ207" s="114"/>
      <c r="AR207" s="105"/>
      <c r="AS207" s="105"/>
    </row>
    <row r="208" spans="1:45" s="7" customFormat="1" ht="11.25" x14ac:dyDescent="0.2">
      <c r="B208" s="105"/>
      <c r="C208" s="105"/>
      <c r="D208" s="105"/>
      <c r="E208" s="105"/>
      <c r="F208" s="105"/>
      <c r="G208" s="105"/>
      <c r="H208" s="114"/>
      <c r="I208" s="105"/>
      <c r="J208" s="105"/>
      <c r="K208" s="105"/>
      <c r="L208" s="105" t="s">
        <v>1655</v>
      </c>
      <c r="M208" s="105" t="s">
        <v>1615</v>
      </c>
      <c r="N208" s="106" t="s">
        <v>1607</v>
      </c>
      <c r="O208" s="105" t="s">
        <v>1562</v>
      </c>
      <c r="P208" s="105" t="s">
        <v>1563</v>
      </c>
      <c r="Q208" s="105" t="s">
        <v>1561</v>
      </c>
      <c r="R208" s="105" t="s">
        <v>1582</v>
      </c>
      <c r="S208" s="105" t="s">
        <v>1596</v>
      </c>
      <c r="T208" s="105" t="s">
        <v>1567</v>
      </c>
      <c r="U208" s="105" t="s">
        <v>1570</v>
      </c>
      <c r="V208" s="105"/>
      <c r="W208" s="105"/>
      <c r="X208" s="105"/>
      <c r="Y208" s="105"/>
      <c r="AD208" s="105"/>
      <c r="AE208" s="105"/>
      <c r="AF208" s="105"/>
      <c r="AG208" s="105"/>
      <c r="AH208" s="105"/>
      <c r="AI208" s="105"/>
      <c r="AJ208" s="105"/>
      <c r="AK208" s="114"/>
      <c r="AN208" s="105"/>
      <c r="AO208" s="105"/>
      <c r="AP208" s="105"/>
      <c r="AQ208" s="114"/>
      <c r="AR208" s="105"/>
      <c r="AS208" s="105"/>
    </row>
    <row r="209" spans="2:45" s="7" customFormat="1" ht="11.25" x14ac:dyDescent="0.2">
      <c r="B209" s="105"/>
      <c r="C209" s="105"/>
      <c r="D209" s="105"/>
      <c r="E209" s="105"/>
      <c r="F209" s="105"/>
      <c r="G209" s="105"/>
      <c r="H209" s="114"/>
      <c r="I209" s="105"/>
      <c r="J209" s="105"/>
      <c r="K209" s="105"/>
      <c r="L209" s="105" t="s">
        <v>1656</v>
      </c>
      <c r="M209" s="105" t="s">
        <v>1615</v>
      </c>
      <c r="N209" s="106" t="s">
        <v>1607</v>
      </c>
      <c r="O209" s="105" t="s">
        <v>1562</v>
      </c>
      <c r="P209" s="105" t="s">
        <v>1563</v>
      </c>
      <c r="Q209" s="105" t="s">
        <v>1561</v>
      </c>
      <c r="R209" s="105" t="s">
        <v>1582</v>
      </c>
      <c r="S209" s="105" t="s">
        <v>1596</v>
      </c>
      <c r="T209" s="105" t="s">
        <v>1567</v>
      </c>
      <c r="U209" s="105" t="s">
        <v>1568</v>
      </c>
      <c r="V209" s="105"/>
      <c r="W209" s="105"/>
      <c r="X209" s="105"/>
      <c r="Y209" s="105"/>
      <c r="AD209" s="105"/>
      <c r="AE209" s="105"/>
      <c r="AF209" s="105"/>
      <c r="AG209" s="105"/>
      <c r="AH209" s="105"/>
      <c r="AI209" s="105"/>
      <c r="AJ209" s="105"/>
      <c r="AK209" s="114"/>
      <c r="AN209" s="105"/>
      <c r="AO209" s="105"/>
      <c r="AP209" s="105"/>
      <c r="AQ209" s="114"/>
      <c r="AR209" s="105"/>
      <c r="AS209" s="105"/>
    </row>
    <row r="210" spans="2:45" s="7" customFormat="1" ht="11.25" x14ac:dyDescent="0.2">
      <c r="B210" s="105"/>
      <c r="C210" s="105"/>
      <c r="D210" s="105"/>
      <c r="E210" s="105"/>
      <c r="F210" s="105"/>
      <c r="G210" s="105"/>
      <c r="H210" s="114"/>
      <c r="I210" s="105"/>
      <c r="J210" s="105"/>
      <c r="K210" s="105"/>
      <c r="L210" s="105" t="s">
        <v>1657</v>
      </c>
      <c r="M210" s="105" t="s">
        <v>1615</v>
      </c>
      <c r="N210" s="106" t="s">
        <v>1607</v>
      </c>
      <c r="O210" s="105" t="s">
        <v>1562</v>
      </c>
      <c r="P210" s="105" t="s">
        <v>1563</v>
      </c>
      <c r="Q210" s="105" t="s">
        <v>1561</v>
      </c>
      <c r="R210" s="105" t="s">
        <v>1582</v>
      </c>
      <c r="S210" s="105" t="s">
        <v>1596</v>
      </c>
      <c r="T210" s="105" t="s">
        <v>1567</v>
      </c>
      <c r="U210" s="105" t="s">
        <v>1575</v>
      </c>
      <c r="V210" s="105"/>
      <c r="W210" s="105"/>
      <c r="X210" s="105"/>
      <c r="Y210" s="105"/>
      <c r="AD210" s="105"/>
      <c r="AE210" s="105"/>
      <c r="AF210" s="105"/>
      <c r="AG210" s="105"/>
      <c r="AH210" s="105"/>
      <c r="AI210" s="105"/>
      <c r="AJ210" s="105"/>
      <c r="AK210" s="114"/>
      <c r="AN210" s="105"/>
      <c r="AO210" s="105"/>
      <c r="AP210" s="105"/>
      <c r="AQ210" s="114"/>
      <c r="AR210" s="105"/>
      <c r="AS210" s="105"/>
    </row>
    <row r="211" spans="2:45" s="7" customFormat="1" ht="11.25" x14ac:dyDescent="0.2">
      <c r="B211" s="105"/>
      <c r="C211" s="105"/>
      <c r="D211" s="105"/>
      <c r="E211" s="105"/>
      <c r="F211" s="105"/>
      <c r="G211" s="105"/>
      <c r="H211" s="114"/>
      <c r="I211" s="105"/>
      <c r="J211" s="105"/>
      <c r="K211" s="105"/>
      <c r="L211" s="105" t="s">
        <v>1658</v>
      </c>
      <c r="M211" s="105" t="s">
        <v>1615</v>
      </c>
      <c r="N211" s="106" t="s">
        <v>1561</v>
      </c>
      <c r="O211" s="105" t="s">
        <v>1562</v>
      </c>
      <c r="P211" s="105" t="s">
        <v>1563</v>
      </c>
      <c r="Q211" s="105" t="s">
        <v>1607</v>
      </c>
      <c r="R211" s="105" t="s">
        <v>1566</v>
      </c>
      <c r="S211" s="105" t="s">
        <v>1659</v>
      </c>
      <c r="T211" s="105" t="s">
        <v>1567</v>
      </c>
      <c r="U211" s="105" t="s">
        <v>1577</v>
      </c>
      <c r="V211" s="105"/>
      <c r="W211" s="105"/>
      <c r="X211" s="105"/>
      <c r="Y211" s="105"/>
      <c r="AD211" s="105"/>
      <c r="AE211" s="105"/>
      <c r="AF211" s="105"/>
      <c r="AG211" s="105"/>
      <c r="AH211" s="105"/>
      <c r="AI211" s="105"/>
      <c r="AJ211" s="105"/>
      <c r="AK211" s="114"/>
      <c r="AN211" s="105"/>
      <c r="AO211" s="105"/>
      <c r="AP211" s="105"/>
      <c r="AQ211" s="114"/>
      <c r="AR211" s="105"/>
      <c r="AS211" s="105"/>
    </row>
    <row r="212" spans="2:45" s="7" customFormat="1" ht="11.25" x14ac:dyDescent="0.2">
      <c r="B212" s="105"/>
      <c r="C212" s="105"/>
      <c r="D212" s="105"/>
      <c r="E212" s="105"/>
      <c r="F212" s="105"/>
      <c r="G212" s="105"/>
      <c r="H212" s="114"/>
      <c r="I212" s="105"/>
      <c r="J212" s="105"/>
      <c r="K212" s="105"/>
      <c r="L212" s="105" t="s">
        <v>1660</v>
      </c>
      <c r="M212" s="105" t="s">
        <v>1615</v>
      </c>
      <c r="N212" s="106" t="s">
        <v>1607</v>
      </c>
      <c r="O212" s="105" t="s">
        <v>1562</v>
      </c>
      <c r="P212" s="105" t="s">
        <v>1563</v>
      </c>
      <c r="Q212" s="105" t="s">
        <v>1661</v>
      </c>
      <c r="R212" s="105" t="s">
        <v>1582</v>
      </c>
      <c r="S212" s="105" t="s">
        <v>1659</v>
      </c>
      <c r="T212" s="105" t="s">
        <v>1567</v>
      </c>
      <c r="U212" s="105" t="s">
        <v>1570</v>
      </c>
      <c r="V212" s="105"/>
      <c r="W212" s="105"/>
      <c r="X212" s="105"/>
      <c r="Y212" s="105"/>
      <c r="AD212" s="105"/>
      <c r="AE212" s="105"/>
      <c r="AF212" s="105"/>
      <c r="AG212" s="105"/>
      <c r="AH212" s="105"/>
      <c r="AI212" s="105"/>
      <c r="AJ212" s="105"/>
      <c r="AK212" s="114"/>
      <c r="AN212" s="105"/>
      <c r="AO212" s="105"/>
      <c r="AP212" s="105"/>
      <c r="AQ212" s="114"/>
      <c r="AR212" s="105"/>
      <c r="AS212" s="105"/>
    </row>
    <row r="213" spans="2:45" s="7" customFormat="1" ht="11.25" x14ac:dyDescent="0.2">
      <c r="B213" s="105"/>
      <c r="C213" s="105"/>
      <c r="D213" s="105"/>
      <c r="E213" s="105"/>
      <c r="F213" s="105"/>
      <c r="G213" s="105"/>
      <c r="H213" s="114"/>
      <c r="I213" s="105"/>
      <c r="J213" s="105"/>
      <c r="K213" s="105"/>
      <c r="L213" s="105" t="s">
        <v>1662</v>
      </c>
      <c r="M213" s="105" t="s">
        <v>1615</v>
      </c>
      <c r="N213" s="106" t="s">
        <v>1607</v>
      </c>
      <c r="O213" s="105" t="s">
        <v>1562</v>
      </c>
      <c r="P213" s="105" t="s">
        <v>1563</v>
      </c>
      <c r="Q213" s="105" t="s">
        <v>1561</v>
      </c>
      <c r="R213" s="105" t="s">
        <v>1566</v>
      </c>
      <c r="S213" s="105" t="s">
        <v>1659</v>
      </c>
      <c r="T213" s="105" t="s">
        <v>1567</v>
      </c>
      <c r="U213" s="105" t="s">
        <v>1568</v>
      </c>
      <c r="V213" s="105"/>
      <c r="W213" s="105"/>
      <c r="X213" s="105"/>
      <c r="Y213" s="105"/>
      <c r="AD213" s="105"/>
      <c r="AE213" s="105"/>
      <c r="AF213" s="105"/>
      <c r="AG213" s="105"/>
      <c r="AH213" s="105"/>
      <c r="AI213" s="105"/>
      <c r="AJ213" s="105"/>
      <c r="AK213" s="114"/>
      <c r="AN213" s="105"/>
      <c r="AO213" s="105"/>
      <c r="AP213" s="105"/>
      <c r="AQ213" s="114"/>
      <c r="AR213" s="105"/>
      <c r="AS213" s="105"/>
    </row>
    <row r="214" spans="2:45" s="7" customFormat="1" ht="11.25" x14ac:dyDescent="0.2">
      <c r="B214" s="105"/>
      <c r="C214" s="105"/>
      <c r="D214" s="105"/>
      <c r="E214" s="105"/>
      <c r="F214" s="105"/>
      <c r="G214" s="105"/>
      <c r="H214" s="114"/>
      <c r="I214" s="105"/>
      <c r="J214" s="105"/>
      <c r="K214" s="105"/>
      <c r="L214" s="105" t="s">
        <v>1663</v>
      </c>
      <c r="M214" s="105" t="s">
        <v>1615</v>
      </c>
      <c r="N214" s="106" t="s">
        <v>1607</v>
      </c>
      <c r="O214" s="105" t="s">
        <v>1562</v>
      </c>
      <c r="P214" s="105" t="s">
        <v>1563</v>
      </c>
      <c r="Q214" s="105" t="s">
        <v>1561</v>
      </c>
      <c r="R214" s="105" t="s">
        <v>1566</v>
      </c>
      <c r="S214" s="105" t="s">
        <v>1659</v>
      </c>
      <c r="T214" s="105" t="s">
        <v>1567</v>
      </c>
      <c r="U214" s="105" t="s">
        <v>1628</v>
      </c>
      <c r="V214" s="105"/>
      <c r="W214" s="105"/>
      <c r="X214" s="105"/>
      <c r="Y214" s="105"/>
      <c r="AD214" s="105"/>
      <c r="AE214" s="105"/>
      <c r="AF214" s="105"/>
      <c r="AG214" s="105"/>
      <c r="AH214" s="105"/>
      <c r="AI214" s="105"/>
      <c r="AJ214" s="105"/>
      <c r="AK214" s="114"/>
      <c r="AN214" s="105"/>
      <c r="AO214" s="105"/>
      <c r="AP214" s="105"/>
      <c r="AQ214" s="114"/>
      <c r="AR214" s="105"/>
      <c r="AS214" s="105"/>
    </row>
    <row r="215" spans="2:45" s="7" customFormat="1" ht="11.25" x14ac:dyDescent="0.2">
      <c r="B215" s="105"/>
      <c r="C215" s="105"/>
      <c r="D215" s="105"/>
      <c r="E215" s="105"/>
      <c r="F215" s="105"/>
      <c r="G215" s="105"/>
      <c r="H215" s="114"/>
      <c r="I215" s="105"/>
      <c r="J215" s="105"/>
      <c r="K215" s="105"/>
      <c r="L215" s="105" t="s">
        <v>1664</v>
      </c>
      <c r="M215" s="105" t="s">
        <v>1615</v>
      </c>
      <c r="N215" s="106" t="s">
        <v>1561</v>
      </c>
      <c r="O215" s="105" t="s">
        <v>1562</v>
      </c>
      <c r="P215" s="105" t="s">
        <v>1637</v>
      </c>
      <c r="Q215" s="105" t="s">
        <v>1582</v>
      </c>
      <c r="R215" s="105" t="s">
        <v>1634</v>
      </c>
      <c r="S215" s="105" t="s">
        <v>1659</v>
      </c>
      <c r="T215" s="105" t="s">
        <v>1567</v>
      </c>
      <c r="U215" s="105" t="s">
        <v>1570</v>
      </c>
      <c r="V215" s="105"/>
      <c r="W215" s="105"/>
      <c r="X215" s="105"/>
      <c r="Y215" s="105"/>
      <c r="AD215" s="105"/>
      <c r="AE215" s="105"/>
      <c r="AF215" s="105"/>
      <c r="AG215" s="105"/>
      <c r="AH215" s="105"/>
      <c r="AI215" s="105"/>
      <c r="AJ215" s="105"/>
      <c r="AK215" s="114"/>
      <c r="AN215" s="105"/>
      <c r="AO215" s="105"/>
      <c r="AP215" s="105"/>
      <c r="AQ215" s="114"/>
      <c r="AR215" s="105"/>
      <c r="AS215" s="105"/>
    </row>
    <row r="216" spans="2:45" s="7" customFormat="1" ht="11.25" x14ac:dyDescent="0.2">
      <c r="B216" s="105"/>
      <c r="C216" s="105"/>
      <c r="D216" s="105"/>
      <c r="E216" s="105"/>
      <c r="F216" s="105"/>
      <c r="G216" s="105"/>
      <c r="H216" s="114"/>
      <c r="I216" s="105"/>
      <c r="J216" s="105"/>
      <c r="K216" s="105"/>
      <c r="L216" s="105" t="s">
        <v>1665</v>
      </c>
      <c r="M216" s="105" t="s">
        <v>1561</v>
      </c>
      <c r="N216" s="106" t="s">
        <v>1564</v>
      </c>
      <c r="O216" s="105" t="s">
        <v>1637</v>
      </c>
      <c r="P216" s="105" t="s">
        <v>1581</v>
      </c>
      <c r="Q216" s="105" t="s">
        <v>1634</v>
      </c>
      <c r="R216" s="105" t="s">
        <v>1659</v>
      </c>
      <c r="S216" s="105" t="s">
        <v>1567</v>
      </c>
      <c r="T216" s="105" t="s">
        <v>1566</v>
      </c>
      <c r="U216" s="105" t="s">
        <v>1577</v>
      </c>
      <c r="V216" s="105"/>
      <c r="W216" s="105"/>
      <c r="X216" s="105"/>
      <c r="Y216" s="105"/>
      <c r="AD216" s="105"/>
      <c r="AE216" s="105"/>
      <c r="AF216" s="105"/>
      <c r="AG216" s="105"/>
      <c r="AH216" s="105"/>
      <c r="AI216" s="105"/>
      <c r="AJ216" s="105"/>
      <c r="AK216" s="114"/>
      <c r="AN216" s="105"/>
      <c r="AO216" s="105"/>
      <c r="AP216" s="105"/>
      <c r="AQ216" s="114"/>
      <c r="AR216" s="105"/>
      <c r="AS216" s="105"/>
    </row>
    <row r="217" spans="2:45" s="7" customFormat="1" ht="11.25" x14ac:dyDescent="0.2">
      <c r="B217" s="105"/>
      <c r="C217" s="105"/>
      <c r="D217" s="105"/>
      <c r="E217" s="105"/>
      <c r="F217" s="105"/>
      <c r="G217" s="105"/>
      <c r="H217" s="114"/>
      <c r="I217" s="105"/>
      <c r="J217" s="105"/>
      <c r="K217" s="105"/>
      <c r="L217" s="105" t="s">
        <v>1666</v>
      </c>
      <c r="M217" s="105" t="s">
        <v>1561</v>
      </c>
      <c r="N217" s="106" t="s">
        <v>1564</v>
      </c>
      <c r="O217" s="105" t="s">
        <v>1562</v>
      </c>
      <c r="P217" s="105" t="s">
        <v>1637</v>
      </c>
      <c r="Q217" s="105" t="s">
        <v>1582</v>
      </c>
      <c r="R217" s="105" t="s">
        <v>1634</v>
      </c>
      <c r="S217" s="105" t="s">
        <v>1659</v>
      </c>
      <c r="T217" s="105" t="s">
        <v>1567</v>
      </c>
      <c r="U217" s="105" t="s">
        <v>1667</v>
      </c>
      <c r="V217" s="105"/>
      <c r="W217" s="105"/>
      <c r="X217" s="105"/>
      <c r="Y217" s="105"/>
      <c r="AD217" s="105"/>
      <c r="AE217" s="105"/>
      <c r="AF217" s="105"/>
      <c r="AG217" s="105"/>
      <c r="AH217" s="105"/>
      <c r="AI217" s="105"/>
      <c r="AJ217" s="105"/>
      <c r="AK217" s="114"/>
      <c r="AN217" s="105"/>
      <c r="AO217" s="105"/>
      <c r="AP217" s="105"/>
      <c r="AQ217" s="114"/>
      <c r="AR217" s="105"/>
      <c r="AS217" s="105"/>
    </row>
    <row r="218" spans="2:45" s="7" customFormat="1" ht="11.25" x14ac:dyDescent="0.2">
      <c r="B218" s="105"/>
      <c r="C218" s="105"/>
      <c r="D218" s="105"/>
      <c r="E218" s="105"/>
      <c r="F218" s="105"/>
      <c r="G218" s="105"/>
      <c r="H218" s="114"/>
      <c r="I218" s="105"/>
      <c r="J218" s="105"/>
      <c r="K218" s="105"/>
      <c r="L218" s="105" t="s">
        <v>1668</v>
      </c>
      <c r="M218" s="105" t="s">
        <v>1561</v>
      </c>
      <c r="N218" s="106" t="s">
        <v>1607</v>
      </c>
      <c r="O218" s="105" t="s">
        <v>1562</v>
      </c>
      <c r="P218" s="105" t="s">
        <v>1608</v>
      </c>
      <c r="Q218" s="105" t="s">
        <v>1634</v>
      </c>
      <c r="R218" s="105" t="s">
        <v>1566</v>
      </c>
      <c r="S218" s="105" t="s">
        <v>1669</v>
      </c>
      <c r="T218" s="105" t="s">
        <v>1565</v>
      </c>
      <c r="U218" s="105" t="s">
        <v>1575</v>
      </c>
      <c r="V218" s="105"/>
      <c r="W218" s="105"/>
      <c r="X218" s="105"/>
      <c r="Y218" s="105"/>
      <c r="AD218" s="105"/>
      <c r="AE218" s="105"/>
      <c r="AF218" s="105"/>
      <c r="AG218" s="105"/>
      <c r="AH218" s="105"/>
      <c r="AI218" s="105"/>
      <c r="AJ218" s="105"/>
      <c r="AK218" s="114"/>
      <c r="AN218" s="105"/>
      <c r="AO218" s="105"/>
      <c r="AP218" s="105"/>
      <c r="AQ218" s="114"/>
      <c r="AR218" s="105"/>
      <c r="AS218" s="105"/>
    </row>
    <row r="219" spans="2:45" s="7" customFormat="1" ht="11.25" x14ac:dyDescent="0.2">
      <c r="B219" s="105"/>
      <c r="C219" s="105"/>
      <c r="D219" s="105"/>
      <c r="E219" s="105"/>
      <c r="F219" s="105"/>
      <c r="G219" s="105"/>
      <c r="H219" s="114"/>
      <c r="I219" s="105"/>
      <c r="J219" s="105"/>
      <c r="K219" s="105"/>
      <c r="L219" s="105" t="s">
        <v>1670</v>
      </c>
      <c r="M219" s="105" t="s">
        <v>1598</v>
      </c>
      <c r="N219" s="106" t="s">
        <v>1561</v>
      </c>
      <c r="O219" s="105" t="s">
        <v>1562</v>
      </c>
      <c r="P219" s="105" t="s">
        <v>1608</v>
      </c>
      <c r="Q219" s="105" t="s">
        <v>1566</v>
      </c>
      <c r="R219" s="105" t="s">
        <v>1634</v>
      </c>
      <c r="S219" s="105" t="s">
        <v>1669</v>
      </c>
      <c r="T219" s="105" t="s">
        <v>1565</v>
      </c>
      <c r="U219" s="105" t="s">
        <v>1568</v>
      </c>
      <c r="V219" s="105"/>
      <c r="W219" s="105"/>
      <c r="X219" s="105"/>
      <c r="Y219" s="105"/>
      <c r="AD219" s="105"/>
      <c r="AE219" s="105"/>
      <c r="AF219" s="105"/>
      <c r="AG219" s="105"/>
      <c r="AH219" s="105"/>
      <c r="AI219" s="105"/>
      <c r="AJ219" s="105"/>
      <c r="AK219" s="114"/>
      <c r="AN219" s="105"/>
      <c r="AO219" s="105"/>
      <c r="AP219" s="105"/>
      <c r="AQ219" s="114"/>
      <c r="AR219" s="105"/>
      <c r="AS219" s="105"/>
    </row>
    <row r="220" spans="2:45" s="7" customFormat="1" ht="11.25" x14ac:dyDescent="0.2">
      <c r="B220" s="105"/>
      <c r="C220" s="105"/>
      <c r="D220" s="105"/>
      <c r="E220" s="105"/>
      <c r="F220" s="105"/>
      <c r="G220" s="105"/>
      <c r="H220" s="114"/>
      <c r="I220" s="105"/>
      <c r="J220" s="105"/>
      <c r="K220" s="105"/>
      <c r="L220" s="105" t="s">
        <v>1671</v>
      </c>
      <c r="M220" s="105" t="s">
        <v>1598</v>
      </c>
      <c r="N220" s="106" t="s">
        <v>1561</v>
      </c>
      <c r="O220" s="105" t="s">
        <v>1562</v>
      </c>
      <c r="P220" s="105" t="s">
        <v>1608</v>
      </c>
      <c r="Q220" s="105" t="s">
        <v>1634</v>
      </c>
      <c r="R220" s="105" t="s">
        <v>1582</v>
      </c>
      <c r="S220" s="105" t="s">
        <v>1669</v>
      </c>
      <c r="T220" s="105" t="s">
        <v>1565</v>
      </c>
      <c r="U220" s="105" t="s">
        <v>1570</v>
      </c>
      <c r="V220" s="105"/>
      <c r="W220" s="105"/>
      <c r="X220" s="105"/>
      <c r="Y220" s="105"/>
      <c r="AD220" s="105"/>
      <c r="AE220" s="105"/>
      <c r="AF220" s="105"/>
      <c r="AG220" s="105"/>
      <c r="AH220" s="105"/>
      <c r="AI220" s="105"/>
      <c r="AJ220" s="105"/>
      <c r="AK220" s="114"/>
      <c r="AN220" s="105"/>
      <c r="AO220" s="105"/>
      <c r="AP220" s="105"/>
      <c r="AQ220" s="114"/>
      <c r="AR220" s="105"/>
      <c r="AS220" s="105"/>
    </row>
    <row r="221" spans="2:45" s="7" customFormat="1" ht="11.25" x14ac:dyDescent="0.2">
      <c r="B221" s="105"/>
      <c r="C221" s="105"/>
      <c r="D221" s="105"/>
      <c r="E221" s="105"/>
      <c r="F221" s="105"/>
      <c r="G221" s="105"/>
      <c r="H221" s="114"/>
      <c r="I221" s="105"/>
      <c r="J221" s="105"/>
      <c r="K221" s="105"/>
      <c r="L221" s="105" t="s">
        <v>1672</v>
      </c>
      <c r="M221" s="105" t="s">
        <v>1598</v>
      </c>
      <c r="N221" s="106" t="s">
        <v>1561</v>
      </c>
      <c r="O221" s="105" t="s">
        <v>1562</v>
      </c>
      <c r="P221" s="105" t="s">
        <v>1608</v>
      </c>
      <c r="Q221" s="105" t="s">
        <v>1563</v>
      </c>
      <c r="R221" s="105" t="s">
        <v>1669</v>
      </c>
      <c r="S221" s="105" t="s">
        <v>1566</v>
      </c>
      <c r="T221" s="105" t="s">
        <v>1565</v>
      </c>
      <c r="U221" s="105" t="s">
        <v>1577</v>
      </c>
      <c r="V221" s="105"/>
      <c r="W221" s="105"/>
      <c r="X221" s="105"/>
      <c r="Y221" s="105"/>
      <c r="AD221" s="105"/>
      <c r="AE221" s="105"/>
      <c r="AF221" s="105"/>
      <c r="AG221" s="105"/>
      <c r="AH221" s="105"/>
      <c r="AI221" s="105"/>
      <c r="AJ221" s="105"/>
      <c r="AK221" s="114"/>
      <c r="AN221" s="105"/>
      <c r="AO221" s="105"/>
      <c r="AP221" s="105"/>
      <c r="AQ221" s="114"/>
      <c r="AR221" s="105"/>
      <c r="AS221" s="105"/>
    </row>
    <row r="222" spans="2:45" s="7" customFormat="1" ht="11.25" x14ac:dyDescent="0.2">
      <c r="B222" s="105"/>
      <c r="C222" s="105"/>
      <c r="D222" s="105"/>
      <c r="E222" s="105"/>
      <c r="F222" s="105"/>
      <c r="G222" s="105"/>
      <c r="H222" s="114"/>
      <c r="I222" s="105"/>
      <c r="J222" s="105"/>
      <c r="K222" s="105"/>
      <c r="L222" s="105" t="s">
        <v>1673</v>
      </c>
      <c r="M222" s="105" t="s">
        <v>1561</v>
      </c>
      <c r="N222" s="106" t="s">
        <v>1669</v>
      </c>
      <c r="O222" s="105" t="s">
        <v>1564</v>
      </c>
      <c r="P222" s="105" t="s">
        <v>1581</v>
      </c>
      <c r="Q222" s="105" t="s">
        <v>1637</v>
      </c>
      <c r="R222" s="105" t="s">
        <v>1634</v>
      </c>
      <c r="S222" s="105" t="s">
        <v>1582</v>
      </c>
      <c r="T222" s="105" t="s">
        <v>1596</v>
      </c>
      <c r="U222" s="105" t="s">
        <v>1628</v>
      </c>
      <c r="V222" s="105"/>
      <c r="W222" s="105"/>
      <c r="X222" s="105"/>
      <c r="Y222" s="105"/>
      <c r="AD222" s="105"/>
      <c r="AE222" s="105"/>
      <c r="AF222" s="105"/>
      <c r="AG222" s="105"/>
      <c r="AH222" s="105"/>
      <c r="AI222" s="105"/>
      <c r="AJ222" s="105"/>
      <c r="AK222" s="114"/>
      <c r="AN222" s="105"/>
      <c r="AO222" s="105"/>
      <c r="AP222" s="105"/>
      <c r="AQ222" s="114"/>
      <c r="AR222" s="105"/>
      <c r="AS222" s="105"/>
    </row>
    <row r="223" spans="2:45" s="7" customFormat="1" ht="11.25" x14ac:dyDescent="0.2">
      <c r="B223" s="105"/>
      <c r="C223" s="105"/>
      <c r="D223" s="105"/>
      <c r="E223" s="105"/>
      <c r="F223" s="105"/>
      <c r="G223" s="105"/>
      <c r="H223" s="114"/>
      <c r="I223" s="105"/>
      <c r="J223" s="105"/>
      <c r="K223" s="105"/>
      <c r="L223" s="105" t="s">
        <v>1674</v>
      </c>
      <c r="M223" s="105" t="s">
        <v>1598</v>
      </c>
      <c r="N223" s="106" t="s">
        <v>1561</v>
      </c>
      <c r="O223" s="105" t="s">
        <v>1562</v>
      </c>
      <c r="P223" s="105" t="s">
        <v>1608</v>
      </c>
      <c r="Q223" s="105" t="s">
        <v>1563</v>
      </c>
      <c r="R223" s="105" t="s">
        <v>1669</v>
      </c>
      <c r="S223" s="105" t="s">
        <v>1566</v>
      </c>
      <c r="T223" s="105" t="s">
        <v>1596</v>
      </c>
      <c r="U223" s="105" t="s">
        <v>1568</v>
      </c>
      <c r="V223" s="105"/>
      <c r="W223" s="105"/>
      <c r="X223" s="105"/>
      <c r="Y223" s="105"/>
      <c r="AD223" s="105"/>
      <c r="AE223" s="105"/>
      <c r="AF223" s="105"/>
      <c r="AG223" s="105"/>
      <c r="AH223" s="105"/>
      <c r="AI223" s="105"/>
      <c r="AJ223" s="105"/>
      <c r="AK223" s="114"/>
      <c r="AN223" s="105"/>
      <c r="AO223" s="105"/>
      <c r="AP223" s="105"/>
      <c r="AQ223" s="114"/>
      <c r="AR223" s="105"/>
      <c r="AS223" s="105"/>
    </row>
    <row r="224" spans="2:45" s="7" customFormat="1" ht="11.25" x14ac:dyDescent="0.2">
      <c r="B224" s="105"/>
      <c r="C224" s="105"/>
      <c r="D224" s="105"/>
      <c r="E224" s="105"/>
      <c r="F224" s="105"/>
      <c r="G224" s="105"/>
      <c r="H224" s="114"/>
      <c r="I224" s="105"/>
      <c r="J224" s="105"/>
      <c r="K224" s="105"/>
      <c r="L224" s="105" t="s">
        <v>1675</v>
      </c>
      <c r="M224" s="105" t="s">
        <v>1598</v>
      </c>
      <c r="N224" s="106" t="s">
        <v>1561</v>
      </c>
      <c r="O224" s="105" t="s">
        <v>1562</v>
      </c>
      <c r="P224" s="105" t="s">
        <v>1608</v>
      </c>
      <c r="Q224" s="105" t="s">
        <v>1634</v>
      </c>
      <c r="R224" s="105" t="s">
        <v>1659</v>
      </c>
      <c r="S224" s="105" t="s">
        <v>1582</v>
      </c>
      <c r="T224" s="105" t="s">
        <v>1567</v>
      </c>
      <c r="U224" s="105" t="s">
        <v>1570</v>
      </c>
      <c r="V224" s="105"/>
      <c r="W224" s="105"/>
      <c r="X224" s="105"/>
      <c r="Y224" s="105"/>
      <c r="AD224" s="105"/>
      <c r="AE224" s="105"/>
      <c r="AF224" s="105"/>
      <c r="AG224" s="105"/>
      <c r="AH224" s="105"/>
      <c r="AI224" s="105"/>
      <c r="AJ224" s="105"/>
      <c r="AK224" s="114"/>
      <c r="AN224" s="105"/>
      <c r="AO224" s="105"/>
      <c r="AP224" s="105"/>
      <c r="AQ224" s="114"/>
      <c r="AR224" s="105"/>
      <c r="AS224" s="105"/>
    </row>
    <row r="225" spans="2:45" s="7" customFormat="1" ht="11.25" x14ac:dyDescent="0.2">
      <c r="B225" s="105"/>
      <c r="C225" s="105"/>
      <c r="D225" s="105"/>
      <c r="E225" s="105"/>
      <c r="F225" s="105"/>
      <c r="G225" s="105"/>
      <c r="H225" s="114"/>
      <c r="I225" s="105"/>
      <c r="J225" s="105"/>
      <c r="K225" s="105"/>
      <c r="L225" s="105" t="s">
        <v>1676</v>
      </c>
      <c r="M225" s="105" t="s">
        <v>1615</v>
      </c>
      <c r="N225" s="106" t="s">
        <v>1560</v>
      </c>
      <c r="O225" s="105" t="s">
        <v>1562</v>
      </c>
      <c r="P225" s="105" t="s">
        <v>1561</v>
      </c>
      <c r="Q225" s="105" t="s">
        <v>1563</v>
      </c>
      <c r="R225" s="105" t="s">
        <v>1659</v>
      </c>
      <c r="S225" s="105" t="s">
        <v>1566</v>
      </c>
      <c r="T225" s="105" t="s">
        <v>1567</v>
      </c>
      <c r="U225" s="105" t="s">
        <v>1577</v>
      </c>
      <c r="V225" s="105"/>
      <c r="W225" s="105"/>
      <c r="X225" s="105"/>
      <c r="Y225" s="105"/>
      <c r="AD225" s="105"/>
      <c r="AE225" s="105"/>
      <c r="AF225" s="105"/>
      <c r="AG225" s="105"/>
      <c r="AH225" s="105"/>
      <c r="AI225" s="105"/>
      <c r="AJ225" s="105"/>
      <c r="AK225" s="114"/>
      <c r="AN225" s="105"/>
      <c r="AO225" s="105"/>
      <c r="AP225" s="105"/>
      <c r="AQ225" s="114"/>
      <c r="AR225" s="105"/>
      <c r="AS225" s="105"/>
    </row>
    <row r="226" spans="2:45" s="7" customFormat="1" ht="11.25" x14ac:dyDescent="0.2">
      <c r="B226" s="105"/>
      <c r="C226" s="105"/>
      <c r="D226" s="105"/>
      <c r="E226" s="105"/>
      <c r="F226" s="105"/>
      <c r="G226" s="105"/>
      <c r="H226" s="114"/>
      <c r="I226" s="105"/>
      <c r="J226" s="105"/>
      <c r="K226" s="105"/>
      <c r="L226" s="105" t="s">
        <v>1677</v>
      </c>
      <c r="M226" s="105" t="s">
        <v>1561</v>
      </c>
      <c r="N226" s="106" t="s">
        <v>1564</v>
      </c>
      <c r="O226" s="105" t="s">
        <v>1637</v>
      </c>
      <c r="P226" s="105" t="s">
        <v>1634</v>
      </c>
      <c r="Q226" s="105" t="s">
        <v>1581</v>
      </c>
      <c r="R226" s="105" t="s">
        <v>1659</v>
      </c>
      <c r="S226" s="105" t="s">
        <v>1582</v>
      </c>
      <c r="T226" s="105" t="s">
        <v>1567</v>
      </c>
      <c r="U226" s="105" t="s">
        <v>1575</v>
      </c>
      <c r="V226" s="105"/>
      <c r="W226" s="105"/>
      <c r="X226" s="105"/>
      <c r="Y226" s="105"/>
      <c r="AD226" s="105"/>
      <c r="AE226" s="105"/>
      <c r="AF226" s="105"/>
      <c r="AG226" s="105"/>
      <c r="AH226" s="105"/>
      <c r="AI226" s="105"/>
      <c r="AJ226" s="105"/>
      <c r="AK226" s="114"/>
      <c r="AN226" s="105"/>
      <c r="AO226" s="105"/>
      <c r="AP226" s="105"/>
      <c r="AQ226" s="114"/>
      <c r="AR226" s="105"/>
      <c r="AS226" s="105"/>
    </row>
    <row r="227" spans="2:45" s="7" customFormat="1" ht="11.25" x14ac:dyDescent="0.2">
      <c r="B227" s="105"/>
      <c r="C227" s="105"/>
      <c r="D227" s="105"/>
      <c r="E227" s="105"/>
      <c r="F227" s="105"/>
      <c r="G227" s="105"/>
      <c r="H227" s="114"/>
      <c r="I227" s="105"/>
      <c r="J227" s="105"/>
      <c r="K227" s="105"/>
      <c r="L227" s="105" t="s">
        <v>1678</v>
      </c>
      <c r="M227" s="105" t="s">
        <v>1561</v>
      </c>
      <c r="N227" s="106" t="s">
        <v>1564</v>
      </c>
      <c r="O227" s="105" t="s">
        <v>1634</v>
      </c>
      <c r="P227" s="105" t="s">
        <v>1637</v>
      </c>
      <c r="Q227" s="105" t="s">
        <v>1581</v>
      </c>
      <c r="R227" s="105" t="s">
        <v>1659</v>
      </c>
      <c r="S227" s="105" t="s">
        <v>1582</v>
      </c>
      <c r="T227" s="105" t="s">
        <v>1567</v>
      </c>
      <c r="U227" s="105" t="s">
        <v>1568</v>
      </c>
      <c r="V227" s="105"/>
      <c r="W227" s="105"/>
      <c r="X227" s="105"/>
      <c r="Y227" s="105"/>
      <c r="AD227" s="105"/>
      <c r="AE227" s="105"/>
      <c r="AF227" s="105"/>
      <c r="AG227" s="105"/>
      <c r="AH227" s="105"/>
      <c r="AI227" s="105"/>
      <c r="AJ227" s="105"/>
      <c r="AK227" s="114"/>
      <c r="AN227" s="105"/>
      <c r="AO227" s="105"/>
      <c r="AP227" s="105"/>
      <c r="AQ227" s="114"/>
      <c r="AR227" s="105"/>
      <c r="AS227" s="105"/>
    </row>
    <row r="228" spans="2:45" s="7" customFormat="1" ht="11.25" x14ac:dyDescent="0.2">
      <c r="B228" s="105"/>
      <c r="C228" s="105"/>
      <c r="D228" s="105"/>
      <c r="E228" s="105"/>
      <c r="F228" s="105"/>
      <c r="G228" s="105"/>
      <c r="H228" s="114"/>
      <c r="I228" s="105"/>
      <c r="J228" s="105"/>
      <c r="K228" s="105"/>
      <c r="L228" s="105" t="s">
        <v>1679</v>
      </c>
      <c r="M228" s="105" t="s">
        <v>1615</v>
      </c>
      <c r="N228" s="106" t="s">
        <v>1560</v>
      </c>
      <c r="O228" s="105" t="s">
        <v>1562</v>
      </c>
      <c r="P228" s="105" t="s">
        <v>1561</v>
      </c>
      <c r="Q228" s="105" t="s">
        <v>1563</v>
      </c>
      <c r="R228" s="105" t="s">
        <v>1582</v>
      </c>
      <c r="S228" s="105" t="s">
        <v>1659</v>
      </c>
      <c r="T228" s="105" t="s">
        <v>1567</v>
      </c>
      <c r="U228" s="105" t="s">
        <v>1570</v>
      </c>
      <c r="V228" s="105"/>
      <c r="W228" s="105"/>
      <c r="X228" s="105"/>
      <c r="Y228" s="105"/>
      <c r="AD228" s="105"/>
      <c r="AE228" s="105"/>
      <c r="AF228" s="105"/>
      <c r="AG228" s="105"/>
      <c r="AH228" s="105"/>
      <c r="AI228" s="105"/>
      <c r="AJ228" s="105"/>
      <c r="AK228" s="114"/>
      <c r="AN228" s="105"/>
      <c r="AO228" s="105"/>
      <c r="AP228" s="105"/>
      <c r="AQ228" s="114"/>
      <c r="AR228" s="105"/>
      <c r="AS228" s="105"/>
    </row>
    <row r="229" spans="2:45" s="7" customFormat="1" ht="11.25" x14ac:dyDescent="0.2">
      <c r="B229" s="105"/>
      <c r="C229" s="105"/>
      <c r="D229" s="105"/>
      <c r="E229" s="105"/>
      <c r="F229" s="105"/>
      <c r="G229" s="105"/>
      <c r="H229" s="114"/>
      <c r="I229" s="105"/>
      <c r="J229" s="105"/>
      <c r="K229" s="105"/>
      <c r="L229" s="105" t="s">
        <v>1680</v>
      </c>
      <c r="M229" s="105" t="s">
        <v>1561</v>
      </c>
      <c r="N229" s="106" t="s">
        <v>1607</v>
      </c>
      <c r="O229" s="105" t="s">
        <v>1681</v>
      </c>
      <c r="P229" s="105" t="s">
        <v>1582</v>
      </c>
      <c r="Q229" s="105" t="s">
        <v>1608</v>
      </c>
      <c r="R229" s="105" t="s">
        <v>1659</v>
      </c>
      <c r="S229" s="105" t="s">
        <v>1634</v>
      </c>
      <c r="T229" s="105" t="s">
        <v>1567</v>
      </c>
      <c r="U229" s="105" t="s">
        <v>1628</v>
      </c>
      <c r="V229" s="105"/>
      <c r="W229" s="105"/>
      <c r="X229" s="105"/>
      <c r="Y229" s="105"/>
      <c r="AD229" s="105"/>
      <c r="AE229" s="105"/>
      <c r="AF229" s="105"/>
      <c r="AG229" s="105"/>
      <c r="AH229" s="105"/>
      <c r="AI229" s="105"/>
      <c r="AJ229" s="105"/>
      <c r="AK229" s="114"/>
      <c r="AN229" s="105"/>
      <c r="AO229" s="105"/>
      <c r="AP229" s="105"/>
      <c r="AQ229" s="114"/>
      <c r="AR229" s="105"/>
      <c r="AS229" s="105"/>
    </row>
    <row r="230" spans="2:45" s="7" customFormat="1" ht="11.25" x14ac:dyDescent="0.2">
      <c r="B230" s="105"/>
      <c r="C230" s="105"/>
      <c r="D230" s="105"/>
      <c r="E230" s="105"/>
      <c r="F230" s="105"/>
      <c r="G230" s="105"/>
      <c r="H230" s="114"/>
      <c r="I230" s="105"/>
      <c r="J230" s="105"/>
      <c r="K230" s="105"/>
      <c r="L230" s="105" t="s">
        <v>1682</v>
      </c>
      <c r="M230" s="105" t="s">
        <v>1561</v>
      </c>
      <c r="N230" s="106" t="s">
        <v>1634</v>
      </c>
      <c r="O230" s="105" t="s">
        <v>1562</v>
      </c>
      <c r="P230" s="105" t="s">
        <v>1582</v>
      </c>
      <c r="Q230" s="105" t="s">
        <v>1608</v>
      </c>
      <c r="R230" s="105" t="s">
        <v>1637</v>
      </c>
      <c r="S230" s="105" t="s">
        <v>1659</v>
      </c>
      <c r="T230" s="105" t="s">
        <v>1567</v>
      </c>
      <c r="U230" s="105" t="s">
        <v>1575</v>
      </c>
      <c r="V230" s="105"/>
      <c r="W230" s="105"/>
      <c r="X230" s="105"/>
      <c r="Y230" s="105"/>
      <c r="AD230" s="105"/>
      <c r="AE230" s="105"/>
      <c r="AF230" s="105"/>
      <c r="AG230" s="105"/>
      <c r="AH230" s="105"/>
      <c r="AI230" s="105"/>
      <c r="AJ230" s="105"/>
      <c r="AK230" s="114"/>
      <c r="AN230" s="105"/>
      <c r="AO230" s="105"/>
      <c r="AP230" s="105"/>
      <c r="AQ230" s="114"/>
      <c r="AR230" s="105"/>
      <c r="AS230" s="105"/>
    </row>
    <row r="231" spans="2:45" s="7" customFormat="1" ht="11.25" x14ac:dyDescent="0.2">
      <c r="B231" s="105"/>
      <c r="C231" s="105"/>
      <c r="D231" s="105"/>
      <c r="E231" s="105"/>
      <c r="F231" s="105"/>
      <c r="G231" s="105"/>
      <c r="H231" s="114"/>
      <c r="I231" s="105"/>
      <c r="J231" s="105"/>
      <c r="K231" s="105"/>
      <c r="L231" s="105" t="s">
        <v>1683</v>
      </c>
      <c r="M231" s="105" t="s">
        <v>1561</v>
      </c>
      <c r="N231" s="106" t="s">
        <v>1634</v>
      </c>
      <c r="O231" s="105" t="s">
        <v>1562</v>
      </c>
      <c r="P231" s="105" t="s">
        <v>1608</v>
      </c>
      <c r="Q231" s="105" t="s">
        <v>1637</v>
      </c>
      <c r="R231" s="105" t="s">
        <v>1566</v>
      </c>
      <c r="S231" s="105" t="s">
        <v>1596</v>
      </c>
      <c r="T231" s="105" t="s">
        <v>1567</v>
      </c>
      <c r="U231" s="105" t="s">
        <v>1638</v>
      </c>
      <c r="V231" s="105"/>
      <c r="W231" s="105"/>
      <c r="X231" s="105"/>
      <c r="Y231" s="105"/>
      <c r="AD231" s="105"/>
      <c r="AE231" s="105"/>
      <c r="AF231" s="105"/>
      <c r="AG231" s="105"/>
      <c r="AH231" s="105"/>
      <c r="AI231" s="105"/>
      <c r="AJ231" s="105"/>
      <c r="AK231" s="114"/>
      <c r="AN231" s="105"/>
      <c r="AO231" s="105"/>
      <c r="AP231" s="105"/>
      <c r="AQ231" s="114"/>
      <c r="AR231" s="105"/>
      <c r="AS231" s="105"/>
    </row>
    <row r="232" spans="2:45" s="7" customFormat="1" ht="11.25" x14ac:dyDescent="0.2">
      <c r="B232" s="105"/>
      <c r="C232" s="105"/>
      <c r="D232" s="105"/>
      <c r="E232" s="105"/>
      <c r="F232" s="105"/>
      <c r="G232" s="105"/>
      <c r="H232" s="114"/>
      <c r="I232" s="105"/>
      <c r="J232" s="105"/>
      <c r="K232" s="105"/>
      <c r="L232" s="105" t="s">
        <v>1684</v>
      </c>
      <c r="M232" s="105" t="s">
        <v>1615</v>
      </c>
      <c r="N232" s="106" t="s">
        <v>1560</v>
      </c>
      <c r="O232" s="105" t="s">
        <v>1561</v>
      </c>
      <c r="P232" s="105" t="s">
        <v>1562</v>
      </c>
      <c r="Q232" s="105" t="s">
        <v>1634</v>
      </c>
      <c r="R232" s="105" t="s">
        <v>1566</v>
      </c>
      <c r="S232" s="105" t="s">
        <v>1596</v>
      </c>
      <c r="T232" s="105" t="s">
        <v>1567</v>
      </c>
      <c r="U232" s="105" t="s">
        <v>1568</v>
      </c>
      <c r="V232" s="105"/>
      <c r="W232" s="105"/>
      <c r="X232" s="105"/>
      <c r="Y232" s="105"/>
      <c r="AD232" s="105"/>
      <c r="AE232" s="105"/>
      <c r="AF232" s="105"/>
      <c r="AG232" s="105"/>
      <c r="AH232" s="105"/>
      <c r="AI232" s="105"/>
      <c r="AJ232" s="105"/>
      <c r="AK232" s="114"/>
      <c r="AN232" s="105"/>
      <c r="AO232" s="105"/>
      <c r="AP232" s="105"/>
      <c r="AQ232" s="114"/>
      <c r="AR232" s="105"/>
      <c r="AS232" s="105"/>
    </row>
    <row r="233" spans="2:45" s="7" customFormat="1" ht="11.25" x14ac:dyDescent="0.2">
      <c r="B233" s="105"/>
      <c r="C233" s="105"/>
      <c r="D233" s="105"/>
      <c r="E233" s="105"/>
      <c r="F233" s="105"/>
      <c r="G233" s="105"/>
      <c r="H233" s="114"/>
      <c r="I233" s="105"/>
      <c r="J233" s="105"/>
      <c r="K233" s="105"/>
      <c r="L233" s="105" t="s">
        <v>1685</v>
      </c>
      <c r="M233" s="105" t="s">
        <v>1625</v>
      </c>
      <c r="N233" s="106" t="s">
        <v>1560</v>
      </c>
      <c r="O233" s="105" t="s">
        <v>1564</v>
      </c>
      <c r="P233" s="105" t="s">
        <v>1563</v>
      </c>
      <c r="Q233" s="105" t="s">
        <v>1561</v>
      </c>
      <c r="R233" s="105" t="s">
        <v>1582</v>
      </c>
      <c r="S233" s="105" t="s">
        <v>1596</v>
      </c>
      <c r="T233" s="105" t="s">
        <v>1567</v>
      </c>
      <c r="U233" s="105" t="s">
        <v>1570</v>
      </c>
      <c r="V233" s="105"/>
      <c r="W233" s="105"/>
      <c r="X233" s="105"/>
      <c r="Y233" s="105"/>
      <c r="AD233" s="105"/>
      <c r="AE233" s="105"/>
      <c r="AF233" s="105"/>
      <c r="AG233" s="105"/>
      <c r="AH233" s="105"/>
      <c r="AI233" s="105"/>
      <c r="AJ233" s="105"/>
      <c r="AK233" s="114"/>
      <c r="AN233" s="105"/>
      <c r="AO233" s="105"/>
      <c r="AP233" s="105"/>
      <c r="AQ233" s="114"/>
      <c r="AR233" s="105"/>
      <c r="AS233" s="105"/>
    </row>
    <row r="234" spans="2:45" s="7" customFormat="1" ht="11.25" x14ac:dyDescent="0.2">
      <c r="B234" s="105"/>
      <c r="C234" s="105"/>
      <c r="D234" s="105"/>
      <c r="E234" s="105"/>
      <c r="F234" s="105"/>
      <c r="G234" s="105"/>
      <c r="H234" s="114"/>
      <c r="I234" s="105"/>
      <c r="J234" s="105"/>
      <c r="K234" s="105"/>
      <c r="L234" s="105" t="s">
        <v>1686</v>
      </c>
      <c r="M234" s="105" t="s">
        <v>1561</v>
      </c>
      <c r="N234" s="106" t="s">
        <v>1607</v>
      </c>
      <c r="O234" s="105" t="s">
        <v>1562</v>
      </c>
      <c r="P234" s="105" t="s">
        <v>1582</v>
      </c>
      <c r="Q234" s="105" t="s">
        <v>1608</v>
      </c>
      <c r="R234" s="105" t="s">
        <v>1634</v>
      </c>
      <c r="S234" s="105" t="s">
        <v>1687</v>
      </c>
      <c r="T234" s="105" t="s">
        <v>1567</v>
      </c>
      <c r="U234" s="105" t="s">
        <v>1628</v>
      </c>
      <c r="V234" s="105"/>
      <c r="W234" s="105"/>
      <c r="X234" s="105"/>
      <c r="Y234" s="105"/>
      <c r="AD234" s="105"/>
      <c r="AE234" s="105"/>
      <c r="AF234" s="105"/>
      <c r="AG234" s="105"/>
      <c r="AH234" s="105"/>
      <c r="AI234" s="105"/>
      <c r="AJ234" s="105"/>
      <c r="AK234" s="114"/>
      <c r="AN234" s="105"/>
      <c r="AO234" s="105"/>
      <c r="AP234" s="105"/>
      <c r="AQ234" s="114"/>
      <c r="AR234" s="105"/>
      <c r="AS234" s="105"/>
    </row>
    <row r="235" spans="2:45" s="7" customFormat="1" ht="11.25" x14ac:dyDescent="0.2">
      <c r="B235" s="105"/>
      <c r="C235" s="105"/>
      <c r="D235" s="105"/>
      <c r="E235" s="105"/>
      <c r="F235" s="105"/>
      <c r="G235" s="105"/>
      <c r="H235" s="114"/>
      <c r="I235" s="105"/>
      <c r="J235" s="105"/>
      <c r="K235" s="105"/>
      <c r="L235" s="105" t="s">
        <v>1613</v>
      </c>
      <c r="M235" s="105" t="s">
        <v>124</v>
      </c>
      <c r="N235" s="106" t="s">
        <v>1551</v>
      </c>
      <c r="O235" s="105" t="s">
        <v>1552</v>
      </c>
      <c r="P235" s="105" t="s">
        <v>1553</v>
      </c>
      <c r="Q235" s="105" t="s">
        <v>1554</v>
      </c>
      <c r="R235" s="105" t="s">
        <v>1555</v>
      </c>
      <c r="S235" s="105" t="s">
        <v>1556</v>
      </c>
      <c r="T235" s="105" t="s">
        <v>1557</v>
      </c>
      <c r="U235" s="105" t="s">
        <v>1558</v>
      </c>
      <c r="V235" s="105"/>
      <c r="W235" s="105"/>
      <c r="X235" s="105"/>
      <c r="Y235" s="105"/>
      <c r="AD235" s="105"/>
      <c r="AE235" s="105"/>
      <c r="AF235" s="105"/>
      <c r="AG235" s="105"/>
      <c r="AH235" s="105"/>
      <c r="AI235" s="105"/>
      <c r="AJ235" s="105"/>
      <c r="AK235" s="114"/>
      <c r="AN235" s="105"/>
      <c r="AO235" s="105"/>
      <c r="AP235" s="105"/>
      <c r="AQ235" s="114"/>
      <c r="AR235" s="105"/>
      <c r="AS235" s="105"/>
    </row>
    <row r="236" spans="2:45" s="7" customFormat="1" ht="11.25" x14ac:dyDescent="0.2">
      <c r="B236" s="105"/>
      <c r="C236" s="105"/>
      <c r="D236" s="105"/>
      <c r="E236" s="105"/>
      <c r="F236" s="105"/>
      <c r="G236" s="105"/>
      <c r="H236" s="114"/>
      <c r="I236" s="105"/>
      <c r="J236" s="105"/>
      <c r="K236" s="105"/>
      <c r="L236" s="105" t="s">
        <v>1688</v>
      </c>
      <c r="M236" s="105" t="s">
        <v>1561</v>
      </c>
      <c r="N236" s="106" t="s">
        <v>1607</v>
      </c>
      <c r="O236" s="105" t="s">
        <v>1562</v>
      </c>
      <c r="P236" s="105" t="s">
        <v>1582</v>
      </c>
      <c r="Q236" s="105" t="s">
        <v>1608</v>
      </c>
      <c r="R236" s="105" t="s">
        <v>1634</v>
      </c>
      <c r="S236" s="105" t="s">
        <v>1687</v>
      </c>
      <c r="T236" s="105" t="s">
        <v>1567</v>
      </c>
      <c r="U236" s="105" t="s">
        <v>1568</v>
      </c>
      <c r="V236" s="105"/>
      <c r="W236" s="105"/>
      <c r="X236" s="105"/>
      <c r="Y236" s="105"/>
      <c r="AD236" s="105"/>
      <c r="AE236" s="105"/>
      <c r="AF236" s="105"/>
      <c r="AG236" s="105"/>
      <c r="AH236" s="105"/>
      <c r="AI236" s="105"/>
      <c r="AJ236" s="105"/>
      <c r="AK236" s="114"/>
      <c r="AN236" s="105"/>
      <c r="AO236" s="105"/>
      <c r="AP236" s="105"/>
      <c r="AQ236" s="114"/>
      <c r="AR236" s="105"/>
      <c r="AS236" s="105"/>
    </row>
    <row r="237" spans="2:45" s="7" customFormat="1" ht="11.25" x14ac:dyDescent="0.2">
      <c r="B237" s="105"/>
      <c r="C237" s="105"/>
      <c r="D237" s="105"/>
      <c r="E237" s="105"/>
      <c r="F237" s="105"/>
      <c r="G237" s="105"/>
      <c r="H237" s="114"/>
      <c r="I237" s="105"/>
      <c r="J237" s="105"/>
      <c r="K237" s="105"/>
      <c r="L237" s="105" t="s">
        <v>1689</v>
      </c>
      <c r="M237" s="105" t="s">
        <v>1598</v>
      </c>
      <c r="N237" s="106" t="s">
        <v>1561</v>
      </c>
      <c r="O237" s="105" t="s">
        <v>1562</v>
      </c>
      <c r="P237" s="105" t="s">
        <v>1608</v>
      </c>
      <c r="Q237" s="105" t="s">
        <v>1563</v>
      </c>
      <c r="R237" s="105" t="s">
        <v>1566</v>
      </c>
      <c r="S237" s="105" t="s">
        <v>1687</v>
      </c>
      <c r="T237" s="105" t="s">
        <v>1567</v>
      </c>
      <c r="U237" s="105" t="s">
        <v>1570</v>
      </c>
      <c r="V237" s="105"/>
      <c r="W237" s="105"/>
      <c r="X237" s="105"/>
      <c r="Y237" s="105"/>
      <c r="AD237" s="105"/>
      <c r="AE237" s="105"/>
      <c r="AF237" s="105"/>
      <c r="AG237" s="105"/>
      <c r="AH237" s="105"/>
      <c r="AI237" s="105"/>
      <c r="AJ237" s="105"/>
      <c r="AK237" s="114"/>
      <c r="AN237" s="105"/>
      <c r="AO237" s="105"/>
      <c r="AP237" s="105"/>
      <c r="AQ237" s="114"/>
      <c r="AR237" s="105"/>
      <c r="AS237" s="105"/>
    </row>
    <row r="238" spans="2:45" s="7" customFormat="1" ht="11.25" x14ac:dyDescent="0.2">
      <c r="B238" s="105"/>
      <c r="C238" s="105"/>
      <c r="D238" s="105"/>
      <c r="E238" s="105"/>
      <c r="F238" s="105"/>
      <c r="G238" s="105"/>
      <c r="H238" s="114"/>
      <c r="I238" s="105"/>
      <c r="J238" s="105"/>
      <c r="K238" s="105"/>
      <c r="L238" s="105" t="s">
        <v>1690</v>
      </c>
      <c r="M238" s="105" t="s">
        <v>1560</v>
      </c>
      <c r="N238" s="106" t="s">
        <v>1567</v>
      </c>
      <c r="O238" s="105" t="s">
        <v>1615</v>
      </c>
      <c r="P238" s="105" t="s">
        <v>1562</v>
      </c>
      <c r="Q238" s="105" t="s">
        <v>1561</v>
      </c>
      <c r="R238" s="105" t="s">
        <v>1563</v>
      </c>
      <c r="S238" s="105" t="s">
        <v>1687</v>
      </c>
      <c r="T238" s="105" t="s">
        <v>1566</v>
      </c>
      <c r="U238" s="105" t="s">
        <v>1577</v>
      </c>
      <c r="V238" s="105"/>
      <c r="W238" s="105"/>
      <c r="X238" s="105"/>
      <c r="Y238" s="105"/>
      <c r="AD238" s="105"/>
      <c r="AE238" s="105"/>
      <c r="AF238" s="105"/>
      <c r="AG238" s="105"/>
      <c r="AH238" s="105"/>
      <c r="AI238" s="105"/>
      <c r="AJ238" s="105"/>
      <c r="AK238" s="114"/>
      <c r="AN238" s="105"/>
      <c r="AO238" s="105"/>
      <c r="AP238" s="105"/>
      <c r="AQ238" s="114"/>
      <c r="AR238" s="105"/>
      <c r="AS238" s="105"/>
    </row>
    <row r="239" spans="2:45" s="7" customFormat="1" ht="11.25" x14ac:dyDescent="0.2">
      <c r="B239" s="105"/>
      <c r="C239" s="105"/>
      <c r="D239" s="105"/>
      <c r="E239" s="105"/>
      <c r="F239" s="105"/>
      <c r="G239" s="105"/>
      <c r="H239" s="114"/>
      <c r="I239" s="105"/>
      <c r="J239" s="105"/>
      <c r="K239" s="105"/>
      <c r="L239" s="105" t="s">
        <v>1691</v>
      </c>
      <c r="M239" s="105" t="s">
        <v>1615</v>
      </c>
      <c r="N239" s="106" t="s">
        <v>1560</v>
      </c>
      <c r="O239" s="105" t="s">
        <v>1581</v>
      </c>
      <c r="P239" s="105" t="s">
        <v>1563</v>
      </c>
      <c r="Q239" s="105" t="s">
        <v>1561</v>
      </c>
      <c r="R239" s="105" t="s">
        <v>1566</v>
      </c>
      <c r="S239" s="105" t="s">
        <v>1687</v>
      </c>
      <c r="T239" s="105" t="s">
        <v>1567</v>
      </c>
      <c r="U239" s="105" t="s">
        <v>1628</v>
      </c>
      <c r="V239" s="105"/>
      <c r="W239" s="105"/>
      <c r="X239" s="105"/>
      <c r="Y239" s="105"/>
      <c r="AD239" s="105"/>
      <c r="AE239" s="105"/>
      <c r="AF239" s="105"/>
      <c r="AG239" s="105"/>
      <c r="AH239" s="105"/>
      <c r="AI239" s="105"/>
      <c r="AJ239" s="105"/>
      <c r="AK239" s="114"/>
      <c r="AN239" s="105"/>
      <c r="AO239" s="105"/>
      <c r="AP239" s="105"/>
      <c r="AQ239" s="114"/>
      <c r="AR239" s="105"/>
      <c r="AS239" s="105"/>
    </row>
    <row r="240" spans="2:45" s="7" customFormat="1" ht="11.25" x14ac:dyDescent="0.2">
      <c r="B240" s="105"/>
      <c r="C240" s="105"/>
      <c r="D240" s="105"/>
      <c r="E240" s="105"/>
      <c r="F240" s="105"/>
      <c r="G240" s="105"/>
      <c r="H240" s="114"/>
      <c r="I240" s="105"/>
      <c r="J240" s="105"/>
      <c r="K240" s="105"/>
      <c r="L240" s="105" t="s">
        <v>1692</v>
      </c>
      <c r="M240" s="105" t="s">
        <v>1615</v>
      </c>
      <c r="N240" s="106" t="s">
        <v>1687</v>
      </c>
      <c r="O240" s="105" t="s">
        <v>1581</v>
      </c>
      <c r="P240" s="105" t="s">
        <v>1582</v>
      </c>
      <c r="Q240" s="105" t="s">
        <v>1561</v>
      </c>
      <c r="R240" s="105" t="s">
        <v>1634</v>
      </c>
      <c r="S240" s="105" t="s">
        <v>1607</v>
      </c>
      <c r="T240" s="105" t="s">
        <v>1669</v>
      </c>
      <c r="U240" s="105" t="s">
        <v>1570</v>
      </c>
      <c r="V240" s="105"/>
      <c r="W240" s="105"/>
      <c r="X240" s="105"/>
      <c r="Y240" s="105"/>
      <c r="AD240" s="105"/>
      <c r="AE240" s="105"/>
      <c r="AF240" s="105"/>
      <c r="AG240" s="105"/>
      <c r="AH240" s="105"/>
      <c r="AI240" s="105"/>
      <c r="AJ240" s="105"/>
      <c r="AK240" s="114"/>
      <c r="AN240" s="105"/>
      <c r="AO240" s="105"/>
      <c r="AP240" s="105"/>
      <c r="AQ240" s="114"/>
      <c r="AR240" s="105"/>
      <c r="AS240" s="105"/>
    </row>
    <row r="241" spans="2:45" s="7" customFormat="1" ht="11.25" x14ac:dyDescent="0.2">
      <c r="B241" s="105"/>
      <c r="C241" s="105"/>
      <c r="D241" s="105"/>
      <c r="E241" s="105"/>
      <c r="F241" s="105"/>
      <c r="G241" s="105"/>
      <c r="H241" s="114"/>
      <c r="I241" s="105"/>
      <c r="J241" s="105"/>
      <c r="K241" s="105"/>
      <c r="L241" s="105" t="s">
        <v>1693</v>
      </c>
      <c r="M241" s="105" t="s">
        <v>1615</v>
      </c>
      <c r="N241" s="106" t="s">
        <v>1560</v>
      </c>
      <c r="O241" s="105" t="s">
        <v>1562</v>
      </c>
      <c r="P241" s="105" t="s">
        <v>1561</v>
      </c>
      <c r="Q241" s="105" t="s">
        <v>1634</v>
      </c>
      <c r="R241" s="105" t="s">
        <v>1566</v>
      </c>
      <c r="S241" s="105" t="s">
        <v>1687</v>
      </c>
      <c r="T241" s="105" t="s">
        <v>1567</v>
      </c>
      <c r="U241" s="105" t="s">
        <v>1568</v>
      </c>
      <c r="V241" s="105"/>
      <c r="W241" s="105"/>
      <c r="X241" s="105"/>
      <c r="Y241" s="105"/>
      <c r="AD241" s="105"/>
      <c r="AE241" s="105"/>
      <c r="AF241" s="105"/>
      <c r="AG241" s="105"/>
      <c r="AH241" s="105"/>
      <c r="AI241" s="105"/>
      <c r="AJ241" s="105"/>
      <c r="AK241" s="114"/>
      <c r="AN241" s="105"/>
      <c r="AO241" s="105"/>
      <c r="AP241" s="105"/>
      <c r="AQ241" s="114"/>
      <c r="AR241" s="105"/>
      <c r="AS241" s="105"/>
    </row>
    <row r="242" spans="2:45" s="7" customFormat="1" ht="11.25" x14ac:dyDescent="0.2">
      <c r="B242" s="105"/>
      <c r="C242" s="105"/>
      <c r="D242" s="105"/>
      <c r="E242" s="105"/>
      <c r="F242" s="105"/>
      <c r="G242" s="105"/>
      <c r="H242" s="114"/>
      <c r="I242" s="105"/>
      <c r="J242" s="105"/>
      <c r="K242" s="105"/>
      <c r="L242" s="105" t="s">
        <v>1694</v>
      </c>
      <c r="M242" s="105" t="s">
        <v>1561</v>
      </c>
      <c r="N242" s="106" t="s">
        <v>1644</v>
      </c>
      <c r="O242" s="105" t="s">
        <v>1634</v>
      </c>
      <c r="P242" s="105" t="s">
        <v>1608</v>
      </c>
      <c r="Q242" s="105" t="s">
        <v>1582</v>
      </c>
      <c r="R242" s="105" t="s">
        <v>1637</v>
      </c>
      <c r="S242" s="105" t="s">
        <v>1687</v>
      </c>
      <c r="T242" s="105" t="s">
        <v>1567</v>
      </c>
      <c r="U242" s="105" t="s">
        <v>1575</v>
      </c>
      <c r="V242" s="105"/>
      <c r="W242" s="105"/>
      <c r="X242" s="105"/>
      <c r="Y242" s="105"/>
      <c r="AD242" s="105"/>
      <c r="AE242" s="105"/>
      <c r="AF242" s="105"/>
      <c r="AG242" s="105"/>
      <c r="AH242" s="105"/>
      <c r="AI242" s="105"/>
      <c r="AJ242" s="105"/>
      <c r="AK242" s="114"/>
      <c r="AN242" s="105"/>
      <c r="AO242" s="105"/>
      <c r="AP242" s="105"/>
      <c r="AQ242" s="114"/>
      <c r="AR242" s="105"/>
      <c r="AS242" s="105"/>
    </row>
    <row r="243" spans="2:45" s="7" customFormat="1" ht="11.25" x14ac:dyDescent="0.2">
      <c r="B243" s="105"/>
      <c r="C243" s="105"/>
      <c r="D243" s="105"/>
      <c r="E243" s="105"/>
      <c r="F243" s="105"/>
      <c r="G243" s="105"/>
      <c r="H243" s="114"/>
      <c r="I243" s="105"/>
      <c r="J243" s="105"/>
      <c r="K243" s="105"/>
      <c r="L243" s="105" t="s">
        <v>1695</v>
      </c>
      <c r="M243" s="105" t="s">
        <v>1615</v>
      </c>
      <c r="N243" s="106" t="s">
        <v>1560</v>
      </c>
      <c r="O243" s="105" t="s">
        <v>1562</v>
      </c>
      <c r="P243" s="105" t="s">
        <v>1561</v>
      </c>
      <c r="Q243" s="105" t="s">
        <v>1634</v>
      </c>
      <c r="R243" s="105" t="s">
        <v>1566</v>
      </c>
      <c r="S243" s="105" t="s">
        <v>1687</v>
      </c>
      <c r="T243" s="105" t="s">
        <v>1567</v>
      </c>
      <c r="U243" s="105" t="s">
        <v>1577</v>
      </c>
      <c r="V243" s="105"/>
      <c r="W243" s="105"/>
      <c r="X243" s="105"/>
      <c r="Y243" s="105"/>
      <c r="AD243" s="105"/>
      <c r="AE243" s="105"/>
      <c r="AF243" s="105"/>
      <c r="AG243" s="105"/>
      <c r="AH243" s="105"/>
      <c r="AI243" s="105"/>
      <c r="AJ243" s="105"/>
      <c r="AK243" s="114"/>
      <c r="AN243" s="105"/>
      <c r="AO243" s="105"/>
      <c r="AP243" s="105"/>
      <c r="AQ243" s="114"/>
      <c r="AR243" s="105"/>
      <c r="AS243" s="105"/>
    </row>
    <row r="244" spans="2:45" s="7" customFormat="1" ht="11.25" x14ac:dyDescent="0.2">
      <c r="B244" s="105"/>
      <c r="C244" s="105"/>
      <c r="D244" s="105"/>
      <c r="E244" s="105"/>
      <c r="F244" s="105"/>
      <c r="G244" s="105"/>
      <c r="H244" s="114"/>
      <c r="I244" s="105"/>
      <c r="J244" s="105"/>
      <c r="K244" s="105"/>
      <c r="L244" s="105" t="s">
        <v>1696</v>
      </c>
      <c r="M244" s="105" t="s">
        <v>1615</v>
      </c>
      <c r="N244" s="106" t="s">
        <v>1560</v>
      </c>
      <c r="O244" s="105" t="s">
        <v>1562</v>
      </c>
      <c r="P244" s="105" t="s">
        <v>1561</v>
      </c>
      <c r="Q244" s="105" t="s">
        <v>1634</v>
      </c>
      <c r="R244" s="105" t="s">
        <v>1582</v>
      </c>
      <c r="S244" s="105" t="s">
        <v>1687</v>
      </c>
      <c r="T244" s="105" t="s">
        <v>1567</v>
      </c>
      <c r="U244" s="105" t="s">
        <v>1628</v>
      </c>
      <c r="V244" s="105"/>
      <c r="W244" s="105"/>
      <c r="X244" s="105"/>
      <c r="Y244" s="105"/>
      <c r="AD244" s="105"/>
      <c r="AE244" s="105"/>
      <c r="AF244" s="105"/>
      <c r="AG244" s="105"/>
      <c r="AH244" s="105"/>
      <c r="AI244" s="105"/>
      <c r="AJ244" s="105"/>
      <c r="AK244" s="114"/>
      <c r="AN244" s="105"/>
      <c r="AO244" s="105"/>
      <c r="AP244" s="105"/>
      <c r="AQ244" s="114"/>
      <c r="AR244" s="105"/>
      <c r="AS244" s="105"/>
    </row>
    <row r="245" spans="2:45" s="7" customFormat="1" ht="11.25" x14ac:dyDescent="0.2">
      <c r="B245" s="105"/>
      <c r="C245" s="105"/>
      <c r="D245" s="105"/>
      <c r="E245" s="105"/>
      <c r="F245" s="105"/>
      <c r="G245" s="105"/>
      <c r="H245" s="114"/>
      <c r="I245" s="105"/>
      <c r="J245" s="105"/>
      <c r="K245" s="105"/>
      <c r="L245" s="105" t="s">
        <v>1697</v>
      </c>
      <c r="M245" s="105" t="s">
        <v>1615</v>
      </c>
      <c r="N245" s="106" t="s">
        <v>1560</v>
      </c>
      <c r="O245" s="105" t="s">
        <v>1562</v>
      </c>
      <c r="P245" s="105" t="s">
        <v>1561</v>
      </c>
      <c r="Q245" s="105" t="s">
        <v>1634</v>
      </c>
      <c r="R245" s="105" t="s">
        <v>1566</v>
      </c>
      <c r="S245" s="105" t="s">
        <v>1687</v>
      </c>
      <c r="T245" s="105" t="s">
        <v>1567</v>
      </c>
      <c r="U245" s="105" t="s">
        <v>1568</v>
      </c>
      <c r="V245" s="105"/>
      <c r="W245" s="105"/>
      <c r="X245" s="105"/>
      <c r="Y245" s="105"/>
      <c r="AD245" s="105"/>
      <c r="AE245" s="105"/>
      <c r="AF245" s="105"/>
      <c r="AG245" s="105"/>
      <c r="AH245" s="105"/>
      <c r="AI245" s="105"/>
      <c r="AJ245" s="105"/>
      <c r="AK245" s="114"/>
      <c r="AN245" s="105"/>
      <c r="AO245" s="105"/>
      <c r="AP245" s="105"/>
      <c r="AQ245" s="114"/>
      <c r="AR245" s="105"/>
      <c r="AS245" s="105"/>
    </row>
    <row r="246" spans="2:45" s="7" customFormat="1" ht="11.25" x14ac:dyDescent="0.2">
      <c r="B246" s="105"/>
      <c r="C246" s="105"/>
      <c r="D246" s="105"/>
      <c r="E246" s="105"/>
      <c r="F246" s="105"/>
      <c r="G246" s="105"/>
      <c r="H246" s="114"/>
      <c r="I246" s="105"/>
      <c r="J246" s="105"/>
      <c r="K246" s="105"/>
      <c r="L246" s="105" t="s">
        <v>1698</v>
      </c>
      <c r="M246" s="105" t="s">
        <v>1564</v>
      </c>
      <c r="N246" s="106" t="s">
        <v>1687</v>
      </c>
      <c r="O246" s="105" t="s">
        <v>1561</v>
      </c>
      <c r="P246" s="105" t="s">
        <v>1634</v>
      </c>
      <c r="Q246" s="105" t="s">
        <v>1562</v>
      </c>
      <c r="R246" s="105" t="s">
        <v>1582</v>
      </c>
      <c r="S246" s="105" t="s">
        <v>1637</v>
      </c>
      <c r="T246" s="105" t="s">
        <v>1567</v>
      </c>
      <c r="U246" s="105" t="s">
        <v>1699</v>
      </c>
      <c r="V246" s="105"/>
      <c r="W246" s="105"/>
      <c r="X246" s="105"/>
      <c r="Y246" s="105"/>
      <c r="AD246" s="105"/>
      <c r="AE246" s="105"/>
      <c r="AF246" s="105"/>
      <c r="AG246" s="105"/>
      <c r="AH246" s="105"/>
      <c r="AI246" s="105"/>
      <c r="AJ246" s="105"/>
      <c r="AK246" s="114"/>
      <c r="AN246" s="105"/>
      <c r="AO246" s="105"/>
      <c r="AP246" s="105"/>
      <c r="AQ246" s="114"/>
      <c r="AR246" s="105"/>
      <c r="AS246" s="105"/>
    </row>
    <row r="247" spans="2:45" s="7" customFormat="1" ht="11.25" x14ac:dyDescent="0.2">
      <c r="B247" s="105"/>
      <c r="C247" s="105"/>
      <c r="D247" s="105"/>
      <c r="E247" s="105"/>
      <c r="F247" s="105"/>
      <c r="G247" s="105"/>
      <c r="H247" s="114"/>
      <c r="I247" s="105"/>
      <c r="J247" s="105"/>
      <c r="K247" s="105"/>
      <c r="L247" s="105" t="s">
        <v>1700</v>
      </c>
      <c r="M247" s="105" t="s">
        <v>1615</v>
      </c>
      <c r="N247" s="106" t="s">
        <v>1560</v>
      </c>
      <c r="O247" s="105" t="s">
        <v>1562</v>
      </c>
      <c r="P247" s="105" t="s">
        <v>1561</v>
      </c>
      <c r="Q247" s="105" t="s">
        <v>1634</v>
      </c>
      <c r="R247" s="105" t="s">
        <v>1582</v>
      </c>
      <c r="S247" s="105" t="s">
        <v>1687</v>
      </c>
      <c r="T247" s="105" t="s">
        <v>1567</v>
      </c>
      <c r="U247" s="105" t="s">
        <v>1570</v>
      </c>
      <c r="V247" s="105"/>
      <c r="W247" s="105"/>
      <c r="X247" s="105"/>
      <c r="Y247" s="105"/>
      <c r="AD247" s="105"/>
      <c r="AE247" s="105"/>
      <c r="AF247" s="105"/>
      <c r="AG247" s="105"/>
      <c r="AH247" s="105"/>
      <c r="AI247" s="105"/>
      <c r="AJ247" s="105"/>
      <c r="AK247" s="114"/>
      <c r="AN247" s="105"/>
      <c r="AO247" s="105"/>
      <c r="AP247" s="105"/>
      <c r="AQ247" s="114"/>
      <c r="AR247" s="105"/>
      <c r="AS247" s="105"/>
    </row>
    <row r="248" spans="2:45" s="7" customFormat="1" ht="11.25" x14ac:dyDescent="0.2">
      <c r="B248" s="105"/>
      <c r="C248" s="105"/>
      <c r="D248" s="105"/>
      <c r="E248" s="105"/>
      <c r="F248" s="105"/>
      <c r="G248" s="105"/>
      <c r="H248" s="114"/>
      <c r="I248" s="105"/>
      <c r="J248" s="105"/>
      <c r="K248" s="105"/>
      <c r="L248" s="105" t="s">
        <v>1701</v>
      </c>
      <c r="M248" s="105" t="s">
        <v>1564</v>
      </c>
      <c r="N248" s="106" t="s">
        <v>1562</v>
      </c>
      <c r="O248" s="105" t="s">
        <v>1561</v>
      </c>
      <c r="P248" s="105" t="s">
        <v>1634</v>
      </c>
      <c r="Q248" s="105" t="s">
        <v>1582</v>
      </c>
      <c r="R248" s="105" t="s">
        <v>1637</v>
      </c>
      <c r="S248" s="105" t="s">
        <v>1687</v>
      </c>
      <c r="T248" s="105" t="s">
        <v>1567</v>
      </c>
      <c r="U248" s="105" t="s">
        <v>1575</v>
      </c>
      <c r="V248" s="105"/>
      <c r="W248" s="105"/>
      <c r="X248" s="105"/>
      <c r="Y248" s="105"/>
      <c r="AD248" s="105"/>
      <c r="AE248" s="105"/>
      <c r="AF248" s="105"/>
      <c r="AG248" s="105"/>
      <c r="AH248" s="105"/>
      <c r="AI248" s="105"/>
      <c r="AJ248" s="105"/>
      <c r="AK248" s="114"/>
      <c r="AN248" s="105"/>
      <c r="AO248" s="105"/>
      <c r="AP248" s="105"/>
      <c r="AQ248" s="114"/>
      <c r="AR248" s="105"/>
      <c r="AS248" s="105"/>
    </row>
    <row r="249" spans="2:45" s="7" customFormat="1" ht="11.25" x14ac:dyDescent="0.2">
      <c r="B249" s="105"/>
      <c r="C249" s="105"/>
      <c r="D249" s="105"/>
      <c r="E249" s="105"/>
      <c r="F249" s="105"/>
      <c r="G249" s="105"/>
      <c r="H249" s="114"/>
      <c r="I249" s="105"/>
      <c r="J249" s="105"/>
      <c r="K249" s="105"/>
      <c r="L249" s="105" t="s">
        <v>1702</v>
      </c>
      <c r="M249" s="105" t="s">
        <v>1564</v>
      </c>
      <c r="N249" s="106" t="s">
        <v>1562</v>
      </c>
      <c r="O249" s="105" t="s">
        <v>1561</v>
      </c>
      <c r="P249" s="105" t="s">
        <v>1634</v>
      </c>
      <c r="Q249" s="105" t="s">
        <v>1637</v>
      </c>
      <c r="R249" s="105" t="s">
        <v>1566</v>
      </c>
      <c r="S249" s="105" t="s">
        <v>1687</v>
      </c>
      <c r="T249" s="105" t="s">
        <v>1567</v>
      </c>
      <c r="U249" s="105" t="s">
        <v>1577</v>
      </c>
      <c r="V249" s="105"/>
      <c r="W249" s="105"/>
      <c r="X249" s="105"/>
      <c r="Y249" s="105"/>
      <c r="AD249" s="105"/>
      <c r="AE249" s="105"/>
      <c r="AF249" s="105"/>
      <c r="AG249" s="105"/>
      <c r="AH249" s="105"/>
      <c r="AI249" s="105"/>
      <c r="AJ249" s="105"/>
      <c r="AK249" s="114"/>
      <c r="AN249" s="105"/>
      <c r="AO249" s="105"/>
      <c r="AP249" s="105"/>
      <c r="AQ249" s="114"/>
      <c r="AR249" s="105"/>
      <c r="AS249" s="105"/>
    </row>
    <row r="250" spans="2:45" s="7" customFormat="1" ht="11.25" x14ac:dyDescent="0.2">
      <c r="B250" s="105"/>
      <c r="C250" s="105"/>
      <c r="D250" s="105"/>
      <c r="E250" s="105"/>
      <c r="F250" s="105"/>
      <c r="G250" s="105"/>
      <c r="H250" s="114"/>
      <c r="I250" s="105"/>
      <c r="J250" s="105"/>
      <c r="K250" s="105"/>
      <c r="L250" s="105" t="s">
        <v>1703</v>
      </c>
      <c r="M250" s="105" t="s">
        <v>1564</v>
      </c>
      <c r="N250" s="106" t="s">
        <v>1562</v>
      </c>
      <c r="O250" s="105" t="s">
        <v>1561</v>
      </c>
      <c r="P250" s="105" t="s">
        <v>1634</v>
      </c>
      <c r="Q250" s="105" t="s">
        <v>1637</v>
      </c>
      <c r="R250" s="105" t="s">
        <v>1566</v>
      </c>
      <c r="S250" s="105" t="s">
        <v>1687</v>
      </c>
      <c r="T250" s="105" t="s">
        <v>1567</v>
      </c>
      <c r="U250" s="105" t="s">
        <v>1568</v>
      </c>
      <c r="V250" s="105"/>
      <c r="W250" s="105"/>
      <c r="X250" s="105"/>
      <c r="Y250" s="105"/>
      <c r="AD250" s="105"/>
      <c r="AE250" s="105"/>
      <c r="AF250" s="105"/>
      <c r="AG250" s="105"/>
      <c r="AH250" s="105"/>
      <c r="AI250" s="105"/>
      <c r="AJ250" s="105"/>
      <c r="AK250" s="114"/>
      <c r="AN250" s="105"/>
      <c r="AO250" s="105"/>
      <c r="AP250" s="105"/>
      <c r="AQ250" s="114"/>
      <c r="AR250" s="105"/>
      <c r="AS250" s="105"/>
    </row>
    <row r="251" spans="2:45" s="7" customFormat="1" ht="11.25" x14ac:dyDescent="0.2">
      <c r="B251" s="105"/>
      <c r="C251" s="105"/>
      <c r="D251" s="105"/>
      <c r="E251" s="105"/>
      <c r="F251" s="105"/>
      <c r="G251" s="105"/>
      <c r="H251" s="114"/>
      <c r="I251" s="105"/>
      <c r="J251" s="105"/>
      <c r="K251" s="105"/>
      <c r="L251" s="105" t="s">
        <v>1704</v>
      </c>
      <c r="M251" s="105" t="s">
        <v>1615</v>
      </c>
      <c r="N251" s="106" t="s">
        <v>1560</v>
      </c>
      <c r="O251" s="105" t="s">
        <v>1562</v>
      </c>
      <c r="P251" s="105" t="s">
        <v>1634</v>
      </c>
      <c r="Q251" s="105" t="s">
        <v>1561</v>
      </c>
      <c r="R251" s="105" t="s">
        <v>1566</v>
      </c>
      <c r="S251" s="105" t="s">
        <v>1687</v>
      </c>
      <c r="T251" s="105" t="s">
        <v>1567</v>
      </c>
      <c r="U251" s="105" t="s">
        <v>1699</v>
      </c>
      <c r="V251" s="105"/>
      <c r="W251" s="105"/>
      <c r="X251" s="105"/>
      <c r="Y251" s="105"/>
      <c r="AD251" s="105"/>
      <c r="AE251" s="105"/>
      <c r="AF251" s="105"/>
      <c r="AG251" s="105"/>
      <c r="AH251" s="105"/>
      <c r="AI251" s="105"/>
      <c r="AJ251" s="105"/>
      <c r="AK251" s="114"/>
      <c r="AN251" s="105"/>
      <c r="AO251" s="105"/>
      <c r="AP251" s="105"/>
      <c r="AQ251" s="114"/>
      <c r="AR251" s="105"/>
      <c r="AS251" s="105"/>
    </row>
    <row r="252" spans="2:45" s="7" customFormat="1" ht="11.25" x14ac:dyDescent="0.2">
      <c r="B252" s="105"/>
      <c r="C252" s="105"/>
      <c r="D252" s="105"/>
      <c r="E252" s="105"/>
      <c r="F252" s="105"/>
      <c r="G252" s="105"/>
      <c r="H252" s="114"/>
      <c r="I252" s="105"/>
      <c r="J252" s="105"/>
      <c r="K252" s="105"/>
      <c r="L252" s="105" t="s">
        <v>1705</v>
      </c>
      <c r="M252" s="105" t="s">
        <v>1615</v>
      </c>
      <c r="N252" s="106" t="s">
        <v>1560</v>
      </c>
      <c r="O252" s="105" t="s">
        <v>1562</v>
      </c>
      <c r="P252" s="105" t="s">
        <v>1634</v>
      </c>
      <c r="Q252" s="105" t="s">
        <v>1561</v>
      </c>
      <c r="R252" s="105" t="s">
        <v>1566</v>
      </c>
      <c r="S252" s="105" t="s">
        <v>1687</v>
      </c>
      <c r="T252" s="105" t="s">
        <v>1567</v>
      </c>
      <c r="U252" s="105" t="s">
        <v>1706</v>
      </c>
      <c r="V252" s="105"/>
      <c r="W252" s="105"/>
      <c r="X252" s="105"/>
      <c r="Y252" s="105"/>
      <c r="AD252" s="105"/>
      <c r="AE252" s="105"/>
      <c r="AF252" s="105"/>
      <c r="AG252" s="105"/>
      <c r="AH252" s="105"/>
      <c r="AI252" s="105"/>
      <c r="AJ252" s="105"/>
      <c r="AK252" s="114"/>
      <c r="AN252" s="105"/>
      <c r="AO252" s="105"/>
      <c r="AP252" s="105"/>
      <c r="AQ252" s="114"/>
      <c r="AR252" s="105"/>
      <c r="AS252" s="105"/>
    </row>
    <row r="253" spans="2:45" s="7" customFormat="1" ht="11.25" x14ac:dyDescent="0.2">
      <c r="B253" s="105"/>
      <c r="C253" s="105"/>
      <c r="D253" s="105"/>
      <c r="E253" s="105"/>
      <c r="F253" s="105"/>
      <c r="G253" s="105"/>
      <c r="H253" s="114"/>
      <c r="I253" s="105"/>
      <c r="J253" s="105"/>
      <c r="K253" s="105"/>
      <c r="L253" s="105" t="s">
        <v>1707</v>
      </c>
      <c r="M253" s="105" t="s">
        <v>1615</v>
      </c>
      <c r="N253" s="106" t="s">
        <v>1560</v>
      </c>
      <c r="O253" s="105" t="s">
        <v>1562</v>
      </c>
      <c r="P253" s="105" t="s">
        <v>1634</v>
      </c>
      <c r="Q253" s="105" t="s">
        <v>1561</v>
      </c>
      <c r="R253" s="105" t="s">
        <v>1566</v>
      </c>
      <c r="S253" s="105" t="s">
        <v>1687</v>
      </c>
      <c r="T253" s="105" t="s">
        <v>1567</v>
      </c>
      <c r="U253" s="105" t="s">
        <v>1577</v>
      </c>
      <c r="V253" s="105"/>
      <c r="W253" s="105"/>
      <c r="X253" s="105"/>
      <c r="Y253" s="105"/>
      <c r="AD253" s="105"/>
      <c r="AE253" s="105"/>
      <c r="AF253" s="105"/>
      <c r="AG253" s="105"/>
      <c r="AH253" s="105"/>
      <c r="AI253" s="105"/>
      <c r="AJ253" s="105"/>
      <c r="AK253" s="114"/>
      <c r="AN253" s="105"/>
      <c r="AO253" s="105"/>
      <c r="AP253" s="105"/>
      <c r="AQ253" s="114"/>
      <c r="AR253" s="105"/>
      <c r="AS253" s="105"/>
    </row>
    <row r="254" spans="2:45" s="7" customFormat="1" ht="11.25" x14ac:dyDescent="0.2">
      <c r="B254" s="105"/>
      <c r="C254" s="105"/>
      <c r="D254" s="105"/>
      <c r="E254" s="105"/>
      <c r="F254" s="105"/>
      <c r="G254" s="105"/>
      <c r="H254" s="114"/>
      <c r="I254" s="105"/>
      <c r="J254" s="105"/>
      <c r="K254" s="105"/>
      <c r="L254" s="105" t="s">
        <v>1708</v>
      </c>
      <c r="M254" s="105" t="s">
        <v>1615</v>
      </c>
      <c r="N254" s="106" t="s">
        <v>1560</v>
      </c>
      <c r="O254" s="105" t="s">
        <v>1562</v>
      </c>
      <c r="P254" s="105" t="s">
        <v>1634</v>
      </c>
      <c r="Q254" s="105" t="s">
        <v>1561</v>
      </c>
      <c r="R254" s="105" t="s">
        <v>1566</v>
      </c>
      <c r="S254" s="105" t="s">
        <v>1687</v>
      </c>
      <c r="T254" s="105" t="s">
        <v>1567</v>
      </c>
      <c r="U254" s="105" t="s">
        <v>1628</v>
      </c>
      <c r="V254" s="105"/>
      <c r="W254" s="105"/>
      <c r="X254" s="105"/>
      <c r="Y254" s="105"/>
      <c r="AD254" s="105"/>
      <c r="AE254" s="105"/>
      <c r="AF254" s="105"/>
      <c r="AG254" s="105"/>
      <c r="AH254" s="105"/>
      <c r="AI254" s="105"/>
      <c r="AJ254" s="105"/>
      <c r="AK254" s="114"/>
      <c r="AN254" s="105"/>
      <c r="AO254" s="105"/>
      <c r="AP254" s="105"/>
      <c r="AQ254" s="114"/>
      <c r="AR254" s="105"/>
      <c r="AS254" s="105"/>
    </row>
    <row r="255" spans="2:45" s="7" customFormat="1" ht="11.25" x14ac:dyDescent="0.2">
      <c r="B255" s="105"/>
      <c r="C255" s="105"/>
      <c r="D255" s="105"/>
      <c r="E255" s="105"/>
      <c r="F255" s="105"/>
      <c r="G255" s="105"/>
      <c r="H255" s="114"/>
      <c r="I255" s="105"/>
      <c r="J255" s="105"/>
      <c r="K255" s="105"/>
      <c r="L255" s="105" t="s">
        <v>1709</v>
      </c>
      <c r="M255" s="105" t="s">
        <v>1615</v>
      </c>
      <c r="N255" s="106" t="s">
        <v>1560</v>
      </c>
      <c r="O255" s="105" t="s">
        <v>1562</v>
      </c>
      <c r="P255" s="105" t="s">
        <v>1634</v>
      </c>
      <c r="Q255" s="105" t="s">
        <v>1561</v>
      </c>
      <c r="R255" s="105" t="s">
        <v>1566</v>
      </c>
      <c r="S255" s="105" t="s">
        <v>1687</v>
      </c>
      <c r="T255" s="105" t="s">
        <v>1567</v>
      </c>
      <c r="U255" s="105" t="s">
        <v>1638</v>
      </c>
      <c r="V255" s="105"/>
      <c r="W255" s="105"/>
      <c r="X255" s="105"/>
      <c r="Y255" s="105"/>
      <c r="AD255" s="105"/>
      <c r="AE255" s="105"/>
      <c r="AF255" s="105"/>
      <c r="AG255" s="105"/>
      <c r="AH255" s="105"/>
      <c r="AI255" s="105"/>
      <c r="AJ255" s="105"/>
      <c r="AK255" s="114"/>
      <c r="AN255" s="105"/>
      <c r="AO255" s="105"/>
      <c r="AP255" s="105"/>
      <c r="AQ255" s="114"/>
      <c r="AR255" s="105"/>
      <c r="AS255" s="105"/>
    </row>
    <row r="256" spans="2:45" s="7" customFormat="1" ht="11.25" x14ac:dyDescent="0.2">
      <c r="B256" s="105"/>
      <c r="C256" s="105"/>
      <c r="D256" s="105"/>
      <c r="E256" s="105"/>
      <c r="F256" s="105"/>
      <c r="G256" s="105"/>
      <c r="H256" s="114"/>
      <c r="I256" s="105"/>
      <c r="J256" s="105"/>
      <c r="K256" s="105"/>
      <c r="L256" s="105" t="s">
        <v>1710</v>
      </c>
      <c r="M256" s="105" t="s">
        <v>1615</v>
      </c>
      <c r="N256" s="106" t="s">
        <v>1560</v>
      </c>
      <c r="O256" s="105" t="s">
        <v>1562</v>
      </c>
      <c r="P256" s="105" t="s">
        <v>1634</v>
      </c>
      <c r="Q256" s="105" t="s">
        <v>1561</v>
      </c>
      <c r="R256" s="105" t="s">
        <v>1566</v>
      </c>
      <c r="S256" s="105" t="s">
        <v>1687</v>
      </c>
      <c r="T256" s="105" t="s">
        <v>1567</v>
      </c>
      <c r="U256" s="105" t="s">
        <v>1568</v>
      </c>
      <c r="V256" s="105"/>
      <c r="W256" s="105"/>
      <c r="X256" s="105"/>
      <c r="Y256" s="105"/>
      <c r="AD256" s="105"/>
      <c r="AE256" s="105"/>
      <c r="AF256" s="105"/>
      <c r="AG256" s="105"/>
      <c r="AH256" s="105"/>
      <c r="AI256" s="105"/>
      <c r="AJ256" s="105"/>
      <c r="AK256" s="114"/>
      <c r="AN256" s="105"/>
      <c r="AO256" s="105"/>
      <c r="AP256" s="105"/>
      <c r="AQ256" s="114"/>
      <c r="AR256" s="105"/>
      <c r="AS256" s="105"/>
    </row>
    <row r="257" spans="2:45" s="7" customFormat="1" ht="11.25" x14ac:dyDescent="0.2">
      <c r="B257" s="105"/>
      <c r="C257" s="105"/>
      <c r="D257" s="105"/>
      <c r="E257" s="105"/>
      <c r="F257" s="105"/>
      <c r="G257" s="105"/>
      <c r="H257" s="114"/>
      <c r="I257" s="105"/>
      <c r="J257" s="105"/>
      <c r="K257" s="105"/>
      <c r="L257" s="105" t="s">
        <v>1711</v>
      </c>
      <c r="M257" s="105" t="s">
        <v>1564</v>
      </c>
      <c r="N257" s="106" t="s">
        <v>1560</v>
      </c>
      <c r="O257" s="105" t="s">
        <v>1561</v>
      </c>
      <c r="P257" s="105" t="s">
        <v>1634</v>
      </c>
      <c r="Q257" s="105" t="s">
        <v>1681</v>
      </c>
      <c r="R257" s="105" t="s">
        <v>1566</v>
      </c>
      <c r="S257" s="105" t="s">
        <v>1687</v>
      </c>
      <c r="T257" s="105" t="s">
        <v>1567</v>
      </c>
      <c r="U257" s="105" t="s">
        <v>1699</v>
      </c>
      <c r="V257" s="105"/>
      <c r="W257" s="105"/>
      <c r="X257" s="105"/>
      <c r="Y257" s="105"/>
      <c r="AD257" s="105"/>
      <c r="AE257" s="105"/>
      <c r="AF257" s="105"/>
      <c r="AG257" s="105"/>
      <c r="AH257" s="105"/>
      <c r="AI257" s="105"/>
      <c r="AJ257" s="105"/>
      <c r="AK257" s="114"/>
      <c r="AN257" s="105"/>
      <c r="AO257" s="105"/>
      <c r="AP257" s="105"/>
      <c r="AQ257" s="114"/>
      <c r="AR257" s="105"/>
      <c r="AS257" s="105"/>
    </row>
    <row r="258" spans="2:45" s="7" customFormat="1" ht="11.25" x14ac:dyDescent="0.2">
      <c r="B258" s="105"/>
      <c r="C258" s="105"/>
      <c r="D258" s="105"/>
      <c r="E258" s="105"/>
      <c r="F258" s="105"/>
      <c r="G258" s="105"/>
      <c r="H258" s="114"/>
      <c r="I258" s="105"/>
      <c r="J258" s="105"/>
      <c r="K258" s="105"/>
      <c r="L258" s="105" t="s">
        <v>1712</v>
      </c>
      <c r="M258" s="105" t="s">
        <v>1564</v>
      </c>
      <c r="N258" s="106" t="s">
        <v>1560</v>
      </c>
      <c r="O258" s="105" t="s">
        <v>1561</v>
      </c>
      <c r="P258" s="105" t="s">
        <v>1634</v>
      </c>
      <c r="Q258" s="105" t="s">
        <v>1681</v>
      </c>
      <c r="R258" s="105" t="s">
        <v>1566</v>
      </c>
      <c r="S258" s="105" t="s">
        <v>1687</v>
      </c>
      <c r="T258" s="105" t="s">
        <v>1567</v>
      </c>
      <c r="U258" s="105" t="s">
        <v>1577</v>
      </c>
      <c r="V258" s="105"/>
      <c r="W258" s="105"/>
      <c r="X258" s="105"/>
      <c r="Y258" s="105"/>
      <c r="AD258" s="105"/>
      <c r="AE258" s="105"/>
      <c r="AF258" s="105"/>
      <c r="AG258" s="105"/>
      <c r="AH258" s="105"/>
      <c r="AI258" s="105"/>
      <c r="AJ258" s="105"/>
      <c r="AK258" s="114"/>
      <c r="AN258" s="105"/>
      <c r="AO258" s="105"/>
      <c r="AP258" s="105"/>
      <c r="AQ258" s="114"/>
      <c r="AR258" s="105"/>
      <c r="AS258" s="105"/>
    </row>
    <row r="259" spans="2:45" s="7" customFormat="1" ht="11.25" x14ac:dyDescent="0.2">
      <c r="B259" s="105"/>
      <c r="C259" s="105"/>
      <c r="D259" s="105"/>
      <c r="E259" s="105"/>
      <c r="F259" s="105"/>
      <c r="G259" s="105"/>
      <c r="H259" s="114"/>
      <c r="I259" s="105"/>
      <c r="J259" s="105"/>
      <c r="K259" s="105"/>
      <c r="L259" s="105" t="s">
        <v>1713</v>
      </c>
      <c r="M259" s="105" t="s">
        <v>1615</v>
      </c>
      <c r="N259" s="106" t="s">
        <v>1560</v>
      </c>
      <c r="O259" s="105" t="s">
        <v>1562</v>
      </c>
      <c r="P259" s="105" t="s">
        <v>1634</v>
      </c>
      <c r="Q259" s="105" t="s">
        <v>1561</v>
      </c>
      <c r="R259" s="105" t="s">
        <v>1582</v>
      </c>
      <c r="S259" s="105" t="s">
        <v>1687</v>
      </c>
      <c r="T259" s="105" t="s">
        <v>1567</v>
      </c>
      <c r="U259" s="105" t="s">
        <v>1570</v>
      </c>
      <c r="V259" s="105"/>
      <c r="W259" s="105"/>
      <c r="X259" s="105"/>
      <c r="Y259" s="105"/>
      <c r="AD259" s="105"/>
      <c r="AE259" s="105"/>
      <c r="AF259" s="105"/>
      <c r="AG259" s="105"/>
      <c r="AH259" s="105"/>
      <c r="AI259" s="105"/>
      <c r="AJ259" s="105"/>
      <c r="AK259" s="114"/>
      <c r="AN259" s="105"/>
      <c r="AO259" s="105"/>
      <c r="AP259" s="105"/>
      <c r="AQ259" s="114"/>
      <c r="AR259" s="105"/>
      <c r="AS259" s="105"/>
    </row>
    <row r="260" spans="2:45" s="7" customFormat="1" ht="11.25" x14ac:dyDescent="0.2">
      <c r="B260" s="105"/>
      <c r="C260" s="105"/>
      <c r="D260" s="105"/>
      <c r="E260" s="105"/>
      <c r="F260" s="105"/>
      <c r="G260" s="105"/>
      <c r="H260" s="114"/>
      <c r="I260" s="105"/>
      <c r="J260" s="105"/>
      <c r="K260" s="105"/>
      <c r="L260" s="105" t="s">
        <v>1714</v>
      </c>
      <c r="M260" s="105" t="s">
        <v>1564</v>
      </c>
      <c r="N260" s="106" t="s">
        <v>1562</v>
      </c>
      <c r="O260" s="105" t="s">
        <v>1561</v>
      </c>
      <c r="P260" s="105" t="s">
        <v>1634</v>
      </c>
      <c r="Q260" s="105" t="s">
        <v>1637</v>
      </c>
      <c r="R260" s="105" t="s">
        <v>1582</v>
      </c>
      <c r="S260" s="105" t="s">
        <v>1687</v>
      </c>
      <c r="T260" s="105" t="s">
        <v>1567</v>
      </c>
      <c r="U260" s="105" t="s">
        <v>1628</v>
      </c>
      <c r="V260" s="105"/>
      <c r="W260" s="105"/>
      <c r="X260" s="105"/>
      <c r="Y260" s="105"/>
      <c r="AD260" s="105"/>
      <c r="AE260" s="105"/>
      <c r="AF260" s="105"/>
      <c r="AG260" s="105"/>
      <c r="AH260" s="105"/>
      <c r="AI260" s="105"/>
      <c r="AJ260" s="105"/>
      <c r="AK260" s="114"/>
      <c r="AN260" s="105"/>
      <c r="AO260" s="105"/>
      <c r="AP260" s="105"/>
      <c r="AQ260" s="114"/>
      <c r="AR260" s="105"/>
      <c r="AS260" s="105"/>
    </row>
    <row r="261" spans="2:45" s="7" customFormat="1" ht="11.25" x14ac:dyDescent="0.2">
      <c r="B261" s="105"/>
      <c r="C261" s="105"/>
      <c r="D261" s="105"/>
      <c r="E261" s="105"/>
      <c r="F261" s="105"/>
      <c r="G261" s="105"/>
      <c r="H261" s="114"/>
      <c r="I261" s="105"/>
      <c r="J261" s="105"/>
      <c r="K261" s="105"/>
      <c r="L261" s="105" t="s">
        <v>1715</v>
      </c>
      <c r="M261" s="105" t="s">
        <v>1615</v>
      </c>
      <c r="N261" s="106" t="s">
        <v>1560</v>
      </c>
      <c r="O261" s="105" t="s">
        <v>1562</v>
      </c>
      <c r="P261" s="105" t="s">
        <v>1634</v>
      </c>
      <c r="Q261" s="105" t="s">
        <v>1561</v>
      </c>
      <c r="R261" s="105" t="s">
        <v>1566</v>
      </c>
      <c r="S261" s="105" t="s">
        <v>1687</v>
      </c>
      <c r="T261" s="105" t="s">
        <v>1567</v>
      </c>
      <c r="U261" s="105" t="s">
        <v>1568</v>
      </c>
      <c r="V261" s="105"/>
      <c r="W261" s="105"/>
      <c r="X261" s="105"/>
      <c r="Y261" s="105"/>
      <c r="AD261" s="105"/>
      <c r="AE261" s="105"/>
      <c r="AF261" s="105"/>
      <c r="AG261" s="105"/>
      <c r="AH261" s="105"/>
      <c r="AI261" s="105"/>
      <c r="AJ261" s="105"/>
      <c r="AK261" s="114"/>
      <c r="AN261" s="105"/>
      <c r="AO261" s="105"/>
      <c r="AP261" s="105"/>
      <c r="AQ261" s="114"/>
      <c r="AR261" s="105"/>
      <c r="AS261" s="105"/>
    </row>
    <row r="262" spans="2:45" s="7" customFormat="1" ht="11.25" x14ac:dyDescent="0.2">
      <c r="B262" s="105"/>
      <c r="C262" s="105"/>
      <c r="D262" s="105"/>
      <c r="E262" s="105"/>
      <c r="F262" s="105"/>
      <c r="G262" s="105"/>
      <c r="H262" s="114"/>
      <c r="I262" s="105"/>
      <c r="J262" s="105"/>
      <c r="K262" s="105"/>
      <c r="L262" s="105" t="s">
        <v>1716</v>
      </c>
      <c r="M262" s="105" t="s">
        <v>1564</v>
      </c>
      <c r="N262" s="106" t="s">
        <v>1562</v>
      </c>
      <c r="O262" s="105" t="s">
        <v>1561</v>
      </c>
      <c r="P262" s="105" t="s">
        <v>1634</v>
      </c>
      <c r="Q262" s="105" t="s">
        <v>1637</v>
      </c>
      <c r="R262" s="105" t="s">
        <v>1566</v>
      </c>
      <c r="S262" s="105" t="s">
        <v>1687</v>
      </c>
      <c r="T262" s="105" t="s">
        <v>1567</v>
      </c>
      <c r="U262" s="105" t="s">
        <v>1699</v>
      </c>
      <c r="V262" s="105"/>
      <c r="W262" s="105"/>
      <c r="X262" s="105"/>
      <c r="Y262" s="105"/>
      <c r="AD262" s="105"/>
      <c r="AE262" s="105"/>
      <c r="AF262" s="105"/>
      <c r="AG262" s="105"/>
      <c r="AH262" s="105"/>
      <c r="AI262" s="105"/>
      <c r="AJ262" s="105"/>
      <c r="AK262" s="114"/>
      <c r="AN262" s="105"/>
      <c r="AO262" s="105"/>
      <c r="AP262" s="105"/>
      <c r="AQ262" s="114"/>
      <c r="AR262" s="105"/>
      <c r="AS262" s="105"/>
    </row>
    <row r="263" spans="2:45" s="7" customFormat="1" ht="11.25" x14ac:dyDescent="0.2">
      <c r="B263" s="105"/>
      <c r="C263" s="105"/>
      <c r="D263" s="105"/>
      <c r="E263" s="105"/>
      <c r="F263" s="105"/>
      <c r="G263" s="105"/>
      <c r="H263" s="114"/>
      <c r="I263" s="105"/>
      <c r="J263" s="105"/>
      <c r="K263" s="105"/>
      <c r="L263" s="105" t="s">
        <v>1717</v>
      </c>
      <c r="M263" s="105" t="s">
        <v>1615</v>
      </c>
      <c r="N263" s="106" t="s">
        <v>1560</v>
      </c>
      <c r="O263" s="105" t="s">
        <v>1562</v>
      </c>
      <c r="P263" s="105" t="s">
        <v>1634</v>
      </c>
      <c r="Q263" s="105" t="s">
        <v>1561</v>
      </c>
      <c r="R263" s="105" t="s">
        <v>1566</v>
      </c>
      <c r="S263" s="105" t="s">
        <v>1687</v>
      </c>
      <c r="T263" s="105" t="s">
        <v>1567</v>
      </c>
      <c r="U263" s="105" t="s">
        <v>1577</v>
      </c>
      <c r="V263" s="105"/>
      <c r="W263" s="105"/>
      <c r="X263" s="105"/>
      <c r="Y263" s="105"/>
      <c r="AD263" s="105"/>
      <c r="AE263" s="105"/>
      <c r="AF263" s="105"/>
      <c r="AG263" s="105"/>
      <c r="AH263" s="105"/>
      <c r="AI263" s="105"/>
      <c r="AJ263" s="105"/>
      <c r="AK263" s="114"/>
      <c r="AN263" s="105"/>
      <c r="AO263" s="105"/>
      <c r="AP263" s="105"/>
      <c r="AQ263" s="114"/>
      <c r="AR263" s="105"/>
      <c r="AS263" s="105"/>
    </row>
    <row r="264" spans="2:45" s="7" customFormat="1" ht="11.25" x14ac:dyDescent="0.2">
      <c r="B264" s="105"/>
      <c r="C264" s="105"/>
      <c r="D264" s="105"/>
      <c r="E264" s="105"/>
      <c r="F264" s="105"/>
      <c r="G264" s="105"/>
      <c r="H264" s="114"/>
      <c r="I264" s="105"/>
      <c r="J264" s="105"/>
      <c r="K264" s="105"/>
      <c r="L264" s="105" t="s">
        <v>1718</v>
      </c>
      <c r="M264" s="105" t="s">
        <v>1615</v>
      </c>
      <c r="N264" s="106" t="s">
        <v>1560</v>
      </c>
      <c r="O264" s="105" t="s">
        <v>1562</v>
      </c>
      <c r="P264" s="105" t="s">
        <v>1634</v>
      </c>
      <c r="Q264" s="105" t="s">
        <v>1561</v>
      </c>
      <c r="R264" s="105" t="s">
        <v>1566</v>
      </c>
      <c r="S264" s="105" t="s">
        <v>1687</v>
      </c>
      <c r="T264" s="105" t="s">
        <v>1567</v>
      </c>
      <c r="U264" s="105" t="s">
        <v>1570</v>
      </c>
      <c r="V264" s="105"/>
      <c r="W264" s="105"/>
      <c r="X264" s="105"/>
      <c r="Y264" s="105"/>
      <c r="AD264" s="105"/>
      <c r="AE264" s="105"/>
      <c r="AF264" s="105"/>
      <c r="AG264" s="105"/>
      <c r="AH264" s="105"/>
      <c r="AI264" s="105"/>
      <c r="AJ264" s="105"/>
      <c r="AK264" s="114"/>
      <c r="AN264" s="105"/>
      <c r="AO264" s="105"/>
      <c r="AP264" s="105"/>
      <c r="AQ264" s="114"/>
      <c r="AR264" s="105"/>
      <c r="AS264" s="105"/>
    </row>
    <row r="265" spans="2:45" s="7" customFormat="1" ht="11.25" x14ac:dyDescent="0.2">
      <c r="B265" s="105"/>
      <c r="C265" s="105"/>
      <c r="D265" s="105"/>
      <c r="E265" s="105"/>
      <c r="F265" s="105"/>
      <c r="G265" s="105"/>
      <c r="H265" s="114"/>
      <c r="I265" s="105"/>
      <c r="J265" s="105"/>
      <c r="K265" s="105"/>
      <c r="L265" s="105" t="s">
        <v>1719</v>
      </c>
      <c r="M265" s="105" t="s">
        <v>1564</v>
      </c>
      <c r="N265" s="106" t="s">
        <v>1562</v>
      </c>
      <c r="O265" s="105" t="s">
        <v>1561</v>
      </c>
      <c r="P265" s="105" t="s">
        <v>1634</v>
      </c>
      <c r="Q265" s="105" t="s">
        <v>1637</v>
      </c>
      <c r="R265" s="105" t="s">
        <v>1566</v>
      </c>
      <c r="S265" s="105" t="s">
        <v>1687</v>
      </c>
      <c r="T265" s="105" t="s">
        <v>1567</v>
      </c>
      <c r="U265" s="105" t="s">
        <v>1568</v>
      </c>
      <c r="V265" s="105"/>
      <c r="W265" s="105"/>
      <c r="X265" s="105"/>
      <c r="Y265" s="105"/>
      <c r="AD265" s="105"/>
      <c r="AE265" s="105"/>
      <c r="AF265" s="105"/>
      <c r="AG265" s="105"/>
      <c r="AH265" s="105"/>
      <c r="AI265" s="105"/>
      <c r="AJ265" s="105"/>
      <c r="AK265" s="114"/>
      <c r="AN265" s="105"/>
      <c r="AO265" s="105"/>
      <c r="AP265" s="105"/>
      <c r="AQ265" s="114"/>
      <c r="AR265" s="105"/>
      <c r="AS265" s="105"/>
    </row>
    <row r="266" spans="2:45" s="7" customFormat="1" ht="11.25" x14ac:dyDescent="0.2">
      <c r="B266" s="105"/>
      <c r="C266" s="105"/>
      <c r="D266" s="105"/>
      <c r="E266" s="105"/>
      <c r="F266" s="105"/>
      <c r="G266" s="105"/>
      <c r="H266" s="114"/>
      <c r="I266" s="105"/>
      <c r="J266" s="105"/>
      <c r="K266" s="105"/>
      <c r="L266" s="105" t="s">
        <v>1613</v>
      </c>
      <c r="M266" s="105" t="s">
        <v>124</v>
      </c>
      <c r="N266" s="106" t="s">
        <v>1551</v>
      </c>
      <c r="O266" s="105" t="s">
        <v>1552</v>
      </c>
      <c r="P266" s="105" t="s">
        <v>1553</v>
      </c>
      <c r="Q266" s="105" t="s">
        <v>1554</v>
      </c>
      <c r="R266" s="105" t="s">
        <v>1555</v>
      </c>
      <c r="S266" s="105" t="s">
        <v>1556</v>
      </c>
      <c r="T266" s="105" t="s">
        <v>1557</v>
      </c>
      <c r="U266" s="105" t="s">
        <v>1558</v>
      </c>
      <c r="V266" s="105"/>
      <c r="W266" s="105"/>
      <c r="X266" s="105"/>
      <c r="Y266" s="105"/>
      <c r="AD266" s="105"/>
      <c r="AE266" s="105"/>
      <c r="AF266" s="105"/>
      <c r="AG266" s="105"/>
      <c r="AH266" s="105"/>
      <c r="AI266" s="105"/>
      <c r="AJ266" s="105"/>
      <c r="AK266" s="114"/>
      <c r="AN266" s="105"/>
      <c r="AO266" s="105"/>
      <c r="AP266" s="105"/>
      <c r="AQ266" s="114"/>
      <c r="AR266" s="105"/>
      <c r="AS266" s="105"/>
    </row>
    <row r="267" spans="2:45" s="7" customFormat="1" ht="11.25" x14ac:dyDescent="0.2">
      <c r="B267" s="105"/>
      <c r="C267" s="105"/>
      <c r="D267" s="105"/>
      <c r="E267" s="105"/>
      <c r="F267" s="105"/>
      <c r="G267" s="105"/>
      <c r="H267" s="114"/>
      <c r="I267" s="105"/>
      <c r="J267" s="105"/>
      <c r="K267" s="105"/>
      <c r="L267" s="105" t="s">
        <v>1720</v>
      </c>
      <c r="M267" s="105" t="s">
        <v>1615</v>
      </c>
      <c r="N267" s="106" t="s">
        <v>1560</v>
      </c>
      <c r="O267" s="105" t="s">
        <v>1562</v>
      </c>
      <c r="P267" s="105" t="s">
        <v>1634</v>
      </c>
      <c r="Q267" s="105" t="s">
        <v>1561</v>
      </c>
      <c r="R267" s="105" t="s">
        <v>1566</v>
      </c>
      <c r="S267" s="105" t="s">
        <v>1687</v>
      </c>
      <c r="T267" s="105" t="s">
        <v>1567</v>
      </c>
      <c r="U267" s="105" t="s">
        <v>1628</v>
      </c>
      <c r="V267" s="105"/>
      <c r="W267" s="105"/>
      <c r="X267" s="105"/>
      <c r="Y267" s="105"/>
      <c r="AD267" s="105"/>
      <c r="AE267" s="105"/>
      <c r="AF267" s="105"/>
      <c r="AG267" s="105"/>
      <c r="AH267" s="105"/>
      <c r="AI267" s="105"/>
      <c r="AJ267" s="105"/>
      <c r="AK267" s="114"/>
      <c r="AN267" s="105"/>
      <c r="AO267" s="105"/>
      <c r="AP267" s="105"/>
      <c r="AQ267" s="114"/>
      <c r="AR267" s="105"/>
      <c r="AS267" s="105"/>
    </row>
    <row r="268" spans="2:45" s="7" customFormat="1" ht="11.25" x14ac:dyDescent="0.2">
      <c r="B268" s="105"/>
      <c r="C268" s="105"/>
      <c r="D268" s="105"/>
      <c r="E268" s="105"/>
      <c r="F268" s="105"/>
      <c r="G268" s="105"/>
      <c r="H268" s="114"/>
      <c r="I268" s="105"/>
      <c r="J268" s="105"/>
      <c r="K268" s="105"/>
      <c r="L268" s="105" t="s">
        <v>1721</v>
      </c>
      <c r="M268" s="105" t="s">
        <v>1615</v>
      </c>
      <c r="N268" s="106" t="s">
        <v>1560</v>
      </c>
      <c r="O268" s="105" t="s">
        <v>1562</v>
      </c>
      <c r="P268" s="105" t="s">
        <v>1634</v>
      </c>
      <c r="Q268" s="105" t="s">
        <v>1561</v>
      </c>
      <c r="R268" s="105" t="s">
        <v>1566</v>
      </c>
      <c r="S268" s="105" t="s">
        <v>1687</v>
      </c>
      <c r="T268" s="105" t="s">
        <v>1567</v>
      </c>
      <c r="U268" s="105" t="s">
        <v>1699</v>
      </c>
      <c r="V268" s="105"/>
      <c r="W268" s="105"/>
      <c r="X268" s="105"/>
      <c r="Y268" s="105"/>
      <c r="AD268" s="105"/>
      <c r="AE268" s="105"/>
      <c r="AF268" s="105"/>
      <c r="AG268" s="105"/>
      <c r="AH268" s="105"/>
      <c r="AI268" s="105"/>
      <c r="AJ268" s="105"/>
      <c r="AK268" s="114"/>
      <c r="AN268" s="105"/>
      <c r="AO268" s="105"/>
      <c r="AP268" s="105"/>
      <c r="AQ268" s="114"/>
      <c r="AR268" s="105"/>
      <c r="AS268" s="105"/>
    </row>
    <row r="269" spans="2:45" s="7" customFormat="1" ht="11.25" x14ac:dyDescent="0.2">
      <c r="B269" s="105"/>
      <c r="C269" s="105"/>
      <c r="D269" s="105"/>
      <c r="E269" s="105"/>
      <c r="F269" s="105"/>
      <c r="G269" s="105"/>
      <c r="H269" s="114"/>
      <c r="I269" s="105"/>
      <c r="J269" s="105"/>
      <c r="K269" s="105"/>
      <c r="L269" s="105" t="s">
        <v>1722</v>
      </c>
      <c r="M269" s="105" t="s">
        <v>1564</v>
      </c>
      <c r="N269" s="106" t="s">
        <v>1612</v>
      </c>
      <c r="O269" s="105" t="s">
        <v>1561</v>
      </c>
      <c r="P269" s="105" t="s">
        <v>1634</v>
      </c>
      <c r="Q269" s="105" t="s">
        <v>1637</v>
      </c>
      <c r="R269" s="105" t="s">
        <v>1582</v>
      </c>
      <c r="S269" s="105" t="s">
        <v>1687</v>
      </c>
      <c r="T269" s="105" t="s">
        <v>1567</v>
      </c>
      <c r="U269" s="105" t="s">
        <v>1568</v>
      </c>
      <c r="V269" s="105"/>
      <c r="W269" s="105"/>
      <c r="X269" s="105"/>
      <c r="Y269" s="105"/>
      <c r="AD269" s="105"/>
      <c r="AE269" s="105"/>
      <c r="AF269" s="105"/>
      <c r="AG269" s="105"/>
      <c r="AH269" s="105"/>
      <c r="AI269" s="105"/>
      <c r="AJ269" s="105"/>
      <c r="AK269" s="114"/>
      <c r="AN269" s="105"/>
      <c r="AO269" s="105"/>
      <c r="AP269" s="105"/>
      <c r="AQ269" s="114"/>
      <c r="AR269" s="105"/>
      <c r="AS269" s="105"/>
    </row>
    <row r="270" spans="2:45" s="7" customFormat="1" ht="11.25" x14ac:dyDescent="0.2">
      <c r="B270" s="105"/>
      <c r="C270" s="105"/>
      <c r="D270" s="105"/>
      <c r="E270" s="105"/>
      <c r="F270" s="105"/>
      <c r="G270" s="105"/>
      <c r="H270" s="114"/>
      <c r="I270" s="105"/>
      <c r="J270" s="105"/>
      <c r="K270" s="105"/>
      <c r="L270" s="105" t="s">
        <v>1723</v>
      </c>
      <c r="M270" s="105" t="s">
        <v>1564</v>
      </c>
      <c r="N270" s="106" t="s">
        <v>1562</v>
      </c>
      <c r="O270" s="105" t="s">
        <v>1561</v>
      </c>
      <c r="P270" s="105" t="s">
        <v>1634</v>
      </c>
      <c r="Q270" s="105" t="s">
        <v>1637</v>
      </c>
      <c r="R270" s="105" t="s">
        <v>1566</v>
      </c>
      <c r="S270" s="105" t="s">
        <v>1687</v>
      </c>
      <c r="T270" s="105" t="s">
        <v>1567</v>
      </c>
      <c r="U270" s="105" t="s">
        <v>1577</v>
      </c>
      <c r="V270" s="105"/>
      <c r="W270" s="105"/>
      <c r="X270" s="105"/>
      <c r="Y270" s="105"/>
      <c r="AD270" s="105"/>
      <c r="AE270" s="105"/>
      <c r="AF270" s="105"/>
      <c r="AG270" s="105"/>
      <c r="AH270" s="105"/>
      <c r="AI270" s="105"/>
      <c r="AJ270" s="105"/>
      <c r="AK270" s="114"/>
      <c r="AN270" s="105"/>
      <c r="AO270" s="105"/>
      <c r="AP270" s="105"/>
      <c r="AQ270" s="114"/>
      <c r="AR270" s="105"/>
      <c r="AS270" s="105"/>
    </row>
    <row r="271" spans="2:45" s="7" customFormat="1" ht="11.25" x14ac:dyDescent="0.2">
      <c r="B271" s="105"/>
      <c r="C271" s="105"/>
      <c r="D271" s="105"/>
      <c r="E271" s="105"/>
      <c r="F271" s="105"/>
      <c r="G271" s="105"/>
      <c r="H271" s="114"/>
      <c r="I271" s="105"/>
      <c r="J271" s="105"/>
      <c r="K271" s="105"/>
      <c r="L271" s="105" t="s">
        <v>1724</v>
      </c>
      <c r="M271" s="105" t="s">
        <v>1564</v>
      </c>
      <c r="N271" s="106" t="s">
        <v>1562</v>
      </c>
      <c r="O271" s="105" t="s">
        <v>1561</v>
      </c>
      <c r="P271" s="105" t="s">
        <v>1634</v>
      </c>
      <c r="Q271" s="105" t="s">
        <v>1637</v>
      </c>
      <c r="R271" s="105" t="s">
        <v>1582</v>
      </c>
      <c r="S271" s="105" t="s">
        <v>1687</v>
      </c>
      <c r="T271" s="105" t="s">
        <v>1567</v>
      </c>
      <c r="U271" s="105" t="s">
        <v>1570</v>
      </c>
      <c r="V271" s="105"/>
      <c r="W271" s="105"/>
      <c r="X271" s="105"/>
      <c r="Y271" s="105"/>
      <c r="AD271" s="105"/>
      <c r="AE271" s="105"/>
      <c r="AF271" s="105"/>
      <c r="AG271" s="105"/>
      <c r="AH271" s="105"/>
      <c r="AI271" s="105"/>
      <c r="AJ271" s="105"/>
      <c r="AK271" s="114"/>
      <c r="AN271" s="105"/>
      <c r="AO271" s="105"/>
      <c r="AP271" s="105"/>
      <c r="AQ271" s="114"/>
      <c r="AR271" s="105"/>
      <c r="AS271" s="105"/>
    </row>
    <row r="272" spans="2:45" s="7" customFormat="1" ht="11.25" x14ac:dyDescent="0.2">
      <c r="B272" s="105"/>
      <c r="C272" s="105"/>
      <c r="D272" s="105"/>
      <c r="E272" s="105"/>
      <c r="F272" s="105"/>
      <c r="G272" s="105"/>
      <c r="H272" s="114"/>
      <c r="I272" s="105"/>
      <c r="J272" s="105"/>
      <c r="K272" s="105"/>
      <c r="L272" s="105" t="s">
        <v>1725</v>
      </c>
      <c r="M272" s="105" t="s">
        <v>1564</v>
      </c>
      <c r="N272" s="106" t="s">
        <v>1560</v>
      </c>
      <c r="O272" s="105" t="s">
        <v>1562</v>
      </c>
      <c r="P272" s="105" t="s">
        <v>1634</v>
      </c>
      <c r="Q272" s="105" t="s">
        <v>1561</v>
      </c>
      <c r="R272" s="105" t="s">
        <v>1566</v>
      </c>
      <c r="S272" s="105" t="s">
        <v>1687</v>
      </c>
      <c r="T272" s="105" t="s">
        <v>1567</v>
      </c>
      <c r="U272" s="105" t="s">
        <v>1628</v>
      </c>
      <c r="V272" s="105"/>
      <c r="W272" s="105"/>
      <c r="X272" s="105"/>
      <c r="Y272" s="105"/>
      <c r="AD272" s="105"/>
      <c r="AE272" s="105"/>
      <c r="AF272" s="105"/>
      <c r="AG272" s="105"/>
      <c r="AH272" s="105"/>
      <c r="AI272" s="105"/>
      <c r="AJ272" s="105"/>
      <c r="AK272" s="114"/>
      <c r="AN272" s="105"/>
      <c r="AO272" s="105"/>
      <c r="AP272" s="105"/>
      <c r="AQ272" s="114"/>
      <c r="AR272" s="105"/>
      <c r="AS272" s="105"/>
    </row>
    <row r="273" spans="2:45" s="7" customFormat="1" ht="11.25" x14ac:dyDescent="0.2">
      <c r="B273" s="105"/>
      <c r="C273" s="105"/>
      <c r="D273" s="105"/>
      <c r="E273" s="105"/>
      <c r="F273" s="105"/>
      <c r="G273" s="105"/>
      <c r="H273" s="114"/>
      <c r="I273" s="105"/>
      <c r="J273" s="105"/>
      <c r="K273" s="105"/>
      <c r="L273" s="105" t="s">
        <v>1726</v>
      </c>
      <c r="M273" s="105" t="s">
        <v>1607</v>
      </c>
      <c r="N273" s="106" t="s">
        <v>1615</v>
      </c>
      <c r="O273" s="105" t="s">
        <v>1562</v>
      </c>
      <c r="P273" s="105" t="s">
        <v>1634</v>
      </c>
      <c r="Q273" s="105" t="s">
        <v>1561</v>
      </c>
      <c r="R273" s="105" t="s">
        <v>1566</v>
      </c>
      <c r="S273" s="105" t="s">
        <v>1687</v>
      </c>
      <c r="T273" s="105" t="s">
        <v>1567</v>
      </c>
      <c r="U273" s="105" t="s">
        <v>1568</v>
      </c>
      <c r="V273" s="105"/>
      <c r="W273" s="105"/>
      <c r="X273" s="105"/>
      <c r="Y273" s="105"/>
      <c r="AD273" s="105"/>
      <c r="AE273" s="105"/>
      <c r="AF273" s="105"/>
      <c r="AG273" s="105"/>
      <c r="AH273" s="105"/>
      <c r="AI273" s="105"/>
      <c r="AJ273" s="105"/>
      <c r="AK273" s="114"/>
      <c r="AN273" s="105"/>
      <c r="AO273" s="105"/>
      <c r="AP273" s="105"/>
      <c r="AQ273" s="114"/>
      <c r="AR273" s="105"/>
      <c r="AS273" s="105"/>
    </row>
    <row r="274" spans="2:45" s="7" customFormat="1" ht="11.25" x14ac:dyDescent="0.2">
      <c r="B274" s="105"/>
      <c r="C274" s="105"/>
      <c r="D274" s="105"/>
      <c r="E274" s="105"/>
      <c r="F274" s="105"/>
      <c r="G274" s="105"/>
      <c r="H274" s="114"/>
      <c r="I274" s="105"/>
      <c r="J274" s="105"/>
      <c r="K274" s="105"/>
      <c r="L274" s="105" t="s">
        <v>1727</v>
      </c>
      <c r="M274" s="105" t="s">
        <v>1564</v>
      </c>
      <c r="N274" s="106" t="s">
        <v>1560</v>
      </c>
      <c r="O274" s="105" t="s">
        <v>1562</v>
      </c>
      <c r="P274" s="105" t="s">
        <v>1634</v>
      </c>
      <c r="Q274" s="105" t="s">
        <v>1561</v>
      </c>
      <c r="R274" s="105" t="s">
        <v>1566</v>
      </c>
      <c r="S274" s="105" t="s">
        <v>1687</v>
      </c>
      <c r="T274" s="105" t="s">
        <v>1567</v>
      </c>
      <c r="U274" s="105" t="s">
        <v>1699</v>
      </c>
      <c r="V274" s="105"/>
      <c r="W274" s="105"/>
      <c r="X274" s="105"/>
      <c r="Y274" s="105"/>
      <c r="AD274" s="105"/>
      <c r="AE274" s="105"/>
      <c r="AF274" s="105"/>
      <c r="AG274" s="105"/>
      <c r="AH274" s="105"/>
      <c r="AI274" s="105"/>
      <c r="AJ274" s="105"/>
      <c r="AK274" s="114"/>
      <c r="AN274" s="105"/>
      <c r="AO274" s="105"/>
      <c r="AP274" s="105"/>
      <c r="AQ274" s="114"/>
      <c r="AR274" s="105"/>
      <c r="AS274" s="105"/>
    </row>
    <row r="275" spans="2:45" s="7" customFormat="1" ht="11.25" x14ac:dyDescent="0.2">
      <c r="B275" s="105"/>
      <c r="C275" s="105"/>
      <c r="D275" s="105"/>
      <c r="E275" s="105"/>
      <c r="F275" s="105"/>
      <c r="G275" s="105"/>
      <c r="H275" s="114"/>
      <c r="I275" s="105"/>
      <c r="J275" s="105"/>
      <c r="K275" s="105"/>
      <c r="L275" s="105" t="s">
        <v>1728</v>
      </c>
      <c r="M275" s="105" t="s">
        <v>1625</v>
      </c>
      <c r="N275" s="106" t="s">
        <v>1560</v>
      </c>
      <c r="O275" s="105" t="s">
        <v>1564</v>
      </c>
      <c r="P275" s="105" t="s">
        <v>1634</v>
      </c>
      <c r="Q275" s="105" t="s">
        <v>1561</v>
      </c>
      <c r="R275" s="105" t="s">
        <v>1582</v>
      </c>
      <c r="S275" s="105" t="s">
        <v>1687</v>
      </c>
      <c r="T275" s="105" t="s">
        <v>1567</v>
      </c>
      <c r="U275" s="105" t="s">
        <v>1575</v>
      </c>
      <c r="V275" s="105"/>
      <c r="W275" s="105"/>
      <c r="X275" s="105"/>
      <c r="Y275" s="105"/>
      <c r="AD275" s="105"/>
      <c r="AE275" s="105"/>
      <c r="AF275" s="105"/>
      <c r="AG275" s="105"/>
      <c r="AH275" s="105"/>
      <c r="AI275" s="105"/>
      <c r="AJ275" s="105"/>
      <c r="AK275" s="114"/>
      <c r="AN275" s="105"/>
      <c r="AO275" s="105"/>
      <c r="AP275" s="105"/>
      <c r="AQ275" s="114"/>
      <c r="AR275" s="105"/>
      <c r="AS275" s="105"/>
    </row>
    <row r="276" spans="2:45" s="7" customFormat="1" ht="11.25" x14ac:dyDescent="0.2">
      <c r="B276" s="105"/>
      <c r="C276" s="105"/>
      <c r="D276" s="105"/>
      <c r="E276" s="105"/>
      <c r="F276" s="105"/>
      <c r="G276" s="105"/>
      <c r="H276" s="114"/>
      <c r="I276" s="105"/>
      <c r="J276" s="105"/>
      <c r="K276" s="105"/>
      <c r="L276" s="105" t="s">
        <v>1729</v>
      </c>
      <c r="M276" s="105" t="s">
        <v>1564</v>
      </c>
      <c r="N276" s="106" t="s">
        <v>1562</v>
      </c>
      <c r="O276" s="105" t="s">
        <v>1561</v>
      </c>
      <c r="P276" s="105" t="s">
        <v>1634</v>
      </c>
      <c r="Q276" s="105" t="s">
        <v>1637</v>
      </c>
      <c r="R276" s="105" t="s">
        <v>1659</v>
      </c>
      <c r="S276" s="105" t="s">
        <v>1567</v>
      </c>
      <c r="T276" s="105" t="s">
        <v>1566</v>
      </c>
      <c r="U276" s="105" t="s">
        <v>1577</v>
      </c>
      <c r="V276" s="105"/>
      <c r="W276" s="105"/>
      <c r="X276" s="105"/>
      <c r="Y276" s="105"/>
      <c r="AD276" s="105"/>
      <c r="AE276" s="105"/>
      <c r="AF276" s="105"/>
      <c r="AG276" s="105"/>
      <c r="AH276" s="105"/>
      <c r="AI276" s="105"/>
      <c r="AJ276" s="105"/>
      <c r="AK276" s="114"/>
      <c r="AN276" s="105"/>
      <c r="AO276" s="105"/>
      <c r="AP276" s="105"/>
      <c r="AQ276" s="114"/>
      <c r="AR276" s="105"/>
      <c r="AS276" s="105"/>
    </row>
    <row r="277" spans="2:45" s="7" customFormat="1" ht="11.25" x14ac:dyDescent="0.2">
      <c r="B277" s="105"/>
      <c r="C277" s="105"/>
      <c r="D277" s="105"/>
      <c r="E277" s="105"/>
      <c r="F277" s="105"/>
      <c r="G277" s="105"/>
      <c r="H277" s="114"/>
      <c r="I277" s="105"/>
      <c r="J277" s="105"/>
      <c r="K277" s="105"/>
      <c r="L277" s="105" t="s">
        <v>1730</v>
      </c>
      <c r="M277" s="105" t="s">
        <v>1564</v>
      </c>
      <c r="N277" s="106" t="s">
        <v>1562</v>
      </c>
      <c r="O277" s="105" t="s">
        <v>1561</v>
      </c>
      <c r="P277" s="105" t="s">
        <v>1634</v>
      </c>
      <c r="Q277" s="105" t="s">
        <v>1637</v>
      </c>
      <c r="R277" s="105" t="s">
        <v>1582</v>
      </c>
      <c r="S277" s="105" t="s">
        <v>1659</v>
      </c>
      <c r="T277" s="105" t="s">
        <v>1567</v>
      </c>
      <c r="U277" s="105" t="s">
        <v>1570</v>
      </c>
      <c r="V277" s="105"/>
      <c r="W277" s="105"/>
      <c r="X277" s="105"/>
      <c r="Y277" s="105"/>
      <c r="AD277" s="105"/>
      <c r="AE277" s="105"/>
      <c r="AF277" s="105"/>
      <c r="AG277" s="105"/>
      <c r="AH277" s="105"/>
      <c r="AI277" s="105"/>
      <c r="AJ277" s="105"/>
      <c r="AK277" s="114"/>
      <c r="AN277" s="105"/>
      <c r="AO277" s="105"/>
      <c r="AP277" s="105"/>
      <c r="AQ277" s="114"/>
      <c r="AR277" s="105"/>
      <c r="AS277" s="105"/>
    </row>
    <row r="278" spans="2:45" s="7" customFormat="1" ht="11.25" x14ac:dyDescent="0.2">
      <c r="B278" s="105"/>
      <c r="C278" s="105"/>
      <c r="D278" s="105"/>
      <c r="E278" s="105"/>
      <c r="F278" s="105"/>
      <c r="G278" s="105"/>
      <c r="H278" s="114"/>
      <c r="I278" s="105"/>
      <c r="J278" s="105"/>
      <c r="K278" s="105"/>
      <c r="L278" s="105" t="s">
        <v>1731</v>
      </c>
      <c r="M278" s="105" t="s">
        <v>1564</v>
      </c>
      <c r="N278" s="106" t="s">
        <v>1560</v>
      </c>
      <c r="O278" s="105" t="s">
        <v>1562</v>
      </c>
      <c r="P278" s="105" t="s">
        <v>1634</v>
      </c>
      <c r="Q278" s="105" t="s">
        <v>1561</v>
      </c>
      <c r="R278" s="105" t="s">
        <v>1566</v>
      </c>
      <c r="S278" s="105" t="s">
        <v>1687</v>
      </c>
      <c r="T278" s="105" t="s">
        <v>1567</v>
      </c>
      <c r="U278" s="105" t="s">
        <v>1568</v>
      </c>
      <c r="V278" s="105"/>
      <c r="W278" s="105"/>
      <c r="X278" s="105"/>
      <c r="Y278" s="105"/>
      <c r="AD278" s="105"/>
      <c r="AE278" s="105"/>
      <c r="AF278" s="105"/>
      <c r="AG278" s="105"/>
      <c r="AH278" s="105"/>
      <c r="AI278" s="105"/>
      <c r="AJ278" s="105"/>
      <c r="AK278" s="114"/>
      <c r="AN278" s="105"/>
      <c r="AO278" s="105"/>
      <c r="AP278" s="105"/>
      <c r="AQ278" s="114"/>
      <c r="AR278" s="105"/>
      <c r="AS278" s="105"/>
    </row>
    <row r="279" spans="2:45" s="7" customFormat="1" ht="11.25" x14ac:dyDescent="0.2">
      <c r="B279" s="105"/>
      <c r="C279" s="105"/>
      <c r="D279" s="105"/>
      <c r="E279" s="105"/>
      <c r="F279" s="105"/>
      <c r="G279" s="105"/>
      <c r="H279" s="114"/>
      <c r="I279" s="105"/>
      <c r="J279" s="105"/>
      <c r="K279" s="105"/>
      <c r="L279" s="105" t="s">
        <v>1732</v>
      </c>
      <c r="M279" s="105" t="s">
        <v>1560</v>
      </c>
      <c r="N279" s="106" t="s">
        <v>1564</v>
      </c>
      <c r="O279" s="105" t="s">
        <v>1562</v>
      </c>
      <c r="P279" s="105" t="s">
        <v>1634</v>
      </c>
      <c r="Q279" s="105" t="s">
        <v>1561</v>
      </c>
      <c r="R279" s="105" t="s">
        <v>1566</v>
      </c>
      <c r="S279" s="105" t="s">
        <v>1687</v>
      </c>
      <c r="T279" s="105" t="s">
        <v>1567</v>
      </c>
      <c r="U279" s="105" t="s">
        <v>1575</v>
      </c>
      <c r="V279" s="105"/>
      <c r="W279" s="105"/>
      <c r="X279" s="105"/>
      <c r="Y279" s="105"/>
      <c r="AD279" s="105"/>
      <c r="AE279" s="105"/>
      <c r="AF279" s="105"/>
      <c r="AG279" s="105"/>
      <c r="AH279" s="105"/>
      <c r="AI279" s="105"/>
      <c r="AJ279" s="105"/>
      <c r="AK279" s="114"/>
      <c r="AN279" s="105"/>
      <c r="AO279" s="105"/>
      <c r="AP279" s="105"/>
      <c r="AQ279" s="114"/>
      <c r="AR279" s="105"/>
      <c r="AS279" s="105"/>
    </row>
    <row r="280" spans="2:45" s="7" customFormat="1" ht="11.25" x14ac:dyDescent="0.2">
      <c r="B280" s="105"/>
      <c r="C280" s="105"/>
      <c r="D280" s="105"/>
      <c r="E280" s="105"/>
      <c r="F280" s="105"/>
      <c r="G280" s="105"/>
      <c r="H280" s="114"/>
      <c r="I280" s="105"/>
      <c r="J280" s="105"/>
      <c r="K280" s="105"/>
      <c r="L280" s="105" t="s">
        <v>1733</v>
      </c>
      <c r="M280" s="105" t="s">
        <v>1560</v>
      </c>
      <c r="N280" s="106" t="s">
        <v>1564</v>
      </c>
      <c r="O280" s="105" t="s">
        <v>1562</v>
      </c>
      <c r="P280" s="105" t="s">
        <v>1634</v>
      </c>
      <c r="Q280" s="105" t="s">
        <v>1561</v>
      </c>
      <c r="R280" s="105" t="s">
        <v>1566</v>
      </c>
      <c r="S280" s="105" t="s">
        <v>1687</v>
      </c>
      <c r="T280" s="105" t="s">
        <v>1567</v>
      </c>
      <c r="U280" s="105" t="s">
        <v>1577</v>
      </c>
      <c r="V280" s="105"/>
      <c r="W280" s="105"/>
      <c r="X280" s="105"/>
      <c r="Y280" s="105"/>
      <c r="AD280" s="105"/>
      <c r="AE280" s="105"/>
      <c r="AF280" s="105"/>
      <c r="AG280" s="105"/>
      <c r="AH280" s="105"/>
      <c r="AI280" s="105"/>
      <c r="AJ280" s="105"/>
      <c r="AK280" s="114"/>
      <c r="AN280" s="105"/>
      <c r="AO280" s="105"/>
      <c r="AP280" s="105"/>
      <c r="AQ280" s="114"/>
      <c r="AR280" s="105"/>
      <c r="AS280" s="105"/>
    </row>
    <row r="281" spans="2:45" s="7" customFormat="1" ht="11.25" x14ac:dyDescent="0.2">
      <c r="B281" s="105"/>
      <c r="C281" s="105"/>
      <c r="D281" s="105"/>
      <c r="E281" s="105"/>
      <c r="F281" s="105"/>
      <c r="G281" s="105"/>
      <c r="H281" s="114"/>
      <c r="I281" s="105"/>
      <c r="J281" s="105"/>
      <c r="K281" s="105"/>
      <c r="L281" s="105" t="s">
        <v>1734</v>
      </c>
      <c r="M281" s="105" t="s">
        <v>1560</v>
      </c>
      <c r="N281" s="106" t="s">
        <v>1564</v>
      </c>
      <c r="O281" s="105" t="s">
        <v>1562</v>
      </c>
      <c r="P281" s="105" t="s">
        <v>1634</v>
      </c>
      <c r="Q281" s="105" t="s">
        <v>1561</v>
      </c>
      <c r="R281" s="105" t="s">
        <v>1582</v>
      </c>
      <c r="S281" s="105" t="s">
        <v>1687</v>
      </c>
      <c r="T281" s="105" t="s">
        <v>1567</v>
      </c>
      <c r="U281" s="105" t="s">
        <v>1568</v>
      </c>
      <c r="V281" s="105"/>
      <c r="W281" s="105"/>
      <c r="X281" s="105"/>
      <c r="Y281" s="105"/>
      <c r="AD281" s="105"/>
      <c r="AE281" s="105"/>
      <c r="AF281" s="105"/>
      <c r="AG281" s="105"/>
      <c r="AH281" s="105"/>
      <c r="AI281" s="105"/>
      <c r="AJ281" s="105"/>
      <c r="AK281" s="114"/>
      <c r="AN281" s="105"/>
      <c r="AO281" s="105"/>
      <c r="AP281" s="105"/>
      <c r="AQ281" s="114"/>
      <c r="AR281" s="105"/>
      <c r="AS281" s="105"/>
    </row>
    <row r="282" spans="2:45" s="7" customFormat="1" ht="11.25" x14ac:dyDescent="0.2">
      <c r="B282" s="105"/>
      <c r="C282" s="105"/>
      <c r="D282" s="105"/>
      <c r="E282" s="105"/>
      <c r="F282" s="105"/>
      <c r="G282" s="105"/>
      <c r="H282" s="114"/>
      <c r="I282" s="105"/>
      <c r="J282" s="105"/>
      <c r="K282" s="105"/>
      <c r="L282" s="105" t="s">
        <v>1735</v>
      </c>
      <c r="M282" s="105" t="s">
        <v>1560</v>
      </c>
      <c r="N282" s="106" t="s">
        <v>1564</v>
      </c>
      <c r="O282" s="105" t="s">
        <v>1562</v>
      </c>
      <c r="P282" s="105" t="s">
        <v>1634</v>
      </c>
      <c r="Q282" s="105" t="s">
        <v>1561</v>
      </c>
      <c r="R282" s="105" t="s">
        <v>1582</v>
      </c>
      <c r="S282" s="105" t="s">
        <v>1687</v>
      </c>
      <c r="T282" s="105" t="s">
        <v>1567</v>
      </c>
      <c r="U282" s="105" t="s">
        <v>1570</v>
      </c>
      <c r="V282" s="105"/>
      <c r="W282" s="105"/>
      <c r="X282" s="105"/>
      <c r="Y282" s="105"/>
      <c r="AD282" s="105"/>
      <c r="AE282" s="105"/>
      <c r="AF282" s="105"/>
      <c r="AG282" s="105"/>
      <c r="AH282" s="105"/>
      <c r="AI282" s="105"/>
      <c r="AJ282" s="105"/>
      <c r="AK282" s="114"/>
      <c r="AN282" s="105"/>
      <c r="AO282" s="105"/>
      <c r="AP282" s="105"/>
      <c r="AQ282" s="114"/>
      <c r="AR282" s="105"/>
      <c r="AS282" s="105"/>
    </row>
    <row r="283" spans="2:45" s="7" customFormat="1" ht="11.25" x14ac:dyDescent="0.2">
      <c r="B283" s="105"/>
      <c r="C283" s="105"/>
      <c r="D283" s="105"/>
      <c r="E283" s="105"/>
      <c r="F283" s="105"/>
      <c r="G283" s="105"/>
      <c r="H283" s="114"/>
      <c r="I283" s="105"/>
      <c r="J283" s="105"/>
      <c r="K283" s="105"/>
      <c r="L283" s="105" t="s">
        <v>1736</v>
      </c>
      <c r="M283" s="105" t="s">
        <v>1560</v>
      </c>
      <c r="N283" s="106" t="s">
        <v>1564</v>
      </c>
      <c r="O283" s="105" t="s">
        <v>1562</v>
      </c>
      <c r="P283" s="105" t="s">
        <v>1634</v>
      </c>
      <c r="Q283" s="105" t="s">
        <v>1561</v>
      </c>
      <c r="R283" s="105" t="s">
        <v>1566</v>
      </c>
      <c r="S283" s="105" t="s">
        <v>1596</v>
      </c>
      <c r="T283" s="105" t="s">
        <v>1567</v>
      </c>
      <c r="U283" s="105" t="s">
        <v>1699</v>
      </c>
      <c r="V283" s="105"/>
      <c r="W283" s="105"/>
      <c r="X283" s="105"/>
      <c r="Y283" s="105"/>
      <c r="AD283" s="105"/>
      <c r="AE283" s="105"/>
      <c r="AF283" s="105"/>
      <c r="AG283" s="105"/>
      <c r="AH283" s="105"/>
      <c r="AI283" s="105"/>
      <c r="AJ283" s="105"/>
      <c r="AK283" s="114"/>
      <c r="AN283" s="105"/>
      <c r="AO283" s="105"/>
      <c r="AP283" s="105"/>
      <c r="AQ283" s="114"/>
      <c r="AR283" s="105"/>
      <c r="AS283" s="105"/>
    </row>
    <row r="284" spans="2:45" s="7" customFormat="1" ht="11.25" x14ac:dyDescent="0.2">
      <c r="B284" s="105"/>
      <c r="C284" s="105"/>
      <c r="D284" s="105"/>
      <c r="E284" s="105"/>
      <c r="F284" s="105"/>
      <c r="G284" s="105"/>
      <c r="H284" s="114"/>
      <c r="I284" s="105"/>
      <c r="J284" s="105"/>
      <c r="K284" s="105"/>
      <c r="L284" s="105" t="s">
        <v>1737</v>
      </c>
      <c r="M284" s="105" t="s">
        <v>1564</v>
      </c>
      <c r="N284" s="106" t="s">
        <v>1562</v>
      </c>
      <c r="O284" s="105" t="s">
        <v>1561</v>
      </c>
      <c r="P284" s="105" t="s">
        <v>1634</v>
      </c>
      <c r="Q284" s="105" t="s">
        <v>1582</v>
      </c>
      <c r="R284" s="105" t="s">
        <v>1738</v>
      </c>
      <c r="S284" s="105" t="s">
        <v>1596</v>
      </c>
      <c r="T284" s="105" t="s">
        <v>1567</v>
      </c>
      <c r="U284" s="105" t="s">
        <v>1577</v>
      </c>
      <c r="V284" s="105"/>
      <c r="W284" s="105"/>
      <c r="X284" s="105"/>
      <c r="Y284" s="105"/>
      <c r="AD284" s="105"/>
      <c r="AE284" s="105"/>
      <c r="AF284" s="105"/>
      <c r="AG284" s="105"/>
      <c r="AH284" s="105"/>
      <c r="AI284" s="105"/>
      <c r="AJ284" s="105"/>
      <c r="AK284" s="114"/>
      <c r="AN284" s="105"/>
      <c r="AO284" s="105"/>
      <c r="AP284" s="105"/>
      <c r="AQ284" s="114"/>
      <c r="AR284" s="105"/>
      <c r="AS284" s="105"/>
    </row>
    <row r="285" spans="2:45" s="7" customFormat="1" ht="11.25" x14ac:dyDescent="0.2">
      <c r="B285" s="105"/>
      <c r="C285" s="105"/>
      <c r="D285" s="105"/>
      <c r="E285" s="105"/>
      <c r="F285" s="105"/>
      <c r="G285" s="105"/>
      <c r="H285" s="114"/>
      <c r="I285" s="105"/>
      <c r="J285" s="105"/>
      <c r="K285" s="105"/>
      <c r="L285" s="105" t="s">
        <v>1739</v>
      </c>
      <c r="M285" s="105" t="s">
        <v>1560</v>
      </c>
      <c r="N285" s="106" t="s">
        <v>1625</v>
      </c>
      <c r="O285" s="105" t="s">
        <v>1561</v>
      </c>
      <c r="P285" s="105" t="s">
        <v>1563</v>
      </c>
      <c r="Q285" s="105" t="s">
        <v>1582</v>
      </c>
      <c r="R285" s="105" t="s">
        <v>1740</v>
      </c>
      <c r="S285" s="105" t="s">
        <v>1659</v>
      </c>
      <c r="T285" s="105" t="s">
        <v>1567</v>
      </c>
      <c r="U285" s="105" t="s">
        <v>1575</v>
      </c>
      <c r="V285" s="105"/>
      <c r="W285" s="105"/>
      <c r="X285" s="105"/>
      <c r="Y285" s="105"/>
      <c r="AD285" s="105"/>
      <c r="AE285" s="105"/>
      <c r="AF285" s="105"/>
      <c r="AG285" s="105"/>
      <c r="AH285" s="105"/>
      <c r="AI285" s="105"/>
      <c r="AJ285" s="105"/>
      <c r="AK285" s="114"/>
      <c r="AN285" s="105"/>
      <c r="AO285" s="105"/>
      <c r="AP285" s="105"/>
      <c r="AQ285" s="114"/>
      <c r="AR285" s="105"/>
      <c r="AS285" s="105"/>
    </row>
    <row r="286" spans="2:45" s="7" customFormat="1" ht="11.25" x14ac:dyDescent="0.2">
      <c r="B286" s="105"/>
      <c r="C286" s="105"/>
      <c r="D286" s="105"/>
      <c r="E286" s="105"/>
      <c r="F286" s="105"/>
      <c r="G286" s="105"/>
      <c r="H286" s="114"/>
      <c r="I286" s="105"/>
      <c r="J286" s="105"/>
      <c r="K286" s="105"/>
      <c r="L286" s="105" t="s">
        <v>1741</v>
      </c>
      <c r="M286" s="105" t="s">
        <v>1564</v>
      </c>
      <c r="N286" s="106" t="s">
        <v>1562</v>
      </c>
      <c r="O286" s="105" t="s">
        <v>1561</v>
      </c>
      <c r="P286" s="105" t="s">
        <v>1634</v>
      </c>
      <c r="Q286" s="105" t="s">
        <v>1582</v>
      </c>
      <c r="R286" s="105" t="s">
        <v>1738</v>
      </c>
      <c r="S286" s="105" t="s">
        <v>1687</v>
      </c>
      <c r="T286" s="105" t="s">
        <v>1567</v>
      </c>
      <c r="U286" s="105" t="s">
        <v>1568</v>
      </c>
      <c r="V286" s="105"/>
      <c r="W286" s="105"/>
      <c r="X286" s="105"/>
      <c r="Y286" s="105"/>
      <c r="AD286" s="105"/>
      <c r="AE286" s="105"/>
      <c r="AF286" s="105"/>
      <c r="AG286" s="105"/>
      <c r="AH286" s="105"/>
      <c r="AI286" s="105"/>
      <c r="AJ286" s="105"/>
      <c r="AK286" s="114"/>
      <c r="AN286" s="105"/>
      <c r="AO286" s="105"/>
      <c r="AP286" s="105"/>
      <c r="AQ286" s="114"/>
      <c r="AR286" s="105"/>
      <c r="AS286" s="105"/>
    </row>
    <row r="287" spans="2:45" s="7" customFormat="1" ht="11.25" x14ac:dyDescent="0.2">
      <c r="B287" s="105"/>
      <c r="C287" s="105"/>
      <c r="D287" s="105"/>
      <c r="E287" s="105"/>
      <c r="F287" s="105"/>
      <c r="G287" s="105"/>
      <c r="H287" s="114"/>
      <c r="I287" s="105"/>
      <c r="J287" s="105"/>
      <c r="K287" s="105"/>
      <c r="L287" s="105" t="s">
        <v>1742</v>
      </c>
      <c r="M287" s="105" t="s">
        <v>1560</v>
      </c>
      <c r="N287" s="106" t="s">
        <v>1564</v>
      </c>
      <c r="O287" s="105" t="s">
        <v>1562</v>
      </c>
      <c r="P287" s="105" t="s">
        <v>1634</v>
      </c>
      <c r="Q287" s="105" t="s">
        <v>1561</v>
      </c>
      <c r="R287" s="105" t="s">
        <v>1582</v>
      </c>
      <c r="S287" s="105" t="s">
        <v>1687</v>
      </c>
      <c r="T287" s="105" t="s">
        <v>1567</v>
      </c>
      <c r="U287" s="105" t="s">
        <v>1570</v>
      </c>
      <c r="V287" s="105"/>
      <c r="W287" s="105"/>
      <c r="X287" s="105"/>
      <c r="Y287" s="105"/>
      <c r="AD287" s="105"/>
      <c r="AE287" s="105"/>
      <c r="AF287" s="105"/>
      <c r="AG287" s="105"/>
      <c r="AH287" s="105"/>
      <c r="AI287" s="105"/>
      <c r="AJ287" s="105"/>
      <c r="AK287" s="114"/>
      <c r="AN287" s="105"/>
      <c r="AO287" s="105"/>
      <c r="AP287" s="105"/>
      <c r="AQ287" s="114"/>
      <c r="AR287" s="105"/>
      <c r="AS287" s="105"/>
    </row>
    <row r="288" spans="2:45" s="7" customFormat="1" ht="11.25" x14ac:dyDescent="0.2">
      <c r="B288" s="105"/>
      <c r="C288" s="105"/>
      <c r="D288" s="105"/>
      <c r="E288" s="105"/>
      <c r="F288" s="105"/>
      <c r="G288" s="105"/>
      <c r="H288" s="114"/>
      <c r="I288" s="105"/>
      <c r="J288" s="105"/>
      <c r="K288" s="105"/>
      <c r="L288" s="105" t="s">
        <v>1743</v>
      </c>
      <c r="M288" s="105" t="s">
        <v>1560</v>
      </c>
      <c r="N288" s="106" t="s">
        <v>1567</v>
      </c>
      <c r="O288" s="105" t="s">
        <v>1744</v>
      </c>
      <c r="P288" s="105" t="s">
        <v>1634</v>
      </c>
      <c r="Q288" s="105" t="s">
        <v>1561</v>
      </c>
      <c r="R288" s="105" t="s">
        <v>1745</v>
      </c>
      <c r="S288" s="105" t="s">
        <v>1565</v>
      </c>
      <c r="T288" s="105" t="s">
        <v>1746</v>
      </c>
      <c r="U288" s="105" t="s">
        <v>1575</v>
      </c>
      <c r="V288" s="105"/>
      <c r="W288" s="105"/>
      <c r="X288" s="105"/>
      <c r="Y288" s="105"/>
      <c r="AD288" s="105"/>
      <c r="AE288" s="105"/>
      <c r="AF288" s="105"/>
      <c r="AG288" s="105"/>
      <c r="AH288" s="105"/>
      <c r="AI288" s="105"/>
      <c r="AJ288" s="105"/>
      <c r="AK288" s="114"/>
      <c r="AN288" s="105"/>
      <c r="AO288" s="105"/>
      <c r="AP288" s="105"/>
      <c r="AQ288" s="114"/>
      <c r="AR288" s="105"/>
      <c r="AS288" s="105"/>
    </row>
    <row r="289" spans="2:45" s="7" customFormat="1" ht="11.25" x14ac:dyDescent="0.2">
      <c r="B289" s="105"/>
      <c r="C289" s="105"/>
      <c r="D289" s="105"/>
      <c r="E289" s="105"/>
      <c r="F289" s="105"/>
      <c r="G289" s="105"/>
      <c r="H289" s="114"/>
      <c r="I289" s="105"/>
      <c r="J289" s="105"/>
      <c r="K289" s="105"/>
      <c r="L289" s="105" t="s">
        <v>1747</v>
      </c>
      <c r="M289" s="105" t="s">
        <v>1560</v>
      </c>
      <c r="N289" s="106" t="s">
        <v>1567</v>
      </c>
      <c r="O289" s="105" t="s">
        <v>1744</v>
      </c>
      <c r="P289" s="105" t="s">
        <v>1634</v>
      </c>
      <c r="Q289" s="105" t="s">
        <v>1561</v>
      </c>
      <c r="R289" s="105" t="s">
        <v>1745</v>
      </c>
      <c r="S289" s="105" t="s">
        <v>1565</v>
      </c>
      <c r="T289" s="105" t="s">
        <v>1746</v>
      </c>
      <c r="U289" s="105" t="s">
        <v>1699</v>
      </c>
      <c r="V289" s="105"/>
      <c r="W289" s="105"/>
      <c r="X289" s="105"/>
      <c r="Y289" s="105"/>
      <c r="AD289" s="105"/>
      <c r="AE289" s="105"/>
      <c r="AF289" s="105"/>
      <c r="AG289" s="105"/>
      <c r="AH289" s="105"/>
      <c r="AI289" s="105"/>
      <c r="AJ289" s="105"/>
      <c r="AK289" s="114"/>
      <c r="AN289" s="105"/>
      <c r="AO289" s="105"/>
      <c r="AP289" s="105"/>
      <c r="AQ289" s="114"/>
      <c r="AR289" s="105"/>
      <c r="AS289" s="105"/>
    </row>
    <row r="290" spans="2:45" s="7" customFormat="1" ht="11.25" x14ac:dyDescent="0.2">
      <c r="B290" s="105"/>
      <c r="C290" s="105"/>
      <c r="D290" s="105"/>
      <c r="E290" s="105"/>
      <c r="F290" s="105"/>
      <c r="G290" s="105"/>
      <c r="H290" s="114"/>
      <c r="I290" s="105"/>
      <c r="J290" s="105"/>
      <c r="K290" s="105"/>
      <c r="L290" s="105" t="s">
        <v>1748</v>
      </c>
      <c r="M290" s="105" t="s">
        <v>1607</v>
      </c>
      <c r="N290" s="106" t="s">
        <v>1562</v>
      </c>
      <c r="O290" s="105" t="s">
        <v>1561</v>
      </c>
      <c r="P290" s="105" t="s">
        <v>1634</v>
      </c>
      <c r="Q290" s="105" t="s">
        <v>1582</v>
      </c>
      <c r="R290" s="105" t="s">
        <v>1744</v>
      </c>
      <c r="S290" s="105" t="s">
        <v>1687</v>
      </c>
      <c r="T290" s="105" t="s">
        <v>1567</v>
      </c>
      <c r="U290" s="105" t="s">
        <v>1628</v>
      </c>
      <c r="V290" s="105"/>
      <c r="W290" s="105"/>
      <c r="X290" s="105"/>
      <c r="Y290" s="105"/>
      <c r="AD290" s="105"/>
      <c r="AE290" s="105"/>
      <c r="AF290" s="105"/>
      <c r="AG290" s="105"/>
      <c r="AH290" s="105"/>
      <c r="AI290" s="105"/>
      <c r="AJ290" s="105"/>
      <c r="AK290" s="114"/>
      <c r="AN290" s="105"/>
      <c r="AO290" s="105"/>
      <c r="AP290" s="105"/>
      <c r="AQ290" s="114"/>
      <c r="AR290" s="105"/>
      <c r="AS290" s="105"/>
    </row>
    <row r="291" spans="2:45" s="7" customFormat="1" ht="11.25" x14ac:dyDescent="0.2">
      <c r="B291" s="105"/>
      <c r="C291" s="105"/>
      <c r="D291" s="105"/>
      <c r="E291" s="105"/>
      <c r="F291" s="105"/>
      <c r="G291" s="105"/>
      <c r="H291" s="114"/>
      <c r="I291" s="105"/>
      <c r="J291" s="105"/>
      <c r="K291" s="105"/>
      <c r="L291" s="105" t="s">
        <v>1749</v>
      </c>
      <c r="M291" s="105" t="s">
        <v>1560</v>
      </c>
      <c r="N291" s="106" t="s">
        <v>1744</v>
      </c>
      <c r="O291" s="105" t="s">
        <v>1745</v>
      </c>
      <c r="P291" s="105" t="s">
        <v>1634</v>
      </c>
      <c r="Q291" s="105" t="s">
        <v>1561</v>
      </c>
      <c r="R291" s="105" t="s">
        <v>1687</v>
      </c>
      <c r="S291" s="105" t="s">
        <v>1567</v>
      </c>
      <c r="T291" s="105" t="s">
        <v>1746</v>
      </c>
      <c r="U291" s="105" t="s">
        <v>1750</v>
      </c>
      <c r="V291" s="105"/>
      <c r="W291" s="105"/>
      <c r="X291" s="105"/>
      <c r="Y291" s="105"/>
      <c r="AD291" s="105"/>
      <c r="AE291" s="105"/>
      <c r="AF291" s="105"/>
      <c r="AG291" s="105"/>
      <c r="AH291" s="105"/>
      <c r="AI291" s="105"/>
      <c r="AJ291" s="105"/>
      <c r="AK291" s="114"/>
      <c r="AN291" s="105"/>
      <c r="AO291" s="105"/>
      <c r="AP291" s="105"/>
      <c r="AQ291" s="114"/>
      <c r="AR291" s="105"/>
      <c r="AS291" s="105"/>
    </row>
    <row r="292" spans="2:45" s="7" customFormat="1" ht="11.25" x14ac:dyDescent="0.2">
      <c r="B292" s="105"/>
      <c r="C292" s="105"/>
      <c r="D292" s="105"/>
      <c r="E292" s="105"/>
      <c r="F292" s="105"/>
      <c r="G292" s="105"/>
      <c r="H292" s="114"/>
      <c r="I292" s="105"/>
      <c r="J292" s="105"/>
      <c r="K292" s="105"/>
      <c r="L292" s="105" t="s">
        <v>1751</v>
      </c>
      <c r="M292" s="105" t="s">
        <v>1564</v>
      </c>
      <c r="N292" s="106" t="s">
        <v>1562</v>
      </c>
      <c r="O292" s="105" t="s">
        <v>1561</v>
      </c>
      <c r="P292" s="105" t="s">
        <v>1634</v>
      </c>
      <c r="Q292" s="105" t="s">
        <v>1582</v>
      </c>
      <c r="R292" s="105" t="s">
        <v>1601</v>
      </c>
      <c r="S292" s="105" t="s">
        <v>1687</v>
      </c>
      <c r="T292" s="105" t="s">
        <v>1567</v>
      </c>
      <c r="U292" s="105" t="s">
        <v>1568</v>
      </c>
      <c r="V292" s="105"/>
      <c r="W292" s="105"/>
      <c r="X292" s="105"/>
      <c r="Y292" s="105"/>
      <c r="AD292" s="105"/>
      <c r="AE292" s="105"/>
      <c r="AF292" s="105"/>
      <c r="AG292" s="105"/>
      <c r="AH292" s="105"/>
      <c r="AI292" s="105"/>
      <c r="AJ292" s="105"/>
      <c r="AK292" s="114"/>
      <c r="AN292" s="105"/>
      <c r="AO292" s="105"/>
      <c r="AP292" s="105"/>
      <c r="AQ292" s="114"/>
      <c r="AR292" s="105"/>
      <c r="AS292" s="105"/>
    </row>
    <row r="293" spans="2:45" s="7" customFormat="1" ht="11.25" x14ac:dyDescent="0.2">
      <c r="B293" s="105"/>
      <c r="C293" s="105"/>
      <c r="D293" s="105"/>
      <c r="E293" s="105"/>
      <c r="F293" s="105"/>
      <c r="G293" s="105"/>
      <c r="H293" s="114"/>
      <c r="I293" s="105"/>
      <c r="J293" s="105"/>
      <c r="K293" s="105"/>
      <c r="L293" s="105" t="s">
        <v>1752</v>
      </c>
      <c r="M293" s="105" t="s">
        <v>1564</v>
      </c>
      <c r="N293" s="106" t="s">
        <v>1562</v>
      </c>
      <c r="O293" s="105" t="s">
        <v>1561</v>
      </c>
      <c r="P293" s="105" t="s">
        <v>1634</v>
      </c>
      <c r="Q293" s="105" t="s">
        <v>1582</v>
      </c>
      <c r="R293" s="105" t="s">
        <v>1601</v>
      </c>
      <c r="S293" s="105" t="s">
        <v>1687</v>
      </c>
      <c r="T293" s="105" t="s">
        <v>1567</v>
      </c>
      <c r="U293" s="105" t="s">
        <v>1570</v>
      </c>
      <c r="V293" s="105"/>
      <c r="W293" s="105"/>
      <c r="X293" s="105"/>
      <c r="Y293" s="105"/>
      <c r="AD293" s="105"/>
      <c r="AE293" s="105"/>
      <c r="AF293" s="105"/>
      <c r="AG293" s="105"/>
      <c r="AH293" s="105"/>
      <c r="AI293" s="105"/>
      <c r="AJ293" s="105"/>
      <c r="AK293" s="114"/>
      <c r="AN293" s="105"/>
      <c r="AO293" s="105"/>
      <c r="AP293" s="105"/>
      <c r="AQ293" s="114"/>
      <c r="AR293" s="105"/>
      <c r="AS293" s="105"/>
    </row>
    <row r="294" spans="2:45" s="7" customFormat="1" ht="11.25" x14ac:dyDescent="0.2">
      <c r="B294" s="105"/>
      <c r="C294" s="105"/>
      <c r="D294" s="105"/>
      <c r="E294" s="105"/>
      <c r="F294" s="105"/>
      <c r="G294" s="105"/>
      <c r="H294" s="114"/>
      <c r="I294" s="105"/>
      <c r="J294" s="105"/>
      <c r="K294" s="105"/>
      <c r="L294" s="105" t="s">
        <v>1753</v>
      </c>
      <c r="M294" s="105" t="s">
        <v>1564</v>
      </c>
      <c r="N294" s="106" t="s">
        <v>1562</v>
      </c>
      <c r="O294" s="105" t="s">
        <v>1561</v>
      </c>
      <c r="P294" s="105" t="s">
        <v>1634</v>
      </c>
      <c r="Q294" s="105" t="s">
        <v>1582</v>
      </c>
      <c r="R294" s="105" t="s">
        <v>1601</v>
      </c>
      <c r="S294" s="105" t="s">
        <v>1687</v>
      </c>
      <c r="T294" s="105" t="s">
        <v>1567</v>
      </c>
      <c r="U294" s="105" t="s">
        <v>1575</v>
      </c>
      <c r="V294" s="105"/>
      <c r="W294" s="105"/>
      <c r="X294" s="105"/>
      <c r="Y294" s="105"/>
      <c r="AD294" s="105"/>
      <c r="AE294" s="105"/>
      <c r="AF294" s="105"/>
      <c r="AG294" s="105"/>
      <c r="AH294" s="105"/>
      <c r="AI294" s="105"/>
      <c r="AJ294" s="105"/>
      <c r="AK294" s="114"/>
      <c r="AN294" s="105"/>
      <c r="AO294" s="105"/>
      <c r="AP294" s="105"/>
      <c r="AQ294" s="114"/>
      <c r="AR294" s="105"/>
      <c r="AS294" s="105"/>
    </row>
    <row r="295" spans="2:45" s="7" customFormat="1" ht="11.25" x14ac:dyDescent="0.2">
      <c r="B295" s="105"/>
      <c r="C295" s="105"/>
      <c r="D295" s="105"/>
      <c r="E295" s="105"/>
      <c r="F295" s="105"/>
      <c r="G295" s="105"/>
      <c r="H295" s="114"/>
      <c r="I295" s="105"/>
      <c r="J295" s="105"/>
      <c r="K295" s="105"/>
      <c r="L295" s="105" t="s">
        <v>1754</v>
      </c>
      <c r="M295" s="105" t="s">
        <v>1560</v>
      </c>
      <c r="N295" s="106" t="s">
        <v>1744</v>
      </c>
      <c r="O295" s="105" t="s">
        <v>1644</v>
      </c>
      <c r="P295" s="105" t="s">
        <v>1634</v>
      </c>
      <c r="Q295" s="105" t="s">
        <v>1561</v>
      </c>
      <c r="R295" s="105" t="s">
        <v>1566</v>
      </c>
      <c r="S295" s="105" t="s">
        <v>1687</v>
      </c>
      <c r="T295" s="105" t="s">
        <v>1567</v>
      </c>
      <c r="U295" s="105" t="s">
        <v>1577</v>
      </c>
      <c r="V295" s="105"/>
      <c r="W295" s="105"/>
      <c r="X295" s="105"/>
      <c r="Y295" s="105"/>
      <c r="AD295" s="105"/>
      <c r="AE295" s="105"/>
      <c r="AF295" s="105"/>
      <c r="AG295" s="105"/>
      <c r="AH295" s="105"/>
      <c r="AI295" s="105"/>
      <c r="AJ295" s="105"/>
      <c r="AK295" s="114"/>
      <c r="AN295" s="105"/>
      <c r="AO295" s="105"/>
      <c r="AP295" s="105"/>
      <c r="AQ295" s="114"/>
      <c r="AR295" s="105"/>
      <c r="AS295" s="105"/>
    </row>
    <row r="296" spans="2:45" s="7" customFormat="1" ht="11.25" x14ac:dyDescent="0.2">
      <c r="B296" s="105"/>
      <c r="C296" s="105"/>
      <c r="D296" s="105"/>
      <c r="E296" s="105"/>
      <c r="F296" s="105"/>
      <c r="G296" s="105"/>
      <c r="H296" s="114"/>
      <c r="I296" s="105"/>
      <c r="J296" s="105"/>
      <c r="K296" s="105"/>
      <c r="L296" s="105" t="s">
        <v>1755</v>
      </c>
      <c r="M296" s="105" t="s">
        <v>1607</v>
      </c>
      <c r="N296" s="106" t="s">
        <v>1744</v>
      </c>
      <c r="O296" s="105" t="s">
        <v>1562</v>
      </c>
      <c r="P296" s="105" t="s">
        <v>1634</v>
      </c>
      <c r="Q296" s="105" t="s">
        <v>1561</v>
      </c>
      <c r="R296" s="105" t="s">
        <v>1582</v>
      </c>
      <c r="S296" s="105" t="s">
        <v>1687</v>
      </c>
      <c r="T296" s="105" t="s">
        <v>1567</v>
      </c>
      <c r="U296" s="105" t="s">
        <v>1628</v>
      </c>
      <c r="V296" s="105"/>
      <c r="W296" s="105"/>
      <c r="X296" s="105"/>
      <c r="Y296" s="105"/>
      <c r="AD296" s="105"/>
      <c r="AE296" s="105"/>
      <c r="AF296" s="105"/>
      <c r="AG296" s="105"/>
      <c r="AH296" s="105"/>
      <c r="AI296" s="105"/>
      <c r="AJ296" s="105"/>
      <c r="AK296" s="114"/>
      <c r="AN296" s="105"/>
      <c r="AO296" s="105"/>
      <c r="AP296" s="105"/>
      <c r="AQ296" s="114"/>
      <c r="AR296" s="105"/>
      <c r="AS296" s="105"/>
    </row>
    <row r="297" spans="2:45" s="7" customFormat="1" ht="11.25" x14ac:dyDescent="0.2">
      <c r="B297" s="105"/>
      <c r="C297" s="105"/>
      <c r="D297" s="105"/>
      <c r="E297" s="105"/>
      <c r="F297" s="105"/>
      <c r="G297" s="105"/>
      <c r="H297" s="114"/>
      <c r="I297" s="105"/>
      <c r="J297" s="105"/>
      <c r="K297" s="105"/>
      <c r="L297" s="105" t="s">
        <v>1613</v>
      </c>
      <c r="M297" s="105" t="s">
        <v>124</v>
      </c>
      <c r="N297" s="106" t="s">
        <v>1551</v>
      </c>
      <c r="O297" s="105" t="s">
        <v>1552</v>
      </c>
      <c r="P297" s="105" t="s">
        <v>1553</v>
      </c>
      <c r="Q297" s="105" t="s">
        <v>1554</v>
      </c>
      <c r="R297" s="105" t="s">
        <v>1555</v>
      </c>
      <c r="S297" s="105" t="s">
        <v>1556</v>
      </c>
      <c r="T297" s="105" t="s">
        <v>1557</v>
      </c>
      <c r="U297" s="105" t="s">
        <v>1558</v>
      </c>
      <c r="V297" s="105"/>
      <c r="W297" s="105"/>
      <c r="X297" s="105"/>
      <c r="Y297" s="105"/>
      <c r="AD297" s="105"/>
      <c r="AE297" s="105"/>
      <c r="AF297" s="105"/>
      <c r="AG297" s="105"/>
      <c r="AH297" s="105"/>
      <c r="AI297" s="105"/>
      <c r="AJ297" s="105"/>
      <c r="AK297" s="114"/>
      <c r="AN297" s="105"/>
      <c r="AO297" s="105"/>
      <c r="AP297" s="105"/>
      <c r="AQ297" s="114"/>
      <c r="AR297" s="105"/>
      <c r="AS297" s="105"/>
    </row>
    <row r="298" spans="2:45" s="7" customFormat="1" ht="11.25" x14ac:dyDescent="0.2">
      <c r="B298" s="105"/>
      <c r="C298" s="105"/>
      <c r="D298" s="105"/>
      <c r="E298" s="105"/>
      <c r="F298" s="105"/>
      <c r="G298" s="105"/>
      <c r="H298" s="114"/>
      <c r="I298" s="105"/>
      <c r="J298" s="105"/>
      <c r="K298" s="105"/>
      <c r="L298" s="105" t="s">
        <v>1756</v>
      </c>
      <c r="M298" s="105" t="s">
        <v>1607</v>
      </c>
      <c r="N298" s="106" t="s">
        <v>1562</v>
      </c>
      <c r="O298" s="105" t="s">
        <v>1561</v>
      </c>
      <c r="P298" s="105" t="s">
        <v>1634</v>
      </c>
      <c r="Q298" s="105" t="s">
        <v>1582</v>
      </c>
      <c r="R298" s="105" t="s">
        <v>1744</v>
      </c>
      <c r="S298" s="105" t="s">
        <v>1687</v>
      </c>
      <c r="T298" s="105" t="s">
        <v>1567</v>
      </c>
      <c r="U298" s="105" t="s">
        <v>1568</v>
      </c>
      <c r="V298" s="105"/>
      <c r="W298" s="105"/>
      <c r="X298" s="105"/>
      <c r="Y298" s="105"/>
      <c r="AD298" s="105"/>
      <c r="AE298" s="105"/>
      <c r="AF298" s="105"/>
      <c r="AG298" s="105"/>
      <c r="AH298" s="105"/>
      <c r="AI298" s="105"/>
      <c r="AJ298" s="105"/>
      <c r="AK298" s="114"/>
      <c r="AN298" s="105"/>
      <c r="AO298" s="105"/>
      <c r="AP298" s="105"/>
      <c r="AQ298" s="114"/>
      <c r="AR298" s="105"/>
      <c r="AS298" s="105"/>
    </row>
    <row r="299" spans="2:45" s="7" customFormat="1" ht="11.25" x14ac:dyDescent="0.2">
      <c r="B299" s="105"/>
      <c r="C299" s="105"/>
      <c r="D299" s="105"/>
      <c r="E299" s="105"/>
      <c r="F299" s="105"/>
      <c r="G299" s="105"/>
      <c r="H299" s="114"/>
      <c r="I299" s="105"/>
      <c r="J299" s="105"/>
      <c r="K299" s="105"/>
      <c r="L299" s="105" t="s">
        <v>1757</v>
      </c>
      <c r="M299" s="105" t="s">
        <v>1560</v>
      </c>
      <c r="N299" s="106" t="s">
        <v>1744</v>
      </c>
      <c r="O299" s="105" t="s">
        <v>1758</v>
      </c>
      <c r="P299" s="105" t="s">
        <v>1563</v>
      </c>
      <c r="Q299" s="105" t="s">
        <v>1561</v>
      </c>
      <c r="R299" s="105" t="s">
        <v>1582</v>
      </c>
      <c r="S299" s="105" t="s">
        <v>1687</v>
      </c>
      <c r="T299" s="105" t="s">
        <v>1669</v>
      </c>
      <c r="U299" s="105" t="s">
        <v>1570</v>
      </c>
      <c r="V299" s="105"/>
      <c r="W299" s="105"/>
      <c r="X299" s="105"/>
      <c r="Y299" s="105"/>
      <c r="AD299" s="105"/>
      <c r="AE299" s="105"/>
      <c r="AF299" s="105"/>
      <c r="AG299" s="105"/>
      <c r="AH299" s="105"/>
      <c r="AI299" s="105"/>
      <c r="AJ299" s="105"/>
      <c r="AK299" s="114"/>
      <c r="AN299" s="105"/>
      <c r="AO299" s="105"/>
      <c r="AP299" s="105"/>
      <c r="AQ299" s="114"/>
      <c r="AR299" s="105"/>
      <c r="AS299" s="105"/>
    </row>
    <row r="300" spans="2:45" s="7" customFormat="1" ht="11.25" x14ac:dyDescent="0.2">
      <c r="B300" s="105"/>
      <c r="C300" s="105"/>
      <c r="D300" s="105"/>
      <c r="E300" s="105"/>
      <c r="F300" s="105"/>
      <c r="G300" s="105"/>
      <c r="H300" s="114"/>
      <c r="I300" s="105"/>
      <c r="J300" s="105"/>
      <c r="K300" s="105"/>
      <c r="L300" s="105" t="s">
        <v>1759</v>
      </c>
      <c r="M300" s="105" t="s">
        <v>1560</v>
      </c>
      <c r="N300" s="106" t="s">
        <v>1744</v>
      </c>
      <c r="O300" s="105" t="s">
        <v>1634</v>
      </c>
      <c r="P300" s="105" t="s">
        <v>1758</v>
      </c>
      <c r="Q300" s="105" t="s">
        <v>1561</v>
      </c>
      <c r="R300" s="105" t="s">
        <v>1582</v>
      </c>
      <c r="S300" s="105" t="s">
        <v>1687</v>
      </c>
      <c r="T300" s="105" t="s">
        <v>1567</v>
      </c>
      <c r="U300" s="105" t="s">
        <v>1575</v>
      </c>
      <c r="V300" s="105"/>
      <c r="W300" s="105"/>
      <c r="X300" s="105"/>
      <c r="Y300" s="105"/>
      <c r="AD300" s="105"/>
      <c r="AE300" s="105"/>
      <c r="AF300" s="105"/>
      <c r="AG300" s="105"/>
      <c r="AH300" s="105"/>
      <c r="AI300" s="105"/>
      <c r="AJ300" s="105"/>
      <c r="AK300" s="114"/>
      <c r="AN300" s="105"/>
      <c r="AO300" s="105"/>
      <c r="AP300" s="105"/>
      <c r="AQ300" s="114"/>
      <c r="AR300" s="105"/>
      <c r="AS300" s="105"/>
    </row>
    <row r="301" spans="2:45" s="7" customFormat="1" ht="11.25" x14ac:dyDescent="0.2">
      <c r="B301" s="105"/>
      <c r="C301" s="105"/>
      <c r="D301" s="105"/>
      <c r="E301" s="105"/>
      <c r="F301" s="105"/>
      <c r="G301" s="105"/>
      <c r="H301" s="114"/>
      <c r="I301" s="105"/>
      <c r="J301" s="105"/>
      <c r="K301" s="105"/>
      <c r="L301" s="105" t="s">
        <v>1760</v>
      </c>
      <c r="M301" s="105" t="s">
        <v>1560</v>
      </c>
      <c r="N301" s="106" t="s">
        <v>1744</v>
      </c>
      <c r="O301" s="105" t="s">
        <v>1562</v>
      </c>
      <c r="P301" s="105" t="s">
        <v>1634</v>
      </c>
      <c r="Q301" s="105" t="s">
        <v>1561</v>
      </c>
      <c r="R301" s="105" t="s">
        <v>1582</v>
      </c>
      <c r="S301" s="105" t="s">
        <v>1687</v>
      </c>
      <c r="T301" s="105" t="s">
        <v>1567</v>
      </c>
      <c r="U301" s="105" t="s">
        <v>1568</v>
      </c>
      <c r="V301" s="105"/>
      <c r="W301" s="105"/>
      <c r="X301" s="105"/>
      <c r="Y301" s="105"/>
      <c r="AD301" s="105"/>
      <c r="AE301" s="105"/>
      <c r="AF301" s="105"/>
      <c r="AG301" s="105"/>
      <c r="AH301" s="105"/>
      <c r="AI301" s="105"/>
      <c r="AJ301" s="105"/>
      <c r="AK301" s="114"/>
      <c r="AN301" s="105"/>
      <c r="AO301" s="105"/>
      <c r="AP301" s="105"/>
      <c r="AQ301" s="114"/>
      <c r="AR301" s="105"/>
      <c r="AS301" s="105"/>
    </row>
    <row r="302" spans="2:45" s="7" customFormat="1" ht="11.25" x14ac:dyDescent="0.2">
      <c r="B302" s="105"/>
      <c r="C302" s="105"/>
      <c r="D302" s="105"/>
      <c r="E302" s="105"/>
      <c r="F302" s="105"/>
      <c r="G302" s="105"/>
      <c r="H302" s="114"/>
      <c r="I302" s="105"/>
      <c r="J302" s="105"/>
      <c r="K302" s="105"/>
      <c r="L302" s="105" t="s">
        <v>1761</v>
      </c>
      <c r="M302" s="105" t="s">
        <v>1560</v>
      </c>
      <c r="N302" s="106" t="s">
        <v>1744</v>
      </c>
      <c r="O302" s="105" t="s">
        <v>1644</v>
      </c>
      <c r="P302" s="105" t="s">
        <v>1634</v>
      </c>
      <c r="Q302" s="105" t="s">
        <v>1561</v>
      </c>
      <c r="R302" s="105" t="s">
        <v>1582</v>
      </c>
      <c r="S302" s="105" t="s">
        <v>1687</v>
      </c>
      <c r="T302" s="105" t="s">
        <v>1567</v>
      </c>
      <c r="U302" s="105" t="s">
        <v>1577</v>
      </c>
      <c r="V302" s="105"/>
      <c r="W302" s="105"/>
      <c r="X302" s="105"/>
      <c r="Y302" s="105"/>
      <c r="AD302" s="105"/>
      <c r="AE302" s="105"/>
      <c r="AF302" s="105"/>
      <c r="AG302" s="105"/>
      <c r="AH302" s="105"/>
      <c r="AI302" s="105"/>
      <c r="AJ302" s="105"/>
      <c r="AK302" s="114"/>
      <c r="AN302" s="105"/>
      <c r="AO302" s="105"/>
      <c r="AP302" s="105"/>
      <c r="AQ302" s="114"/>
      <c r="AR302" s="105"/>
      <c r="AS302" s="105"/>
    </row>
    <row r="303" spans="2:45" s="7" customFormat="1" ht="11.25" x14ac:dyDescent="0.2">
      <c r="B303" s="105"/>
      <c r="C303" s="105"/>
      <c r="D303" s="105"/>
      <c r="E303" s="105"/>
      <c r="F303" s="105"/>
      <c r="G303" s="105"/>
      <c r="H303" s="114"/>
      <c r="I303" s="105"/>
      <c r="J303" s="105"/>
      <c r="K303" s="105"/>
      <c r="L303" s="105" t="s">
        <v>1762</v>
      </c>
      <c r="M303" s="105" t="s">
        <v>1607</v>
      </c>
      <c r="N303" s="106" t="s">
        <v>1744</v>
      </c>
      <c r="O303" s="105" t="s">
        <v>1561</v>
      </c>
      <c r="P303" s="105" t="s">
        <v>1634</v>
      </c>
      <c r="Q303" s="105" t="s">
        <v>1612</v>
      </c>
      <c r="R303" s="105" t="s">
        <v>1582</v>
      </c>
      <c r="S303" s="105" t="s">
        <v>1687</v>
      </c>
      <c r="T303" s="105" t="s">
        <v>1567</v>
      </c>
      <c r="U303" s="105" t="s">
        <v>1570</v>
      </c>
      <c r="V303" s="105"/>
      <c r="W303" s="105"/>
      <c r="X303" s="105"/>
      <c r="Y303" s="105"/>
      <c r="AD303" s="105"/>
      <c r="AE303" s="105"/>
      <c r="AF303" s="105"/>
      <c r="AG303" s="105"/>
      <c r="AH303" s="105"/>
      <c r="AI303" s="105"/>
      <c r="AJ303" s="105"/>
      <c r="AK303" s="114"/>
      <c r="AN303" s="105"/>
      <c r="AO303" s="105"/>
      <c r="AP303" s="105"/>
      <c r="AQ303" s="114"/>
      <c r="AR303" s="105"/>
      <c r="AS303" s="105"/>
    </row>
    <row r="304" spans="2:45" s="7" customFormat="1" ht="11.25" x14ac:dyDescent="0.2">
      <c r="B304" s="105"/>
      <c r="C304" s="105"/>
      <c r="D304" s="105"/>
      <c r="E304" s="105"/>
      <c r="F304" s="105"/>
      <c r="G304" s="105"/>
      <c r="H304" s="114"/>
      <c r="I304" s="105"/>
      <c r="J304" s="105"/>
      <c r="K304" s="105"/>
      <c r="L304" s="105" t="s">
        <v>1763</v>
      </c>
      <c r="M304" s="105" t="s">
        <v>1560</v>
      </c>
      <c r="N304" s="106" t="s">
        <v>1744</v>
      </c>
      <c r="O304" s="105" t="s">
        <v>1625</v>
      </c>
      <c r="P304" s="105" t="s">
        <v>1634</v>
      </c>
      <c r="Q304" s="105" t="s">
        <v>1561</v>
      </c>
      <c r="R304" s="105" t="s">
        <v>1582</v>
      </c>
      <c r="S304" s="105" t="s">
        <v>1687</v>
      </c>
      <c r="T304" s="105" t="s">
        <v>1567</v>
      </c>
      <c r="U304" s="105" t="s">
        <v>1575</v>
      </c>
      <c r="V304" s="105"/>
      <c r="W304" s="105"/>
      <c r="X304" s="105"/>
      <c r="Y304" s="105"/>
      <c r="AD304" s="105"/>
      <c r="AE304" s="105"/>
      <c r="AF304" s="105"/>
      <c r="AG304" s="105"/>
      <c r="AH304" s="105"/>
      <c r="AI304" s="105"/>
      <c r="AJ304" s="105"/>
      <c r="AK304" s="114"/>
      <c r="AN304" s="105"/>
      <c r="AO304" s="105"/>
      <c r="AP304" s="105"/>
      <c r="AQ304" s="114"/>
      <c r="AR304" s="105"/>
      <c r="AS304" s="105"/>
    </row>
    <row r="305" spans="2:179" s="7" customFormat="1" ht="11.25" x14ac:dyDescent="0.2">
      <c r="B305" s="105"/>
      <c r="C305" s="105"/>
      <c r="D305" s="105"/>
      <c r="E305" s="105"/>
      <c r="F305" s="105"/>
      <c r="G305" s="105"/>
      <c r="H305" s="114"/>
      <c r="I305" s="105"/>
      <c r="J305" s="105"/>
      <c r="K305" s="105"/>
      <c r="L305" s="105" t="s">
        <v>1764</v>
      </c>
      <c r="M305" s="105" t="s">
        <v>1560</v>
      </c>
      <c r="N305" s="106" t="s">
        <v>1644</v>
      </c>
      <c r="O305" s="105" t="s">
        <v>1561</v>
      </c>
      <c r="P305" s="105" t="s">
        <v>1563</v>
      </c>
      <c r="Q305" s="105" t="s">
        <v>1744</v>
      </c>
      <c r="R305" s="105" t="s">
        <v>1582</v>
      </c>
      <c r="S305" s="105" t="s">
        <v>1596</v>
      </c>
      <c r="T305" s="105" t="s">
        <v>1567</v>
      </c>
      <c r="U305" s="105" t="s">
        <v>1568</v>
      </c>
      <c r="V305" s="105"/>
      <c r="W305" s="105"/>
      <c r="X305" s="105"/>
      <c r="Y305" s="105"/>
      <c r="AD305" s="105"/>
      <c r="AE305" s="105"/>
      <c r="AF305" s="105"/>
      <c r="AG305" s="105"/>
      <c r="AH305" s="105"/>
      <c r="AI305" s="105"/>
      <c r="AJ305" s="105"/>
      <c r="AK305" s="114"/>
      <c r="AN305" s="105"/>
      <c r="AO305" s="105"/>
      <c r="AP305" s="105"/>
      <c r="AQ305" s="114"/>
      <c r="AR305" s="105"/>
      <c r="AS305" s="105"/>
    </row>
    <row r="306" spans="2:179" s="7" customFormat="1" ht="11.25" x14ac:dyDescent="0.2">
      <c r="B306" s="105"/>
      <c r="C306" s="105"/>
      <c r="D306" s="105"/>
      <c r="E306" s="105"/>
      <c r="F306" s="105"/>
      <c r="G306" s="105"/>
      <c r="H306" s="114"/>
      <c r="I306" s="105"/>
      <c r="J306" s="105"/>
      <c r="K306" s="105"/>
      <c r="L306" s="105" t="s">
        <v>1765</v>
      </c>
      <c r="M306" s="105" t="s">
        <v>1560</v>
      </c>
      <c r="N306" s="106" t="s">
        <v>1644</v>
      </c>
      <c r="O306" s="105" t="s">
        <v>1561</v>
      </c>
      <c r="P306" s="105" t="s">
        <v>1634</v>
      </c>
      <c r="Q306" s="105" t="s">
        <v>1669</v>
      </c>
      <c r="R306" s="105" t="s">
        <v>1744</v>
      </c>
      <c r="S306" s="105" t="s">
        <v>1582</v>
      </c>
      <c r="T306" s="105" t="s">
        <v>1596</v>
      </c>
      <c r="U306" s="105" t="s">
        <v>1570</v>
      </c>
      <c r="V306" s="105"/>
      <c r="W306" s="105"/>
      <c r="X306" s="105"/>
      <c r="Y306" s="105"/>
      <c r="AD306" s="105"/>
      <c r="AE306" s="105"/>
      <c r="AF306" s="105"/>
      <c r="AG306" s="105"/>
      <c r="AH306" s="105"/>
      <c r="AI306" s="105"/>
      <c r="AJ306" s="105"/>
      <c r="AK306" s="114"/>
      <c r="AN306" s="105"/>
      <c r="AO306" s="105"/>
      <c r="AP306" s="105"/>
      <c r="AQ306" s="114"/>
      <c r="AR306" s="105"/>
      <c r="AS306" s="105"/>
    </row>
    <row r="307" spans="2:179" s="7" customFormat="1" ht="11.25" x14ac:dyDescent="0.2">
      <c r="B307" s="105"/>
      <c r="C307" s="105"/>
      <c r="D307" s="105"/>
      <c r="E307" s="105"/>
      <c r="F307" s="105"/>
      <c r="G307" s="105"/>
      <c r="H307" s="114"/>
      <c r="I307" s="105"/>
      <c r="J307" s="105"/>
      <c r="K307" s="105"/>
      <c r="L307" s="105" t="s">
        <v>1766</v>
      </c>
      <c r="M307" s="105" t="s">
        <v>1560</v>
      </c>
      <c r="N307" s="106" t="s">
        <v>1644</v>
      </c>
      <c r="O307" s="105" t="s">
        <v>1561</v>
      </c>
      <c r="P307" s="105" t="s">
        <v>1634</v>
      </c>
      <c r="Q307" s="105" t="s">
        <v>1744</v>
      </c>
      <c r="R307" s="105" t="s">
        <v>1582</v>
      </c>
      <c r="S307" s="105" t="s">
        <v>1596</v>
      </c>
      <c r="T307" s="105" t="s">
        <v>1767</v>
      </c>
      <c r="U307" s="105" t="s">
        <v>1575</v>
      </c>
      <c r="V307" s="105"/>
      <c r="W307" s="105"/>
      <c r="X307" s="105"/>
      <c r="Y307" s="105"/>
      <c r="AD307" s="105"/>
      <c r="AE307" s="105"/>
      <c r="AF307" s="105"/>
      <c r="AG307" s="105"/>
      <c r="AH307" s="105"/>
      <c r="AI307" s="105"/>
      <c r="AJ307" s="105"/>
      <c r="AK307" s="114"/>
      <c r="AN307" s="105"/>
      <c r="AO307" s="105"/>
      <c r="AP307" s="105"/>
      <c r="AQ307" s="114"/>
      <c r="AR307" s="105"/>
      <c r="AS307" s="105"/>
    </row>
    <row r="308" spans="2:179" s="7" customFormat="1" ht="11.25" x14ac:dyDescent="0.2">
      <c r="B308" s="105"/>
      <c r="C308" s="105"/>
      <c r="D308" s="105"/>
      <c r="E308" s="105"/>
      <c r="F308" s="105"/>
      <c r="G308" s="105"/>
      <c r="H308" s="114"/>
      <c r="I308" s="105"/>
      <c r="J308" s="105"/>
      <c r="K308" s="105"/>
      <c r="L308" s="105" t="s">
        <v>1768</v>
      </c>
      <c r="M308" s="105" t="s">
        <v>1560</v>
      </c>
      <c r="N308" s="106" t="s">
        <v>1758</v>
      </c>
      <c r="O308" s="105" t="s">
        <v>1561</v>
      </c>
      <c r="P308" s="105" t="s">
        <v>1634</v>
      </c>
      <c r="Q308" s="105" t="s">
        <v>1744</v>
      </c>
      <c r="R308" s="105" t="s">
        <v>1659</v>
      </c>
      <c r="S308" s="105" t="s">
        <v>1746</v>
      </c>
      <c r="T308" s="105" t="s">
        <v>1767</v>
      </c>
      <c r="U308" s="105" t="s">
        <v>1568</v>
      </c>
      <c r="V308" s="105"/>
      <c r="W308" s="105"/>
      <c r="X308" s="105"/>
      <c r="Y308" s="105"/>
      <c r="AD308" s="105"/>
      <c r="AE308" s="105"/>
      <c r="AF308" s="105"/>
      <c r="AG308" s="105"/>
      <c r="AH308" s="105"/>
      <c r="AI308" s="105"/>
      <c r="AJ308" s="105"/>
      <c r="AK308" s="114"/>
      <c r="AN308" s="105"/>
      <c r="AO308" s="105"/>
      <c r="AP308" s="105"/>
      <c r="AQ308" s="114"/>
      <c r="AR308" s="105"/>
      <c r="AS308" s="105"/>
    </row>
    <row r="309" spans="2:179" s="7" customFormat="1" ht="11.25" x14ac:dyDescent="0.2">
      <c r="B309" s="105"/>
      <c r="C309" s="105"/>
      <c r="D309" s="105"/>
      <c r="E309" s="105"/>
      <c r="F309" s="105"/>
      <c r="G309" s="105"/>
      <c r="H309" s="114"/>
      <c r="I309" s="105"/>
      <c r="J309" s="105"/>
      <c r="K309" s="105"/>
      <c r="L309" s="105" t="s">
        <v>1769</v>
      </c>
      <c r="M309" s="105" t="s">
        <v>1560</v>
      </c>
      <c r="N309" s="106" t="s">
        <v>1644</v>
      </c>
      <c r="O309" s="105" t="s">
        <v>1561</v>
      </c>
      <c r="P309" s="105" t="s">
        <v>1634</v>
      </c>
      <c r="Q309" s="105" t="s">
        <v>1744</v>
      </c>
      <c r="R309" s="105" t="s">
        <v>1669</v>
      </c>
      <c r="S309" s="105" t="s">
        <v>1687</v>
      </c>
      <c r="T309" s="105" t="s">
        <v>1746</v>
      </c>
      <c r="U309" s="105" t="s">
        <v>1628</v>
      </c>
      <c r="V309" s="105"/>
      <c r="W309" s="105"/>
      <c r="X309" s="105"/>
      <c r="Y309" s="105"/>
      <c r="AD309" s="105"/>
      <c r="AE309" s="105"/>
      <c r="AF309" s="105"/>
      <c r="AG309" s="105"/>
      <c r="AH309" s="105"/>
      <c r="AI309" s="105"/>
      <c r="AJ309" s="105"/>
      <c r="AK309" s="114"/>
      <c r="AN309" s="105"/>
      <c r="AO309" s="105"/>
      <c r="AP309" s="105"/>
      <c r="AQ309" s="114"/>
      <c r="AR309" s="105"/>
      <c r="AS309" s="105"/>
    </row>
    <row r="310" spans="2:179" s="7" customFormat="1" ht="11.25" x14ac:dyDescent="0.2">
      <c r="B310" s="105"/>
      <c r="C310" s="105"/>
      <c r="D310" s="105"/>
      <c r="E310" s="105"/>
      <c r="F310" s="105"/>
      <c r="G310" s="105"/>
      <c r="H310" s="114"/>
      <c r="I310" s="105"/>
      <c r="J310" s="105"/>
      <c r="K310" s="105"/>
      <c r="L310" s="105"/>
      <c r="M310" s="105"/>
      <c r="N310" s="106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AD310" s="105"/>
      <c r="AE310" s="105"/>
      <c r="AF310" s="105"/>
      <c r="AG310" s="105"/>
      <c r="AH310" s="105"/>
      <c r="AI310" s="105"/>
      <c r="AJ310" s="105"/>
      <c r="AK310" s="114"/>
      <c r="AN310" s="105"/>
      <c r="AO310" s="105"/>
      <c r="AP310" s="105"/>
      <c r="AQ310" s="114"/>
      <c r="AR310" s="105"/>
      <c r="AS310" s="105"/>
    </row>
    <row r="311" spans="2:179" s="7" customFormat="1" ht="11.25" x14ac:dyDescent="0.2">
      <c r="B311" s="105"/>
      <c r="C311" s="105"/>
      <c r="D311" s="105"/>
      <c r="E311" s="105"/>
      <c r="F311" s="105"/>
      <c r="G311" s="105"/>
      <c r="H311" s="114"/>
      <c r="I311" s="105"/>
      <c r="J311" s="105"/>
      <c r="K311" s="105"/>
      <c r="L311" s="105"/>
      <c r="M311" s="105"/>
      <c r="N311" s="106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AD311" s="105"/>
      <c r="AE311" s="105"/>
      <c r="AF311" s="105"/>
      <c r="AG311" s="105"/>
      <c r="AH311" s="105"/>
      <c r="AI311" s="105"/>
      <c r="AJ311" s="105"/>
      <c r="AK311" s="114"/>
      <c r="AN311" s="105"/>
      <c r="AO311" s="105"/>
      <c r="AP311" s="105"/>
      <c r="AQ311" s="114"/>
      <c r="AR311" s="105"/>
      <c r="AS311" s="105"/>
    </row>
    <row r="312" spans="2:179" s="7" customFormat="1" ht="11.25" x14ac:dyDescent="0.2">
      <c r="B312" s="105"/>
      <c r="C312" s="105"/>
      <c r="D312" s="105"/>
      <c r="E312" s="105"/>
      <c r="F312" s="105"/>
      <c r="G312" s="105"/>
      <c r="H312" s="114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  <c r="CW312" s="105"/>
      <c r="CX312" s="105"/>
      <c r="CY312" s="105"/>
      <c r="CZ312" s="105"/>
      <c r="DA312" s="105"/>
      <c r="DB312" s="105"/>
      <c r="DC312" s="105"/>
      <c r="DD312" s="105"/>
      <c r="DE312" s="105"/>
      <c r="DF312" s="105"/>
      <c r="DG312" s="105"/>
      <c r="DH312" s="105"/>
      <c r="DI312" s="105"/>
      <c r="DJ312" s="105"/>
      <c r="DK312" s="105"/>
      <c r="DL312" s="105"/>
      <c r="DM312" s="105"/>
      <c r="DN312" s="105"/>
      <c r="DO312" s="105"/>
      <c r="DP312" s="105"/>
      <c r="DQ312" s="105"/>
      <c r="DR312" s="105"/>
      <c r="DS312" s="105"/>
      <c r="DT312" s="105"/>
      <c r="DU312" s="105"/>
      <c r="DV312" s="105"/>
      <c r="DW312" s="105"/>
      <c r="DX312" s="105"/>
      <c r="DY312" s="105"/>
      <c r="DZ312" s="105"/>
      <c r="EA312" s="105"/>
      <c r="EB312" s="105"/>
      <c r="EC312" s="105"/>
      <c r="ED312" s="105"/>
      <c r="EE312" s="105"/>
      <c r="EF312" s="105"/>
      <c r="EG312" s="105"/>
      <c r="EH312" s="105"/>
      <c r="EI312" s="105"/>
      <c r="EJ312" s="105"/>
      <c r="EK312" s="105"/>
      <c r="EL312" s="105"/>
      <c r="EM312" s="105"/>
      <c r="EN312" s="105"/>
      <c r="EO312" s="105"/>
      <c r="EP312" s="105"/>
      <c r="EQ312" s="105"/>
      <c r="ER312" s="105"/>
      <c r="ES312" s="105"/>
      <c r="ET312" s="105"/>
      <c r="EU312" s="105"/>
      <c r="EV312" s="105"/>
      <c r="EW312" s="105"/>
      <c r="EX312" s="105"/>
      <c r="EY312" s="105"/>
      <c r="EZ312" s="105"/>
      <c r="FA312" s="105"/>
      <c r="FB312" s="105"/>
      <c r="FC312" s="105"/>
      <c r="FD312" s="105"/>
      <c r="FE312" s="105"/>
      <c r="FF312" s="105"/>
      <c r="FG312" s="105"/>
      <c r="FH312" s="105"/>
      <c r="FI312" s="105"/>
      <c r="FJ312" s="105"/>
      <c r="FK312" s="105"/>
      <c r="FL312" s="105"/>
      <c r="FM312" s="105"/>
      <c r="FN312" s="105"/>
      <c r="FO312" s="105"/>
      <c r="FP312" s="105"/>
      <c r="FQ312" s="105"/>
      <c r="FR312" s="105"/>
      <c r="FS312" s="105"/>
      <c r="FT312" s="105"/>
      <c r="FU312" s="105"/>
      <c r="FV312" s="105"/>
      <c r="FW312" s="105"/>
    </row>
    <row r="313" spans="2:179" s="7" customFormat="1" ht="11.25" x14ac:dyDescent="0.2">
      <c r="B313" s="105"/>
      <c r="C313" s="105"/>
      <c r="D313" s="105"/>
      <c r="E313" s="105"/>
      <c r="F313" s="105"/>
      <c r="G313" s="105"/>
      <c r="H313" s="114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  <c r="CW313" s="105"/>
      <c r="CX313" s="105"/>
      <c r="CY313" s="105"/>
      <c r="CZ313" s="105"/>
      <c r="DA313" s="105"/>
      <c r="DB313" s="105"/>
      <c r="DC313" s="105"/>
      <c r="DD313" s="105"/>
      <c r="DE313" s="105"/>
      <c r="DF313" s="105"/>
      <c r="DG313" s="105"/>
      <c r="DH313" s="105"/>
      <c r="DI313" s="105"/>
      <c r="DJ313" s="105"/>
      <c r="DK313" s="105"/>
      <c r="DL313" s="105"/>
      <c r="DM313" s="105"/>
      <c r="DN313" s="105"/>
      <c r="DO313" s="105"/>
      <c r="DP313" s="105"/>
      <c r="DQ313" s="105"/>
      <c r="DR313" s="105"/>
      <c r="DS313" s="105"/>
      <c r="DT313" s="105"/>
      <c r="DU313" s="105"/>
      <c r="DV313" s="105"/>
      <c r="DW313" s="105"/>
      <c r="DX313" s="105"/>
      <c r="DY313" s="105"/>
      <c r="DZ313" s="105"/>
      <c r="EA313" s="105"/>
      <c r="EB313" s="105"/>
      <c r="EC313" s="105"/>
      <c r="ED313" s="105"/>
      <c r="EE313" s="105"/>
      <c r="EF313" s="105"/>
      <c r="EG313" s="105"/>
      <c r="EH313" s="105"/>
      <c r="EI313" s="105"/>
      <c r="EJ313" s="105"/>
      <c r="EK313" s="105"/>
      <c r="EL313" s="105"/>
      <c r="EM313" s="105"/>
      <c r="EN313" s="105"/>
      <c r="EO313" s="105"/>
      <c r="EP313" s="105"/>
      <c r="EQ313" s="105"/>
      <c r="ER313" s="105"/>
      <c r="ES313" s="105"/>
      <c r="ET313" s="105"/>
      <c r="EU313" s="105"/>
      <c r="EV313" s="105"/>
      <c r="EW313" s="105"/>
      <c r="EX313" s="105"/>
      <c r="EY313" s="105"/>
      <c r="EZ313" s="105"/>
      <c r="FA313" s="105"/>
      <c r="FB313" s="105"/>
      <c r="FC313" s="105"/>
      <c r="FD313" s="105"/>
      <c r="FE313" s="105"/>
      <c r="FF313" s="105"/>
      <c r="FG313" s="105"/>
      <c r="FH313" s="105"/>
      <c r="FI313" s="105"/>
      <c r="FJ313" s="105"/>
      <c r="FK313" s="105"/>
      <c r="FL313" s="105"/>
      <c r="FM313" s="105"/>
      <c r="FN313" s="105"/>
      <c r="FO313" s="105"/>
      <c r="FP313" s="105"/>
      <c r="FQ313" s="105"/>
      <c r="FR313" s="105"/>
      <c r="FS313" s="105"/>
      <c r="FT313" s="105"/>
      <c r="FU313" s="105"/>
      <c r="FV313" s="105"/>
      <c r="FW313" s="105"/>
    </row>
    <row r="314" spans="2:179" s="7" customFormat="1" ht="11.25" x14ac:dyDescent="0.2">
      <c r="B314" s="105"/>
      <c r="C314" s="105"/>
      <c r="D314" s="105"/>
      <c r="E314" s="105"/>
      <c r="F314" s="105"/>
      <c r="G314" s="105"/>
      <c r="H314" s="114"/>
      <c r="I314" s="105"/>
      <c r="J314" s="105"/>
      <c r="K314" s="105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  <c r="BY314" s="106"/>
      <c r="BZ314" s="106"/>
      <c r="CA314" s="106"/>
      <c r="CB314" s="106"/>
      <c r="CC314" s="106"/>
      <c r="CD314" s="106"/>
      <c r="CE314" s="106"/>
      <c r="CF314" s="106"/>
      <c r="CG314" s="106"/>
      <c r="CH314" s="106"/>
      <c r="CI314" s="106"/>
      <c r="CJ314" s="106"/>
      <c r="CK314" s="106"/>
      <c r="CL314" s="106"/>
      <c r="CM314" s="106"/>
      <c r="CN314" s="106"/>
      <c r="CO314" s="106"/>
      <c r="CP314" s="106"/>
      <c r="CQ314" s="106"/>
      <c r="CR314" s="106"/>
      <c r="CS314" s="106"/>
      <c r="CT314" s="106"/>
      <c r="CU314" s="106"/>
      <c r="CV314" s="106"/>
      <c r="CW314" s="106"/>
      <c r="CX314" s="106"/>
      <c r="CY314" s="106"/>
      <c r="CZ314" s="106"/>
      <c r="DA314" s="106"/>
      <c r="DB314" s="106"/>
      <c r="DC314" s="106"/>
      <c r="DD314" s="106"/>
      <c r="DE314" s="106"/>
      <c r="DF314" s="106"/>
      <c r="DG314" s="106"/>
      <c r="DH314" s="106"/>
      <c r="DI314" s="106"/>
      <c r="DJ314" s="106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6"/>
      <c r="DV314" s="106"/>
      <c r="DW314" s="106"/>
      <c r="DX314" s="106"/>
      <c r="DY314" s="106"/>
      <c r="DZ314" s="106"/>
      <c r="EA314" s="106"/>
      <c r="EB314" s="106"/>
      <c r="EC314" s="106"/>
      <c r="ED314" s="106"/>
      <c r="EE314" s="106"/>
      <c r="EF314" s="106"/>
      <c r="EG314" s="106"/>
      <c r="EH314" s="106"/>
      <c r="EI314" s="106"/>
      <c r="EJ314" s="106"/>
      <c r="EK314" s="106"/>
      <c r="EL314" s="106"/>
      <c r="EM314" s="106"/>
      <c r="EN314" s="106"/>
      <c r="EO314" s="106"/>
      <c r="EP314" s="106"/>
      <c r="EQ314" s="106"/>
      <c r="ER314" s="106"/>
      <c r="ES314" s="106"/>
      <c r="ET314" s="106"/>
      <c r="EU314" s="106"/>
      <c r="EV314" s="106"/>
      <c r="EW314" s="106"/>
      <c r="EX314" s="106"/>
      <c r="EY314" s="106"/>
      <c r="EZ314" s="106"/>
      <c r="FA314" s="106"/>
      <c r="FB314" s="106"/>
      <c r="FC314" s="106"/>
      <c r="FD314" s="106"/>
      <c r="FE314" s="106"/>
      <c r="FF314" s="106"/>
      <c r="FG314" s="106"/>
      <c r="FH314" s="106"/>
      <c r="FI314" s="106"/>
      <c r="FJ314" s="106"/>
      <c r="FK314" s="106"/>
      <c r="FL314" s="106"/>
      <c r="FM314" s="106"/>
      <c r="FN314" s="106"/>
      <c r="FO314" s="106"/>
      <c r="FP314" s="106"/>
      <c r="FQ314" s="106"/>
      <c r="FR314" s="106"/>
      <c r="FS314" s="106"/>
      <c r="FT314" s="106"/>
      <c r="FU314" s="106"/>
      <c r="FV314" s="106"/>
      <c r="FW314" s="106"/>
    </row>
    <row r="315" spans="2:179" s="7" customFormat="1" ht="11.25" x14ac:dyDescent="0.2">
      <c r="B315" s="105"/>
      <c r="C315" s="105"/>
      <c r="D315" s="105"/>
      <c r="E315" s="105"/>
      <c r="F315" s="105"/>
      <c r="G315" s="105"/>
      <c r="H315" s="114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5"/>
      <c r="CX315" s="105"/>
      <c r="CY315" s="105"/>
      <c r="CZ315" s="105"/>
      <c r="DA315" s="105"/>
      <c r="DB315" s="105"/>
      <c r="DC315" s="105"/>
      <c r="DD315" s="105"/>
      <c r="DE315" s="105"/>
      <c r="DF315" s="105"/>
      <c r="DG315" s="105"/>
      <c r="DH315" s="105"/>
      <c r="DI315" s="105"/>
      <c r="DJ315" s="105"/>
      <c r="DK315" s="105"/>
      <c r="DL315" s="105"/>
      <c r="DM315" s="105"/>
      <c r="DN315" s="105"/>
      <c r="DO315" s="105"/>
      <c r="DP315" s="105"/>
      <c r="DQ315" s="105"/>
      <c r="DR315" s="105"/>
      <c r="DS315" s="105"/>
      <c r="DT315" s="105"/>
      <c r="DU315" s="105"/>
      <c r="DV315" s="105"/>
      <c r="DW315" s="105"/>
      <c r="DX315" s="105"/>
      <c r="DY315" s="105"/>
      <c r="DZ315" s="105"/>
      <c r="EA315" s="105"/>
      <c r="EB315" s="105"/>
      <c r="EC315" s="105"/>
      <c r="ED315" s="105"/>
      <c r="EE315" s="105"/>
      <c r="EF315" s="105"/>
      <c r="EG315" s="105"/>
      <c r="EH315" s="105"/>
      <c r="EI315" s="105"/>
      <c r="EJ315" s="105"/>
      <c r="EK315" s="105"/>
      <c r="EL315" s="105"/>
      <c r="EM315" s="105"/>
      <c r="EN315" s="105"/>
      <c r="EO315" s="105"/>
      <c r="EP315" s="105"/>
      <c r="EQ315" s="105"/>
      <c r="ER315" s="105"/>
      <c r="ES315" s="105"/>
      <c r="ET315" s="105"/>
      <c r="EU315" s="105"/>
      <c r="EV315" s="105"/>
      <c r="EW315" s="105"/>
      <c r="EX315" s="105"/>
      <c r="EY315" s="105"/>
      <c r="EZ315" s="105"/>
      <c r="FA315" s="105"/>
      <c r="FB315" s="105"/>
      <c r="FC315" s="105"/>
      <c r="FD315" s="105"/>
      <c r="FE315" s="105"/>
      <c r="FF315" s="105"/>
      <c r="FG315" s="105"/>
      <c r="FH315" s="105"/>
      <c r="FI315" s="105"/>
      <c r="FJ315" s="105"/>
      <c r="FK315" s="105"/>
      <c r="FL315" s="105"/>
      <c r="FM315" s="105"/>
      <c r="FN315" s="105"/>
      <c r="FO315" s="105"/>
      <c r="FP315" s="105"/>
      <c r="FQ315" s="105"/>
      <c r="FR315" s="105"/>
      <c r="FS315" s="105"/>
      <c r="FT315" s="105"/>
      <c r="FU315" s="105"/>
      <c r="FV315" s="105"/>
      <c r="FW315" s="105"/>
    </row>
    <row r="316" spans="2:179" s="7" customFormat="1" ht="11.25" x14ac:dyDescent="0.2">
      <c r="B316" s="105"/>
      <c r="C316" s="105"/>
      <c r="D316" s="105"/>
      <c r="E316" s="105"/>
      <c r="F316" s="105"/>
      <c r="G316" s="105"/>
      <c r="H316" s="114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5"/>
      <c r="CX316" s="105"/>
      <c r="CY316" s="105"/>
      <c r="CZ316" s="105"/>
      <c r="DA316" s="105"/>
      <c r="DB316" s="105"/>
      <c r="DC316" s="105"/>
      <c r="DD316" s="105"/>
      <c r="DE316" s="105"/>
      <c r="DF316" s="105"/>
      <c r="DG316" s="105"/>
      <c r="DH316" s="105"/>
      <c r="DI316" s="105"/>
      <c r="DJ316" s="105"/>
      <c r="DK316" s="105"/>
      <c r="DL316" s="105"/>
      <c r="DM316" s="105"/>
      <c r="DN316" s="105"/>
      <c r="DO316" s="105"/>
      <c r="DP316" s="105"/>
      <c r="DQ316" s="105"/>
      <c r="DR316" s="105"/>
      <c r="DS316" s="105"/>
      <c r="DT316" s="105"/>
      <c r="DU316" s="105"/>
      <c r="DV316" s="105"/>
      <c r="DW316" s="105"/>
      <c r="DX316" s="105"/>
      <c r="DY316" s="105"/>
      <c r="DZ316" s="105"/>
      <c r="EA316" s="105"/>
      <c r="EB316" s="105"/>
      <c r="EC316" s="105"/>
      <c r="ED316" s="105"/>
      <c r="EE316" s="105"/>
      <c r="EF316" s="105"/>
      <c r="EG316" s="105"/>
      <c r="EH316" s="105"/>
      <c r="EI316" s="105"/>
      <c r="EJ316" s="105"/>
      <c r="EK316" s="105"/>
      <c r="EL316" s="105"/>
      <c r="EM316" s="105"/>
      <c r="EN316" s="105"/>
      <c r="EO316" s="105"/>
      <c r="EP316" s="105"/>
      <c r="EQ316" s="105"/>
      <c r="ER316" s="105"/>
      <c r="ES316" s="105"/>
      <c r="ET316" s="105"/>
      <c r="EU316" s="105"/>
      <c r="EV316" s="105"/>
      <c r="EW316" s="105"/>
      <c r="EX316" s="105"/>
      <c r="EY316" s="105"/>
      <c r="EZ316" s="105"/>
      <c r="FA316" s="105"/>
      <c r="FB316" s="105"/>
      <c r="FC316" s="105"/>
      <c r="FD316" s="105"/>
      <c r="FE316" s="105"/>
      <c r="FF316" s="105"/>
      <c r="FG316" s="105"/>
      <c r="FH316" s="105"/>
      <c r="FI316" s="105"/>
      <c r="FJ316" s="105"/>
      <c r="FK316" s="105"/>
      <c r="FL316" s="105"/>
      <c r="FM316" s="105"/>
      <c r="FN316" s="105"/>
      <c r="FO316" s="105"/>
      <c r="FP316" s="105"/>
      <c r="FQ316" s="105"/>
      <c r="FR316" s="105"/>
      <c r="FS316" s="105"/>
      <c r="FT316" s="105"/>
      <c r="FU316" s="105"/>
      <c r="FV316" s="105"/>
      <c r="FW316" s="105"/>
    </row>
    <row r="317" spans="2:179" s="7" customFormat="1" ht="11.25" x14ac:dyDescent="0.2">
      <c r="B317" s="105"/>
      <c r="C317" s="105"/>
      <c r="D317" s="105"/>
      <c r="E317" s="105"/>
      <c r="F317" s="105"/>
      <c r="G317" s="105"/>
      <c r="H317" s="114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  <c r="DC317" s="105"/>
      <c r="DD317" s="105"/>
      <c r="DE317" s="105"/>
      <c r="DF317" s="105"/>
      <c r="DG317" s="105"/>
      <c r="DH317" s="105"/>
      <c r="DI317" s="105"/>
      <c r="DJ317" s="105"/>
      <c r="DK317" s="105"/>
      <c r="DL317" s="105"/>
      <c r="DM317" s="105"/>
      <c r="DN317" s="105"/>
      <c r="DO317" s="105"/>
      <c r="DP317" s="105"/>
      <c r="DQ317" s="105"/>
      <c r="DR317" s="105"/>
      <c r="DS317" s="105"/>
      <c r="DT317" s="105"/>
      <c r="DU317" s="105"/>
      <c r="DV317" s="105"/>
      <c r="DW317" s="105"/>
      <c r="DX317" s="105"/>
      <c r="DY317" s="105"/>
      <c r="DZ317" s="105"/>
      <c r="EA317" s="105"/>
      <c r="EB317" s="105"/>
      <c r="EC317" s="105"/>
      <c r="ED317" s="105"/>
      <c r="EE317" s="105"/>
      <c r="EF317" s="105"/>
      <c r="EG317" s="105"/>
      <c r="EH317" s="105"/>
      <c r="EI317" s="105"/>
      <c r="EJ317" s="105"/>
      <c r="EK317" s="105"/>
      <c r="EL317" s="105"/>
      <c r="EM317" s="105"/>
      <c r="EN317" s="105"/>
      <c r="EO317" s="105"/>
      <c r="EP317" s="105"/>
      <c r="EQ317" s="105"/>
      <c r="ER317" s="105"/>
      <c r="ES317" s="105"/>
      <c r="ET317" s="105"/>
      <c r="EU317" s="105"/>
      <c r="EV317" s="105"/>
      <c r="EW317" s="105"/>
      <c r="EX317" s="105"/>
      <c r="EY317" s="105"/>
      <c r="EZ317" s="105"/>
      <c r="FA317" s="105"/>
      <c r="FB317" s="105"/>
      <c r="FC317" s="105"/>
      <c r="FD317" s="105"/>
      <c r="FE317" s="105"/>
      <c r="FF317" s="105"/>
      <c r="FG317" s="105"/>
      <c r="FH317" s="105"/>
      <c r="FI317" s="105"/>
      <c r="FJ317" s="105"/>
      <c r="FK317" s="105"/>
      <c r="FL317" s="105"/>
      <c r="FM317" s="105"/>
      <c r="FN317" s="105"/>
      <c r="FO317" s="105"/>
      <c r="FP317" s="105"/>
      <c r="FQ317" s="105"/>
      <c r="FR317" s="105"/>
      <c r="FS317" s="105"/>
      <c r="FT317" s="105"/>
      <c r="FU317" s="105"/>
      <c r="FV317" s="105"/>
      <c r="FW317" s="105"/>
    </row>
    <row r="318" spans="2:179" s="7" customFormat="1" ht="11.25" x14ac:dyDescent="0.2">
      <c r="B318" s="105"/>
      <c r="C318" s="105"/>
      <c r="D318" s="105"/>
      <c r="E318" s="105"/>
      <c r="F318" s="105"/>
      <c r="G318" s="105"/>
      <c r="H318" s="114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  <c r="EY318" s="105"/>
      <c r="EZ318" s="105"/>
      <c r="FA318" s="105"/>
      <c r="FB318" s="105"/>
      <c r="FC318" s="105"/>
      <c r="FD318" s="105"/>
      <c r="FE318" s="105"/>
      <c r="FF318" s="105"/>
      <c r="FG318" s="105"/>
      <c r="FH318" s="105"/>
      <c r="FI318" s="105"/>
      <c r="FJ318" s="105"/>
      <c r="FK318" s="105"/>
      <c r="FL318" s="105"/>
      <c r="FM318" s="105"/>
      <c r="FN318" s="105"/>
      <c r="FO318" s="105"/>
      <c r="FP318" s="105"/>
      <c r="FQ318" s="105"/>
      <c r="FR318" s="105"/>
      <c r="FS318" s="105"/>
      <c r="FT318" s="105"/>
      <c r="FU318" s="105"/>
      <c r="FV318" s="105"/>
      <c r="FW318" s="105"/>
    </row>
    <row r="319" spans="2:179" s="7" customFormat="1" ht="11.25" x14ac:dyDescent="0.2">
      <c r="B319" s="105"/>
      <c r="C319" s="105"/>
      <c r="D319" s="105"/>
      <c r="E319" s="105"/>
      <c r="F319" s="105"/>
      <c r="G319" s="105"/>
      <c r="H319" s="114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  <c r="DC319" s="105"/>
      <c r="DD319" s="105"/>
      <c r="DE319" s="105"/>
      <c r="DF319" s="105"/>
      <c r="DG319" s="105"/>
      <c r="DH319" s="105"/>
      <c r="DI319" s="105"/>
      <c r="DJ319" s="105"/>
      <c r="DK319" s="105"/>
      <c r="DL319" s="105"/>
      <c r="DM319" s="105"/>
      <c r="DN319" s="105"/>
      <c r="DO319" s="105"/>
      <c r="DP319" s="105"/>
      <c r="DQ319" s="105"/>
      <c r="DR319" s="105"/>
      <c r="DS319" s="105"/>
      <c r="DT319" s="105"/>
      <c r="DU319" s="105"/>
      <c r="DV319" s="105"/>
      <c r="DW319" s="105"/>
      <c r="DX319" s="105"/>
      <c r="DY319" s="105"/>
      <c r="DZ319" s="105"/>
      <c r="EA319" s="105"/>
      <c r="EB319" s="105"/>
      <c r="EC319" s="105"/>
      <c r="ED319" s="105"/>
      <c r="EE319" s="105"/>
      <c r="EF319" s="105"/>
      <c r="EG319" s="105"/>
      <c r="EH319" s="105"/>
      <c r="EI319" s="105"/>
      <c r="EJ319" s="105"/>
      <c r="EK319" s="105"/>
      <c r="EL319" s="105"/>
      <c r="EM319" s="105"/>
      <c r="EN319" s="105"/>
      <c r="EO319" s="105"/>
      <c r="EP319" s="105"/>
      <c r="EQ319" s="105"/>
      <c r="ER319" s="105"/>
      <c r="ES319" s="105"/>
      <c r="ET319" s="105"/>
      <c r="EU319" s="105"/>
      <c r="EV319" s="105"/>
      <c r="EW319" s="105"/>
      <c r="EX319" s="105"/>
      <c r="EY319" s="105"/>
      <c r="EZ319" s="105"/>
      <c r="FA319" s="105"/>
      <c r="FB319" s="105"/>
      <c r="FC319" s="105"/>
      <c r="FD319" s="105"/>
      <c r="FE319" s="105"/>
      <c r="FF319" s="105"/>
      <c r="FG319" s="105"/>
      <c r="FH319" s="105"/>
      <c r="FI319" s="105"/>
      <c r="FJ319" s="105"/>
      <c r="FK319" s="105"/>
      <c r="FL319" s="105"/>
      <c r="FM319" s="105"/>
      <c r="FN319" s="105"/>
      <c r="FO319" s="105"/>
      <c r="FP319" s="105"/>
      <c r="FQ319" s="105"/>
      <c r="FR319" s="105"/>
      <c r="FS319" s="105"/>
      <c r="FT319" s="105"/>
      <c r="FU319" s="105"/>
      <c r="FV319" s="105"/>
      <c r="FW319" s="105"/>
    </row>
    <row r="320" spans="2:179" s="7" customFormat="1" ht="11.25" x14ac:dyDescent="0.2">
      <c r="B320" s="105"/>
      <c r="C320" s="105"/>
      <c r="D320" s="105"/>
      <c r="E320" s="105"/>
      <c r="F320" s="105"/>
      <c r="G320" s="105"/>
      <c r="H320" s="114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  <c r="CW320" s="105"/>
      <c r="CX320" s="105"/>
      <c r="CY320" s="105"/>
      <c r="CZ320" s="105"/>
      <c r="DA320" s="105"/>
      <c r="DB320" s="105"/>
      <c r="DC320" s="105"/>
      <c r="DD320" s="105"/>
      <c r="DE320" s="105"/>
      <c r="DF320" s="105"/>
      <c r="DG320" s="105"/>
      <c r="DH320" s="105"/>
      <c r="DI320" s="105"/>
      <c r="DJ320" s="105"/>
      <c r="DK320" s="105"/>
      <c r="DL320" s="105"/>
      <c r="DM320" s="105"/>
      <c r="DN320" s="105"/>
      <c r="DO320" s="105"/>
      <c r="DP320" s="105"/>
      <c r="DQ320" s="105"/>
      <c r="DR320" s="105"/>
      <c r="DS320" s="105"/>
      <c r="DT320" s="105"/>
      <c r="DU320" s="105"/>
      <c r="DV320" s="105"/>
      <c r="DW320" s="105"/>
      <c r="DX320" s="105"/>
      <c r="DY320" s="105"/>
      <c r="DZ320" s="105"/>
      <c r="EA320" s="105"/>
      <c r="EB320" s="105"/>
      <c r="EC320" s="105"/>
      <c r="ED320" s="105"/>
      <c r="EE320" s="105"/>
      <c r="EF320" s="105"/>
      <c r="EG320" s="105"/>
      <c r="EH320" s="105"/>
      <c r="EI320" s="105"/>
      <c r="EJ320" s="105"/>
      <c r="EK320" s="105"/>
      <c r="EL320" s="105"/>
      <c r="EM320" s="105"/>
      <c r="EN320" s="105"/>
      <c r="EO320" s="105"/>
      <c r="EP320" s="105"/>
      <c r="EQ320" s="105"/>
      <c r="ER320" s="105"/>
      <c r="ES320" s="105"/>
      <c r="ET320" s="105"/>
      <c r="EU320" s="105"/>
      <c r="EV320" s="105"/>
      <c r="EW320" s="105"/>
      <c r="EX320" s="105"/>
      <c r="EY320" s="105"/>
      <c r="EZ320" s="105"/>
      <c r="FA320" s="105"/>
      <c r="FB320" s="105"/>
      <c r="FC320" s="105"/>
      <c r="FD320" s="105"/>
      <c r="FE320" s="105"/>
      <c r="FF320" s="105"/>
      <c r="FG320" s="105"/>
      <c r="FH320" s="105"/>
      <c r="FI320" s="105"/>
      <c r="FJ320" s="105"/>
      <c r="FK320" s="105"/>
      <c r="FL320" s="105"/>
      <c r="FM320" s="105"/>
      <c r="FN320" s="105"/>
      <c r="FO320" s="105"/>
      <c r="FP320" s="105"/>
      <c r="FQ320" s="105"/>
      <c r="FR320" s="105"/>
      <c r="FS320" s="105"/>
      <c r="FT320" s="105"/>
      <c r="FU320" s="105"/>
      <c r="FV320" s="105"/>
      <c r="FW320" s="105"/>
    </row>
    <row r="321" spans="2:179" s="7" customFormat="1" ht="11.25" x14ac:dyDescent="0.2">
      <c r="B321" s="105"/>
      <c r="C321" s="105"/>
      <c r="D321" s="105"/>
      <c r="E321" s="105"/>
      <c r="F321" s="105"/>
      <c r="G321" s="105"/>
      <c r="H321" s="114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  <c r="EY321" s="105"/>
      <c r="EZ321" s="105"/>
      <c r="FA321" s="105"/>
      <c r="FB321" s="105"/>
      <c r="FC321" s="105"/>
      <c r="FD321" s="105"/>
      <c r="FE321" s="105"/>
      <c r="FF321" s="105"/>
      <c r="FG321" s="105"/>
      <c r="FH321" s="105"/>
      <c r="FI321" s="105"/>
      <c r="FJ321" s="105"/>
      <c r="FK321" s="105"/>
      <c r="FL321" s="105"/>
      <c r="FM321" s="105"/>
      <c r="FN321" s="105"/>
      <c r="FO321" s="105"/>
      <c r="FP321" s="105"/>
      <c r="FQ321" s="105"/>
      <c r="FR321" s="105"/>
      <c r="FS321" s="105"/>
      <c r="FT321" s="105"/>
      <c r="FU321" s="105"/>
      <c r="FV321" s="105"/>
      <c r="FW321" s="105"/>
    </row>
  </sheetData>
  <sortState xmlns:xlrd2="http://schemas.microsoft.com/office/spreadsheetml/2017/richdata2" ref="E93:J108">
    <sortCondition descending="1" ref="J93:J108"/>
    <sortCondition descending="1" ref="G93:G108"/>
  </sortState>
  <pageMargins left="0.7" right="0.7" top="0.75" bottom="0.75" header="0.3" footer="0.3"/>
  <pageSetup scale="32" fitToHeight="0" orientation="landscape" r:id="rId1"/>
  <rowBreaks count="1" manualBreakCount="1">
    <brk id="13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BE0A-42F7-46AB-87ED-2DC26C46EBEE}">
  <sheetPr>
    <tabColor theme="4"/>
  </sheetPr>
  <dimension ref="A1:AS128"/>
  <sheetViews>
    <sheetView topLeftCell="A85" workbookViewId="0">
      <selection activeCell="G128" sqref="G128:H128"/>
    </sheetView>
  </sheetViews>
  <sheetFormatPr defaultRowHeight="15" x14ac:dyDescent="0.25"/>
  <cols>
    <col min="1" max="1" width="18" bestFit="1" customWidth="1"/>
    <col min="2" max="2" width="4" style="2" bestFit="1" customWidth="1"/>
    <col min="3" max="3" width="5.85546875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4.57031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8" width="4" style="2" bestFit="1" customWidth="1"/>
    <col min="19" max="19" width="29.7109375" style="2" bestFit="1" customWidth="1"/>
    <col min="20" max="20" width="9.7109375" style="2" bestFit="1" customWidth="1"/>
    <col min="21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8.28515625" bestFit="1" customWidth="1"/>
    <col min="28" max="28" width="7.5703125" bestFit="1" customWidth="1"/>
    <col min="29" max="29" width="4.85546875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5.7109375" style="3" bestFit="1" customWidth="1"/>
    <col min="38" max="38" width="8.140625" bestFit="1" customWidth="1"/>
    <col min="39" max="39" width="14.57031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2.4257812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551</v>
      </c>
      <c r="B3" s="2">
        <v>36</v>
      </c>
      <c r="C3" s="2" t="s">
        <v>119</v>
      </c>
      <c r="D3" s="2" t="s">
        <v>116</v>
      </c>
      <c r="E3" s="2" t="s">
        <v>122</v>
      </c>
      <c r="F3" s="2" t="s">
        <v>123</v>
      </c>
      <c r="G3" s="2">
        <v>205</v>
      </c>
      <c r="H3" s="29">
        <v>11354</v>
      </c>
      <c r="I3" s="2">
        <v>13</v>
      </c>
      <c r="J3" s="2">
        <v>31</v>
      </c>
      <c r="K3" s="2">
        <v>1</v>
      </c>
      <c r="L3" s="2">
        <v>31</v>
      </c>
      <c r="M3" s="2">
        <v>31</v>
      </c>
      <c r="N3" s="91">
        <v>31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>
        <v>0.4</v>
      </c>
      <c r="AA3" s="22"/>
      <c r="AB3" s="20"/>
      <c r="AC3" s="21"/>
      <c r="AD3" s="23">
        <f t="shared" ref="AD3:AD38" si="0">IF(SUM(N3:V3)=0,MAX(X3:Y3),MAX(N3:V3))</f>
        <v>31</v>
      </c>
      <c r="AE3" s="23" t="str">
        <f t="shared" ref="AE3:AE60" si="1">IF(J3&gt;0,_xlfn.XLOOKUP($AD3,$N3:$Y3,$N$2:$Y$2),"")</f>
        <v>P</v>
      </c>
      <c r="AF3" s="23">
        <f>IF(AJ3="P",_xlfn.XLOOKUP($AQ3,Pitching!$AP$2:$AP$239,Pitching!$AS$2:$AS$239),"")</f>
        <v>28</v>
      </c>
      <c r="AG3" s="23">
        <f>IF(AJ3="P",_xlfn.XLOOKUP($AQ3,Pitching!$AP$2:$AP$239,Pitching!$AT$2:$AT$239),"")</f>
        <v>2</v>
      </c>
      <c r="AH3" s="23" t="str">
        <f>IF(J3&gt;0, IF(AJ3&lt;&gt;"P",_xlfn.XLOOKUP($AQ3,Batting!$AS$2:$AS$519,Batting!$AY$2:$AY$519),""),"")</f>
        <v/>
      </c>
      <c r="AI3" s="23" t="str" cm="1">
        <f t="array" ref="AI3">IF(J3&gt;0, IF(AJ3&lt;&gt;"P",_xlfn.XLOOKUP($AQ3,Batting!$AS$2:$AS$523,Batting!AZ$2:$AZ$523),""),"")</f>
        <v/>
      </c>
      <c r="AJ3" s="23" t="str">
        <f t="shared" ref="AJ3:AJ60" si="2">IF(J3&gt;0, IF(N3&gt;0,"P","Field"),"")</f>
        <v>P</v>
      </c>
      <c r="AK3" s="28" t="str">
        <f t="shared" ref="AK3:AK60" si="3">IF(J3&gt;0, A3,"")</f>
        <v>Hank Aguirre</v>
      </c>
      <c r="AL3" t="s">
        <v>1158</v>
      </c>
      <c r="AM3" t="s">
        <v>1159</v>
      </c>
      <c r="AN3" s="23" t="str">
        <f>AJ3</f>
        <v>P</v>
      </c>
      <c r="AO3" s="23" t="str">
        <f>AE3</f>
        <v>P</v>
      </c>
      <c r="AP3" s="23">
        <f>AD3</f>
        <v>31</v>
      </c>
      <c r="AQ3" s="28" t="str">
        <f>AM3</f>
        <v>Aguirre</v>
      </c>
      <c r="AR3" s="23">
        <f>IF($AJ3="P",$AF3,$AH3)</f>
        <v>28</v>
      </c>
      <c r="AS3" s="23">
        <f>IF($AJ3="P",$AG3,$AI3)</f>
        <v>2</v>
      </c>
    </row>
    <row r="4" spans="1:45" x14ac:dyDescent="0.25">
      <c r="A4" t="s">
        <v>927</v>
      </c>
      <c r="B4" s="2">
        <v>28</v>
      </c>
      <c r="C4" s="2" t="s">
        <v>119</v>
      </c>
      <c r="D4" s="2" t="s">
        <v>122</v>
      </c>
      <c r="E4" s="2" t="s">
        <v>116</v>
      </c>
      <c r="F4" s="2" t="s">
        <v>125</v>
      </c>
      <c r="G4" s="2">
        <v>220</v>
      </c>
      <c r="H4" s="29">
        <v>14367</v>
      </c>
      <c r="I4" s="2">
        <v>5</v>
      </c>
      <c r="J4" s="2">
        <v>51</v>
      </c>
      <c r="K4" s="2">
        <v>17</v>
      </c>
      <c r="L4" s="2">
        <v>51</v>
      </c>
      <c r="M4" s="2">
        <v>20</v>
      </c>
      <c r="N4" s="91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20</v>
      </c>
      <c r="U4" s="2">
        <v>0</v>
      </c>
      <c r="V4" s="2">
        <v>0</v>
      </c>
      <c r="W4" s="2">
        <v>20</v>
      </c>
      <c r="X4" s="2">
        <v>32</v>
      </c>
      <c r="Y4" s="2">
        <v>1</v>
      </c>
      <c r="Z4">
        <v>-0.3</v>
      </c>
      <c r="AA4" s="22">
        <v>16000</v>
      </c>
      <c r="AB4" s="20"/>
      <c r="AC4" s="21"/>
      <c r="AD4" s="23">
        <f t="shared" si="0"/>
        <v>20</v>
      </c>
      <c r="AE4" s="23" t="str">
        <f t="shared" si="1"/>
        <v>LF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e">
        <f>IF(J4&gt;0, IF(AJ4&lt;&gt;"P",_xlfn.XLOOKUP($AQ4,Batting!$AS$2:$AS$519,Batting!$AY$2:$AY$519),""),"")</f>
        <v>#N/A</v>
      </c>
      <c r="AI4" s="23" t="e" cm="1">
        <f t="array" ref="AI4">IF(J4&gt;0, IF(AJ4&lt;&gt;"P",_xlfn.XLOOKUP($AQ4,Batting!$AS$2:$AS$523,Batting!AZ$2:$AZ$523),""),"")</f>
        <v>#N/A</v>
      </c>
      <c r="AJ4" s="23" t="str">
        <f t="shared" si="2"/>
        <v>Field</v>
      </c>
      <c r="AK4" s="28" t="str">
        <f t="shared" si="3"/>
        <v>Gates Brown</v>
      </c>
      <c r="AL4" t="s">
        <v>1145</v>
      </c>
      <c r="AM4" t="s">
        <v>363</v>
      </c>
      <c r="AN4" s="23" t="str">
        <f t="shared" ref="AN4:AN60" si="4">AJ4</f>
        <v>Field</v>
      </c>
      <c r="AO4" s="23" t="str">
        <f t="shared" ref="AO4:AO60" si="5">AE4</f>
        <v>LF</v>
      </c>
      <c r="AP4" s="23">
        <f t="shared" ref="AP4:AP60" si="6">AD4</f>
        <v>20</v>
      </c>
      <c r="AQ4" s="28" t="str">
        <f t="shared" ref="AQ4:AQ60" si="7">AM4</f>
        <v>Brown</v>
      </c>
      <c r="AR4" s="23" t="e">
        <f t="shared" ref="AR4:AR60" si="8">IF($AJ4="P",$AF4,$AH4)</f>
        <v>#N/A</v>
      </c>
      <c r="AS4" s="23" t="e">
        <f t="shared" ref="AS4:AS60" si="9">IF($AJ4="P",$AG4,$AI4)</f>
        <v>#N/A</v>
      </c>
    </row>
    <row r="5" spans="1:45" x14ac:dyDescent="0.25">
      <c r="A5" t="s">
        <v>573</v>
      </c>
      <c r="B5" s="2">
        <v>25</v>
      </c>
      <c r="C5" s="2" t="s">
        <v>119</v>
      </c>
      <c r="D5" s="2" t="s">
        <v>116</v>
      </c>
      <c r="E5" s="2" t="s">
        <v>116</v>
      </c>
      <c r="F5" s="2" t="s">
        <v>136</v>
      </c>
      <c r="G5" s="2">
        <v>180</v>
      </c>
      <c r="H5" s="29">
        <v>15355</v>
      </c>
      <c r="I5" s="2" t="s">
        <v>124</v>
      </c>
      <c r="J5" s="2">
        <v>2</v>
      </c>
      <c r="K5" s="2">
        <v>0</v>
      </c>
      <c r="L5" s="2">
        <v>2</v>
      </c>
      <c r="M5" s="2">
        <v>1</v>
      </c>
      <c r="N5" s="91">
        <v>0</v>
      </c>
      <c r="O5" s="2">
        <v>0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1</v>
      </c>
      <c r="Y5" s="2">
        <v>0</v>
      </c>
      <c r="Z5">
        <v>-0.1</v>
      </c>
      <c r="AA5" s="22"/>
      <c r="AB5" s="20"/>
      <c r="AC5" s="21"/>
      <c r="AD5" s="23">
        <f t="shared" si="0"/>
        <v>1</v>
      </c>
      <c r="AE5" s="23" t="str">
        <f t="shared" si="1"/>
        <v>1B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6C</v>
      </c>
      <c r="AI5" s="23" t="str" cm="1">
        <f t="array" ref="AI5">IF(J5&gt;0, IF(AJ5&lt;&gt;"P",_xlfn.XLOOKUP($AQ5,Batting!$AS$2:$AS$523,Batting!AZ$2:$AZ$523),""),"")</f>
        <v>R</v>
      </c>
      <c r="AJ5" s="23" t="str">
        <f t="shared" si="2"/>
        <v>Field</v>
      </c>
      <c r="AK5" s="28" t="str">
        <f t="shared" si="3"/>
        <v>Dave Campbell</v>
      </c>
      <c r="AL5" t="s">
        <v>273</v>
      </c>
      <c r="AM5" t="s">
        <v>247</v>
      </c>
      <c r="AN5" s="23" t="str">
        <f t="shared" si="4"/>
        <v>Field</v>
      </c>
      <c r="AO5" s="23" t="str">
        <f t="shared" si="5"/>
        <v>1B</v>
      </c>
      <c r="AP5" s="23">
        <f t="shared" si="6"/>
        <v>1</v>
      </c>
      <c r="AQ5" s="28" t="str">
        <f t="shared" si="7"/>
        <v>Campbell</v>
      </c>
      <c r="AR5" s="23" t="str">
        <f t="shared" si="8"/>
        <v>6C</v>
      </c>
      <c r="AS5" s="23" t="str">
        <f t="shared" si="9"/>
        <v>R</v>
      </c>
    </row>
    <row r="6" spans="1:45" x14ac:dyDescent="0.25">
      <c r="A6" t="s">
        <v>894</v>
      </c>
      <c r="B6" s="2">
        <v>33</v>
      </c>
      <c r="C6" s="2" t="s">
        <v>119</v>
      </c>
      <c r="D6" s="2" t="s">
        <v>122</v>
      </c>
      <c r="E6" s="2" t="s">
        <v>122</v>
      </c>
      <c r="F6" s="2" t="s">
        <v>118</v>
      </c>
      <c r="G6" s="2">
        <v>185</v>
      </c>
      <c r="H6" s="29">
        <v>12368</v>
      </c>
      <c r="I6" s="2">
        <v>10</v>
      </c>
      <c r="J6" s="2">
        <v>152</v>
      </c>
      <c r="K6" s="2">
        <v>131</v>
      </c>
      <c r="L6" s="2">
        <v>152</v>
      </c>
      <c r="M6" s="2">
        <v>147</v>
      </c>
      <c r="N6" s="91">
        <v>0</v>
      </c>
      <c r="O6" s="2">
        <v>0</v>
      </c>
      <c r="P6" s="2">
        <v>147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12</v>
      </c>
      <c r="Y6" s="2">
        <v>0</v>
      </c>
      <c r="Z6">
        <v>4</v>
      </c>
      <c r="AA6" s="22">
        <v>43000</v>
      </c>
      <c r="AB6" s="20"/>
      <c r="AC6" s="21"/>
      <c r="AD6" s="23">
        <f t="shared" si="0"/>
        <v>147</v>
      </c>
      <c r="AE6" s="23" t="str">
        <f t="shared" si="1"/>
        <v>1B</v>
      </c>
      <c r="AF6" s="23" t="str">
        <f>IF(AJ6="P",_xlfn.XLOOKUP($AQ6,Pitching!$AP$2:$AP$239,Pitching!$AS$2:$AS$239),"")</f>
        <v/>
      </c>
      <c r="AG6" s="23" t="str">
        <f>IF(AJ6="P",_xlfn.XLOOKUP($AQ6,Pitching!$AP$2:$AP$239,Pitching!$AT$2:$AT$239),"")</f>
        <v/>
      </c>
      <c r="AH6" s="23" t="str">
        <f>IF(J6&gt;0, IF(AJ6&lt;&gt;"P",_xlfn.XLOOKUP($AQ6,Batting!$AS$2:$AS$519,Batting!$AY$2:$AY$519),""),"")</f>
        <v>4B</v>
      </c>
      <c r="AI6" s="23" t="str" cm="1">
        <f t="array" ref="AI6">IF(J6&gt;0, IF(AJ6&lt;&gt;"P",_xlfn.XLOOKUP($AQ6,Batting!$AS$2:$AS$523,Batting!AZ$2:$AZ$523),""),"")</f>
        <v>L</v>
      </c>
      <c r="AJ6" s="23" t="str">
        <f t="shared" si="2"/>
        <v>Field</v>
      </c>
      <c r="AK6" s="28" t="str">
        <f t="shared" si="3"/>
        <v>Norm Cash</v>
      </c>
      <c r="AL6" t="s">
        <v>1275</v>
      </c>
      <c r="AM6" t="s">
        <v>1276</v>
      </c>
      <c r="AN6" s="23" t="str">
        <f t="shared" si="4"/>
        <v>Field</v>
      </c>
      <c r="AO6" s="23" t="str">
        <f t="shared" si="5"/>
        <v>1B</v>
      </c>
      <c r="AP6" s="23">
        <f t="shared" si="6"/>
        <v>147</v>
      </c>
      <c r="AQ6" s="28" t="str">
        <f t="shared" si="7"/>
        <v>Cash</v>
      </c>
      <c r="AR6" s="23" t="str">
        <f t="shared" si="8"/>
        <v>4B</v>
      </c>
      <c r="AS6" s="23" t="str">
        <f t="shared" si="9"/>
        <v>L</v>
      </c>
    </row>
    <row r="7" spans="1:45" x14ac:dyDescent="0.25">
      <c r="A7" t="s">
        <v>584</v>
      </c>
      <c r="B7" s="2">
        <v>23</v>
      </c>
      <c r="C7" s="2" t="s">
        <v>119</v>
      </c>
      <c r="D7" s="2" t="s">
        <v>116</v>
      </c>
      <c r="E7" s="2" t="s">
        <v>116</v>
      </c>
      <c r="F7" s="2" t="s">
        <v>128</v>
      </c>
      <c r="G7" s="2">
        <v>175</v>
      </c>
      <c r="H7" s="29">
        <v>16105</v>
      </c>
      <c r="I7" s="2" t="s">
        <v>124</v>
      </c>
      <c r="J7" s="2">
        <v>4</v>
      </c>
      <c r="K7" s="2">
        <v>1</v>
      </c>
      <c r="L7" s="2">
        <v>4</v>
      </c>
      <c r="M7" s="2">
        <v>1</v>
      </c>
      <c r="N7" s="91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1</v>
      </c>
      <c r="X7" s="2">
        <v>1</v>
      </c>
      <c r="Y7" s="2">
        <v>2</v>
      </c>
      <c r="Z7">
        <v>-0.1</v>
      </c>
      <c r="AA7" s="22"/>
      <c r="AB7" s="20"/>
      <c r="AC7" s="21"/>
      <c r="AD7" s="23">
        <f t="shared" si="0"/>
        <v>1</v>
      </c>
      <c r="AE7" s="23" t="str">
        <f t="shared" si="1"/>
        <v>CF</v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>6C</v>
      </c>
      <c r="AI7" s="23" t="str" cm="1">
        <f t="array" ref="AI7">IF(J7&gt;0, IF(AJ7&lt;&gt;"P",_xlfn.XLOOKUP($AQ7,Batting!$AS$2:$AS$523,Batting!AZ$2:$AZ$523),""),"")</f>
        <v>R</v>
      </c>
      <c r="AJ7" s="23" t="str">
        <f t="shared" si="2"/>
        <v>Field</v>
      </c>
      <c r="AK7" s="28" t="str">
        <f t="shared" si="3"/>
        <v>Wayne Comer</v>
      </c>
      <c r="AL7" t="s">
        <v>349</v>
      </c>
      <c r="AM7" t="s">
        <v>141</v>
      </c>
      <c r="AN7" s="23" t="str">
        <f t="shared" si="4"/>
        <v>Field</v>
      </c>
      <c r="AO7" s="23" t="str">
        <f t="shared" si="5"/>
        <v>CF</v>
      </c>
      <c r="AP7" s="23">
        <f t="shared" si="6"/>
        <v>1</v>
      </c>
      <c r="AQ7" s="28" t="str">
        <f t="shared" si="7"/>
        <v>Comer</v>
      </c>
      <c r="AR7" s="23" t="str">
        <f t="shared" si="8"/>
        <v>6C</v>
      </c>
      <c r="AS7" s="23" t="str">
        <f t="shared" si="9"/>
        <v>R</v>
      </c>
    </row>
    <row r="8" spans="1:45" x14ac:dyDescent="0.25">
      <c r="A8" t="s">
        <v>590</v>
      </c>
      <c r="B8" s="2">
        <v>25</v>
      </c>
      <c r="C8" s="2" t="s">
        <v>119</v>
      </c>
      <c r="D8" s="2" t="s">
        <v>116</v>
      </c>
      <c r="E8" s="2" t="s">
        <v>116</v>
      </c>
      <c r="F8" s="2" t="s">
        <v>120</v>
      </c>
      <c r="G8" s="2">
        <v>190</v>
      </c>
      <c r="H8" s="29">
        <v>15384</v>
      </c>
      <c r="I8" s="2" t="s">
        <v>124</v>
      </c>
      <c r="J8" s="2">
        <v>28</v>
      </c>
      <c r="K8" s="2">
        <v>1</v>
      </c>
      <c r="L8" s="2">
        <v>28</v>
      </c>
      <c r="M8" s="2">
        <v>28</v>
      </c>
      <c r="N8" s="91">
        <v>28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>
        <v>0.1</v>
      </c>
      <c r="AA8" s="22">
        <v>6500</v>
      </c>
      <c r="AB8" s="20"/>
      <c r="AC8" s="21"/>
      <c r="AD8" s="23">
        <f t="shared" si="0"/>
        <v>28</v>
      </c>
      <c r="AE8" s="23" t="str">
        <f t="shared" si="1"/>
        <v>P</v>
      </c>
      <c r="AF8" s="23" t="e">
        <f>IF(AJ8="P",_xlfn.XLOOKUP($AQ8,Pitching!$AP$2:$AP$239,Pitching!$AS$2:$AS$239),"")</f>
        <v>#N/A</v>
      </c>
      <c r="AG8" s="23" t="e">
        <f>IF(AJ8="P",_xlfn.XLOOKUP($AQ8,Pitching!$AP$2:$AP$239,Pitching!$AT$2:$AT$239),"")</f>
        <v>#N/A</v>
      </c>
      <c r="AH8" s="23" t="str">
        <f>IF(J8&gt;0, IF(AJ8&lt;&gt;"P",_xlfn.XLOOKUP($AQ8,Batting!$AS$2:$AS$519,Batting!$AY$2:$AY$519),""),"")</f>
        <v/>
      </c>
      <c r="AI8" s="23" t="str" cm="1">
        <f t="array" ref="AI8">IF(J8&gt;0, IF(AJ8&lt;&gt;"P",_xlfn.XLOOKUP($AQ8,Batting!$AS$2:$AS$523,Batting!AZ$2:$AZ$523),""),"")</f>
        <v/>
      </c>
      <c r="AJ8" s="23" t="str">
        <f t="shared" si="2"/>
        <v>P</v>
      </c>
      <c r="AK8" s="28" t="str">
        <f t="shared" si="3"/>
        <v>Pat Dobson</v>
      </c>
      <c r="AL8" t="s">
        <v>322</v>
      </c>
      <c r="AM8" t="s">
        <v>1065</v>
      </c>
      <c r="AN8" s="23" t="str">
        <f t="shared" si="4"/>
        <v>P</v>
      </c>
      <c r="AO8" s="23" t="str">
        <f t="shared" si="5"/>
        <v>P</v>
      </c>
      <c r="AP8" s="23">
        <f t="shared" si="6"/>
        <v>28</v>
      </c>
      <c r="AQ8" s="28" t="str">
        <f t="shared" si="7"/>
        <v>Dobson</v>
      </c>
      <c r="AR8" s="23" t="e">
        <f t="shared" si="8"/>
        <v>#N/A</v>
      </c>
      <c r="AS8" s="23" t="e">
        <f t="shared" si="9"/>
        <v>#N/A</v>
      </c>
    </row>
    <row r="9" spans="1:45" x14ac:dyDescent="0.25">
      <c r="A9" t="s">
        <v>408</v>
      </c>
      <c r="B9" s="2">
        <v>25</v>
      </c>
      <c r="C9" s="2" t="s">
        <v>119</v>
      </c>
      <c r="D9" s="2" t="s">
        <v>116</v>
      </c>
      <c r="E9" s="2" t="s">
        <v>116</v>
      </c>
      <c r="F9" s="2" t="s">
        <v>120</v>
      </c>
      <c r="G9" s="2">
        <v>203</v>
      </c>
      <c r="H9" s="29">
        <v>15309</v>
      </c>
      <c r="I9" s="2">
        <v>6</v>
      </c>
      <c r="J9" s="2">
        <v>155</v>
      </c>
      <c r="K9" s="2">
        <v>149</v>
      </c>
      <c r="L9" s="2">
        <v>155</v>
      </c>
      <c r="M9" s="2">
        <v>151</v>
      </c>
      <c r="N9" s="91">
        <v>0</v>
      </c>
      <c r="O9" s="2">
        <v>146</v>
      </c>
      <c r="P9" s="2">
        <v>12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4</v>
      </c>
      <c r="Y9" s="2">
        <v>0</v>
      </c>
      <c r="Z9">
        <v>6.1</v>
      </c>
      <c r="AA9" s="22"/>
      <c r="AB9" s="20" t="s">
        <v>135</v>
      </c>
      <c r="AC9" s="21"/>
      <c r="AD9" s="23">
        <f t="shared" si="0"/>
        <v>146</v>
      </c>
      <c r="AE9" s="23" t="str">
        <f t="shared" si="1"/>
        <v>C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4B</v>
      </c>
      <c r="AI9" s="23" t="str" cm="1">
        <f t="array" ref="AI9">IF(J9&gt;0, IF(AJ9&lt;&gt;"P",_xlfn.XLOOKUP($AQ9,Batting!$AS$2:$AS$523,Batting!AZ$2:$AZ$523),""),"")</f>
        <v>R</v>
      </c>
      <c r="AJ9" s="23" t="str">
        <f t="shared" si="2"/>
        <v>Field</v>
      </c>
      <c r="AK9" s="28" t="str">
        <f t="shared" si="3"/>
        <v>Bill Freehan</v>
      </c>
      <c r="AL9" t="s">
        <v>157</v>
      </c>
      <c r="AM9" t="s">
        <v>1018</v>
      </c>
      <c r="AN9" s="23" t="str">
        <f t="shared" si="4"/>
        <v>Field</v>
      </c>
      <c r="AO9" s="23" t="str">
        <f t="shared" si="5"/>
        <v>C</v>
      </c>
      <c r="AP9" s="23">
        <f t="shared" si="6"/>
        <v>146</v>
      </c>
      <c r="AQ9" s="28" t="str">
        <f t="shared" si="7"/>
        <v>Freehan</v>
      </c>
      <c r="AR9" s="23" t="str">
        <f t="shared" si="8"/>
        <v>4B</v>
      </c>
      <c r="AS9" s="23" t="str">
        <f t="shared" si="9"/>
        <v>R</v>
      </c>
    </row>
    <row r="10" spans="1:45" x14ac:dyDescent="0.25">
      <c r="A10" t="s">
        <v>959</v>
      </c>
      <c r="B10" s="2">
        <v>31</v>
      </c>
      <c r="C10" s="2" t="s">
        <v>119</v>
      </c>
      <c r="D10" s="2" t="s">
        <v>122</v>
      </c>
      <c r="E10" s="2" t="s">
        <v>116</v>
      </c>
      <c r="F10" s="2" t="s">
        <v>136</v>
      </c>
      <c r="G10" s="2">
        <v>220</v>
      </c>
      <c r="H10" s="29">
        <v>13329</v>
      </c>
      <c r="I10" s="2">
        <v>7</v>
      </c>
      <c r="J10" s="2">
        <v>42</v>
      </c>
      <c r="K10" s="2">
        <v>1</v>
      </c>
      <c r="L10" s="2">
        <v>42</v>
      </c>
      <c r="M10" s="2">
        <v>42</v>
      </c>
      <c r="N10" s="91">
        <v>42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>
        <v>1.9</v>
      </c>
      <c r="AA10" s="22">
        <v>18000</v>
      </c>
      <c r="AB10" s="20"/>
      <c r="AC10" s="21"/>
      <c r="AD10" s="23">
        <f t="shared" si="0"/>
        <v>42</v>
      </c>
      <c r="AE10" s="23" t="str">
        <f t="shared" si="1"/>
        <v>P</v>
      </c>
      <c r="AF10" s="23">
        <f>IF(AJ10="P",_xlfn.XLOOKUP($AQ10,Pitching!$AP$2:$AP$239,Pitching!$AS$2:$AS$239),"")</f>
        <v>29</v>
      </c>
      <c r="AG10" s="23">
        <f>IF(AJ10="P",_xlfn.XLOOKUP($AQ10,Pitching!$AP$2:$AP$239,Pitching!$AT$2:$AT$239),"")</f>
        <v>3</v>
      </c>
      <c r="AH10" s="23" t="str">
        <f>IF(J10&gt;0, IF(AJ10&lt;&gt;"P",_xlfn.XLOOKUP($AQ10,Batting!$AS$2:$AS$519,Batting!$AY$2:$AY$519),""),"")</f>
        <v/>
      </c>
      <c r="AI10" s="23" t="str" cm="1">
        <f t="array" ref="AI10">IF(J10&gt;0, IF(AJ10&lt;&gt;"P",_xlfn.XLOOKUP($AQ10,Batting!$AS$2:$AS$523,Batting!AZ$2:$AZ$523),""),"")</f>
        <v/>
      </c>
      <c r="AJ10" s="23" t="str">
        <f t="shared" si="2"/>
        <v>P</v>
      </c>
      <c r="AK10" s="28" t="str">
        <f t="shared" si="3"/>
        <v>Fred Gladding</v>
      </c>
      <c r="AL10" t="s">
        <v>282</v>
      </c>
      <c r="AM10" t="s">
        <v>1133</v>
      </c>
      <c r="AN10" s="23" t="str">
        <f t="shared" si="4"/>
        <v>P</v>
      </c>
      <c r="AO10" s="23" t="str">
        <f t="shared" si="5"/>
        <v>P</v>
      </c>
      <c r="AP10" s="23">
        <f t="shared" si="6"/>
        <v>42</v>
      </c>
      <c r="AQ10" s="28" t="str">
        <f t="shared" si="7"/>
        <v>Gladding</v>
      </c>
      <c r="AR10" s="23">
        <f t="shared" si="8"/>
        <v>29</v>
      </c>
      <c r="AS10" s="23">
        <f t="shared" si="9"/>
        <v>3</v>
      </c>
    </row>
    <row r="11" spans="1:45" x14ac:dyDescent="0.25">
      <c r="A11" t="s">
        <v>937</v>
      </c>
      <c r="B11" s="2">
        <v>34</v>
      </c>
      <c r="C11" s="2" t="s">
        <v>119</v>
      </c>
      <c r="D11" s="2" t="s">
        <v>122</v>
      </c>
      <c r="E11" s="2" t="s">
        <v>122</v>
      </c>
      <c r="F11" s="2" t="s">
        <v>125</v>
      </c>
      <c r="G11" s="2">
        <v>170</v>
      </c>
      <c r="H11" s="29">
        <v>12060</v>
      </c>
      <c r="I11" s="2">
        <v>11</v>
      </c>
      <c r="J11" s="2">
        <v>58</v>
      </c>
      <c r="K11" s="2">
        <v>32</v>
      </c>
      <c r="L11" s="2">
        <v>58</v>
      </c>
      <c r="M11" s="2">
        <v>44</v>
      </c>
      <c r="N11" s="91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43</v>
      </c>
      <c r="U11" s="2">
        <v>2</v>
      </c>
      <c r="V11" s="2">
        <v>0</v>
      </c>
      <c r="W11" s="2">
        <v>44</v>
      </c>
      <c r="X11" s="2">
        <v>15</v>
      </c>
      <c r="Y11" s="2">
        <v>8</v>
      </c>
      <c r="Z11">
        <v>0.4</v>
      </c>
      <c r="AA11" s="22">
        <v>10000</v>
      </c>
      <c r="AB11" s="20"/>
      <c r="AC11" s="21"/>
      <c r="AD11" s="23">
        <f t="shared" si="0"/>
        <v>43</v>
      </c>
      <c r="AE11" s="23" t="str">
        <f t="shared" si="1"/>
        <v>LF</v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e">
        <f>IF(J11&gt;0, IF(AJ11&lt;&gt;"P",_xlfn.XLOOKUP($AQ11,Batting!$AS$2:$AS$519,Batting!$AY$2:$AY$519),""),"")</f>
        <v>#N/A</v>
      </c>
      <c r="AI11" s="23" t="e" cm="1">
        <f t="array" ref="AI11">IF(J11&gt;0, IF(AJ11&lt;&gt;"P",_xlfn.XLOOKUP($AQ11,Batting!$AS$2:$AS$523,Batting!AZ$2:$AZ$523),""),"")</f>
        <v>#N/A</v>
      </c>
      <c r="AJ11" s="23" t="str">
        <f t="shared" si="2"/>
        <v>Field</v>
      </c>
      <c r="AK11" s="28" t="str">
        <f t="shared" si="3"/>
        <v>Lenny Green</v>
      </c>
      <c r="AL11" t="s">
        <v>1240</v>
      </c>
      <c r="AM11" t="s">
        <v>275</v>
      </c>
      <c r="AN11" s="23" t="str">
        <f t="shared" si="4"/>
        <v>Field</v>
      </c>
      <c r="AO11" s="23" t="str">
        <f t="shared" si="5"/>
        <v>LF</v>
      </c>
      <c r="AP11" s="23">
        <f t="shared" si="6"/>
        <v>43</v>
      </c>
      <c r="AQ11" s="28" t="str">
        <f t="shared" si="7"/>
        <v>Green</v>
      </c>
      <c r="AR11" s="23" t="e">
        <f t="shared" si="8"/>
        <v>#N/A</v>
      </c>
      <c r="AS11" s="23" t="e">
        <f t="shared" si="9"/>
        <v>#N/A</v>
      </c>
    </row>
    <row r="12" spans="1:45" x14ac:dyDescent="0.25">
      <c r="A12" t="s">
        <v>961</v>
      </c>
      <c r="B12" s="2">
        <v>28</v>
      </c>
      <c r="C12" s="2" t="s">
        <v>119</v>
      </c>
      <c r="D12" s="2" t="s">
        <v>122</v>
      </c>
      <c r="E12" s="2" t="s">
        <v>116</v>
      </c>
      <c r="F12" s="2" t="s">
        <v>379</v>
      </c>
      <c r="G12" s="2">
        <v>175</v>
      </c>
      <c r="H12" s="29">
        <v>14314</v>
      </c>
      <c r="I12" s="2">
        <v>3</v>
      </c>
      <c r="J12" s="2">
        <v>20</v>
      </c>
      <c r="K12" s="2">
        <v>4</v>
      </c>
      <c r="L12" s="2">
        <v>20</v>
      </c>
      <c r="M12" s="2">
        <v>7</v>
      </c>
      <c r="N12" s="91">
        <v>0</v>
      </c>
      <c r="O12" s="2">
        <v>7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14</v>
      </c>
      <c r="Y12" s="2">
        <v>1</v>
      </c>
      <c r="Z12">
        <v>-0.7</v>
      </c>
      <c r="AA12" s="22"/>
      <c r="AB12" s="20"/>
      <c r="AC12" s="21"/>
      <c r="AD12" s="23">
        <f t="shared" si="0"/>
        <v>7</v>
      </c>
      <c r="AE12" s="23" t="str">
        <f t="shared" si="1"/>
        <v>C</v>
      </c>
      <c r="AF12" s="23" t="str">
        <f>IF(AJ12="P",_xlfn.XLOOKUP($AQ12,Pitching!$AP$2:$AP$239,Pitching!$AS$2:$AS$239),"")</f>
        <v/>
      </c>
      <c r="AG12" s="23" t="str">
        <f>IF(AJ12="P",_xlfn.XLOOKUP($AQ12,Pitching!$AP$2:$AP$239,Pitching!$AT$2:$AT$239),"")</f>
        <v/>
      </c>
      <c r="AH12" s="23" t="str">
        <f>IF(J12&gt;0, IF(AJ12&lt;&gt;"P",_xlfn.XLOOKUP($AQ12,Batting!$AS$2:$AS$519,Batting!$AY$2:$AY$519),""),"")</f>
        <v>7C</v>
      </c>
      <c r="AI12" s="23" t="str" cm="1">
        <f t="array" ref="AI12">IF(J12&gt;0, IF(AJ12&lt;&gt;"P",_xlfn.XLOOKUP($AQ12,Batting!$AS$2:$AS$523,Batting!AZ$2:$AZ$523),""),"")</f>
        <v>L</v>
      </c>
      <c r="AJ12" s="23" t="str">
        <f t="shared" si="2"/>
        <v>Field</v>
      </c>
      <c r="AK12" s="28" t="str">
        <f t="shared" si="3"/>
        <v>Bill Heath</v>
      </c>
      <c r="AL12" t="s">
        <v>157</v>
      </c>
      <c r="AM12" t="s">
        <v>1019</v>
      </c>
      <c r="AN12" s="23" t="str">
        <f t="shared" si="4"/>
        <v>Field</v>
      </c>
      <c r="AO12" s="23" t="str">
        <f t="shared" si="5"/>
        <v>C</v>
      </c>
      <c r="AP12" s="23">
        <f t="shared" si="6"/>
        <v>7</v>
      </c>
      <c r="AQ12" s="28" t="str">
        <f t="shared" si="7"/>
        <v>Heath</v>
      </c>
      <c r="AR12" s="23" t="str">
        <f t="shared" si="8"/>
        <v>7C</v>
      </c>
      <c r="AS12" s="23" t="str">
        <f t="shared" si="9"/>
        <v>L</v>
      </c>
    </row>
    <row r="13" spans="1:45" x14ac:dyDescent="0.25">
      <c r="A13" t="s">
        <v>615</v>
      </c>
      <c r="B13" s="2">
        <v>24</v>
      </c>
      <c r="C13" s="2" t="s">
        <v>378</v>
      </c>
      <c r="D13" s="2" t="s">
        <v>116</v>
      </c>
      <c r="E13" s="2" t="s">
        <v>122</v>
      </c>
      <c r="F13" s="2" t="s">
        <v>136</v>
      </c>
      <c r="G13" s="2">
        <v>185</v>
      </c>
      <c r="H13" s="29">
        <v>15804</v>
      </c>
      <c r="I13" s="2">
        <v>3</v>
      </c>
      <c r="J13" s="2">
        <v>23</v>
      </c>
      <c r="K13" s="2">
        <v>6</v>
      </c>
      <c r="L13" s="2">
        <v>23</v>
      </c>
      <c r="M13" s="2">
        <v>23</v>
      </c>
      <c r="N13" s="91">
        <v>23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>
        <v>1</v>
      </c>
      <c r="AA13" s="22"/>
      <c r="AB13" s="20"/>
      <c r="AC13" s="21"/>
      <c r="AD13" s="23">
        <f t="shared" si="0"/>
        <v>23</v>
      </c>
      <c r="AE13" s="23" t="str">
        <f t="shared" si="1"/>
        <v>P</v>
      </c>
      <c r="AF13" s="23">
        <f>IF(AJ13="P",_xlfn.XLOOKUP($AQ13,Pitching!$AP$2:$AP$239,Pitching!$AS$2:$AS$239),"")</f>
        <v>24</v>
      </c>
      <c r="AG13" s="23">
        <f>IF(AJ13="P",_xlfn.XLOOKUP($AQ13,Pitching!$AP$2:$AP$239,Pitching!$AT$2:$AT$239),"")</f>
        <v>4</v>
      </c>
      <c r="AH13" s="23" t="str">
        <f>IF(J13&gt;0, IF(AJ13&lt;&gt;"P",_xlfn.XLOOKUP($AQ13,Batting!$AS$2:$AS$519,Batting!$AY$2:$AY$519),""),"")</f>
        <v/>
      </c>
      <c r="AI13" s="23" t="str" cm="1">
        <f t="array" ref="AI13">IF(J13&gt;0, IF(AJ13&lt;&gt;"P",_xlfn.XLOOKUP($AQ13,Batting!$AS$2:$AS$523,Batting!AZ$2:$AZ$523),""),"")</f>
        <v/>
      </c>
      <c r="AJ13" s="23" t="str">
        <f t="shared" si="2"/>
        <v>P</v>
      </c>
      <c r="AK13" s="28" t="str">
        <f t="shared" si="3"/>
        <v>John Hiller</v>
      </c>
      <c r="AL13" t="s">
        <v>143</v>
      </c>
      <c r="AM13" t="s">
        <v>1216</v>
      </c>
      <c r="AN13" s="23" t="str">
        <f t="shared" si="4"/>
        <v>P</v>
      </c>
      <c r="AO13" s="23" t="str">
        <f t="shared" si="5"/>
        <v>P</v>
      </c>
      <c r="AP13" s="23">
        <f t="shared" si="6"/>
        <v>23</v>
      </c>
      <c r="AQ13" s="28" t="str">
        <f t="shared" si="7"/>
        <v>Hiller</v>
      </c>
      <c r="AR13" s="23">
        <f t="shared" si="8"/>
        <v>24</v>
      </c>
      <c r="AS13" s="23">
        <f t="shared" si="9"/>
        <v>4</v>
      </c>
    </row>
    <row r="14" spans="1:45" x14ac:dyDescent="0.25">
      <c r="A14" t="s">
        <v>409</v>
      </c>
      <c r="B14" s="2">
        <v>24</v>
      </c>
      <c r="C14" s="2" t="s">
        <v>119</v>
      </c>
      <c r="D14" s="2" t="s">
        <v>116</v>
      </c>
      <c r="E14" s="2" t="s">
        <v>116</v>
      </c>
      <c r="F14" s="2" t="s">
        <v>125</v>
      </c>
      <c r="G14" s="2">
        <v>209</v>
      </c>
      <c r="H14" s="29">
        <v>15632</v>
      </c>
      <c r="I14" s="2">
        <v>5</v>
      </c>
      <c r="J14" s="2">
        <v>122</v>
      </c>
      <c r="K14" s="2">
        <v>108</v>
      </c>
      <c r="L14" s="2">
        <v>122</v>
      </c>
      <c r="M14" s="2">
        <v>110</v>
      </c>
      <c r="N14" s="91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109</v>
      </c>
      <c r="U14" s="2">
        <v>0</v>
      </c>
      <c r="V14" s="2">
        <v>1</v>
      </c>
      <c r="W14" s="2">
        <v>110</v>
      </c>
      <c r="X14" s="2">
        <v>14</v>
      </c>
      <c r="Y14" s="2">
        <v>0</v>
      </c>
      <c r="Z14">
        <v>3.5</v>
      </c>
      <c r="AA14" s="22"/>
      <c r="AB14" s="20"/>
      <c r="AC14" s="21"/>
      <c r="AD14" s="23">
        <f t="shared" si="0"/>
        <v>109</v>
      </c>
      <c r="AE14" s="23" t="str">
        <f t="shared" si="1"/>
        <v>LF</v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e">
        <f>IF(J14&gt;0, IF(AJ14&lt;&gt;"P",_xlfn.XLOOKUP($AQ14,Batting!$AS$2:$AS$519,Batting!$AY$2:$AY$519),""),"")</f>
        <v>#N/A</v>
      </c>
      <c r="AI14" s="23" t="e" cm="1">
        <f t="array" ref="AI14">IF(J14&gt;0, IF(AJ14&lt;&gt;"P",_xlfn.XLOOKUP($AQ14,Batting!$AS$2:$AS$523,Batting!AZ$2:$AZ$523),""),"")</f>
        <v>#N/A</v>
      </c>
      <c r="AJ14" s="23" t="str">
        <f t="shared" si="2"/>
        <v>Field</v>
      </c>
      <c r="AK14" s="28" t="str">
        <f t="shared" si="3"/>
        <v>Willie Horton</v>
      </c>
      <c r="AL14" t="s">
        <v>148</v>
      </c>
      <c r="AM14" t="s">
        <v>1354</v>
      </c>
      <c r="AN14" s="23" t="str">
        <f t="shared" si="4"/>
        <v>Field</v>
      </c>
      <c r="AO14" s="23" t="str">
        <f t="shared" si="5"/>
        <v>LF</v>
      </c>
      <c r="AP14" s="23">
        <f t="shared" si="6"/>
        <v>109</v>
      </c>
      <c r="AQ14" s="28" t="str">
        <f t="shared" si="7"/>
        <v>Horton</v>
      </c>
      <c r="AR14" s="23" t="e">
        <f t="shared" si="8"/>
        <v>#N/A</v>
      </c>
      <c r="AS14" s="23" t="e">
        <f t="shared" si="9"/>
        <v>#N/A</v>
      </c>
    </row>
    <row r="15" spans="1:45" x14ac:dyDescent="0.25">
      <c r="A15" t="s">
        <v>394</v>
      </c>
      <c r="B15" s="2">
        <v>32</v>
      </c>
      <c r="C15" s="2" t="s">
        <v>119</v>
      </c>
      <c r="D15" s="2" t="s">
        <v>116</v>
      </c>
      <c r="E15" s="2" t="s">
        <v>116</v>
      </c>
      <c r="F15" s="2" t="s">
        <v>136</v>
      </c>
      <c r="G15" s="2">
        <v>175</v>
      </c>
      <c r="H15" s="29">
        <v>12772</v>
      </c>
      <c r="I15" s="2">
        <v>15</v>
      </c>
      <c r="J15" s="2">
        <v>131</v>
      </c>
      <c r="K15" s="2">
        <v>127</v>
      </c>
      <c r="L15" s="2">
        <v>131</v>
      </c>
      <c r="M15" s="2">
        <v>130</v>
      </c>
      <c r="N15" s="91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</v>
      </c>
      <c r="V15" s="2">
        <v>130</v>
      </c>
      <c r="W15" s="2">
        <v>130</v>
      </c>
      <c r="X15" s="2">
        <v>2</v>
      </c>
      <c r="Y15" s="2">
        <v>0</v>
      </c>
      <c r="Z15">
        <v>7.5</v>
      </c>
      <c r="AA15" s="22">
        <v>54000</v>
      </c>
      <c r="AB15" s="20" t="s">
        <v>135</v>
      </c>
      <c r="AC15" s="21"/>
      <c r="AD15" s="23">
        <f t="shared" si="0"/>
        <v>130</v>
      </c>
      <c r="AE15" s="23" t="str">
        <f t="shared" si="1"/>
        <v>RF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3A</v>
      </c>
      <c r="AI15" s="23" t="str" cm="1">
        <f t="array" ref="AI15">IF(J15&gt;0, IF(AJ15&lt;&gt;"P",_xlfn.XLOOKUP($AQ15,Batting!$AS$2:$AS$523,Batting!AZ$2:$AZ$523),""),"")</f>
        <v>R</v>
      </c>
      <c r="AJ15" s="23" t="str">
        <f t="shared" si="2"/>
        <v>Field</v>
      </c>
      <c r="AK15" s="28" t="str">
        <f t="shared" si="3"/>
        <v>Al Kaline</v>
      </c>
      <c r="AL15" t="s">
        <v>150</v>
      </c>
      <c r="AM15" t="s">
        <v>1004</v>
      </c>
      <c r="AN15" s="23" t="str">
        <f t="shared" si="4"/>
        <v>Field</v>
      </c>
      <c r="AO15" s="23" t="str">
        <f t="shared" si="5"/>
        <v>RF</v>
      </c>
      <c r="AP15" s="23">
        <f t="shared" si="6"/>
        <v>130</v>
      </c>
      <c r="AQ15" s="28" t="str">
        <f t="shared" si="7"/>
        <v>Kaline</v>
      </c>
      <c r="AR15" s="23" t="str">
        <f t="shared" si="8"/>
        <v>3A</v>
      </c>
      <c r="AS15" s="23" t="str">
        <f t="shared" si="9"/>
        <v>R</v>
      </c>
    </row>
    <row r="16" spans="1:45" x14ac:dyDescent="0.25">
      <c r="A16" t="s">
        <v>628</v>
      </c>
      <c r="B16" s="2">
        <v>39</v>
      </c>
      <c r="C16" s="2" t="s">
        <v>119</v>
      </c>
      <c r="D16" s="2" t="s">
        <v>116</v>
      </c>
      <c r="E16" s="2" t="s">
        <v>116</v>
      </c>
      <c r="F16" s="2" t="s">
        <v>136</v>
      </c>
      <c r="G16" s="2">
        <v>173</v>
      </c>
      <c r="H16" s="29">
        <v>10152</v>
      </c>
      <c r="I16" s="2">
        <v>18</v>
      </c>
      <c r="J16" s="2">
        <v>5</v>
      </c>
      <c r="K16" s="2">
        <v>0</v>
      </c>
      <c r="L16" s="2">
        <v>5</v>
      </c>
      <c r="M16" s="2">
        <v>5</v>
      </c>
      <c r="N16" s="91">
        <v>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>
        <v>-0.1</v>
      </c>
      <c r="AA16" s="22"/>
      <c r="AB16" s="20"/>
      <c r="AC16" s="21"/>
      <c r="AD16" s="23">
        <f t="shared" si="0"/>
        <v>5</v>
      </c>
      <c r="AE16" s="23" t="str">
        <f t="shared" si="1"/>
        <v>P</v>
      </c>
      <c r="AF16" s="23">
        <f>IF(AJ16="P",_xlfn.XLOOKUP($AQ16,Pitching!$AP$2:$AP$239,Pitching!$AS$2:$AS$239),"")</f>
        <v>11</v>
      </c>
      <c r="AG16" s="23">
        <f>IF(AJ16="P",_xlfn.XLOOKUP($AQ16,Pitching!$AP$2:$AP$239,Pitching!$AT$2:$AT$239),"")</f>
        <v>2</v>
      </c>
      <c r="AH16" s="23" t="str">
        <f>IF(J16&gt;0, IF(AJ16&lt;&gt;"P",_xlfn.XLOOKUP($AQ16,Batting!$AS$2:$AS$519,Batting!$AY$2:$AY$519),""),"")</f>
        <v/>
      </c>
      <c r="AI16" s="23" t="str" cm="1">
        <f t="array" ref="AI16">IF(J16&gt;0, IF(AJ16&lt;&gt;"P",_xlfn.XLOOKUP($AQ16,Batting!$AS$2:$AS$523,Batting!AZ$2:$AZ$523),""),"")</f>
        <v/>
      </c>
      <c r="AJ16" s="23" t="str">
        <f t="shared" si="2"/>
        <v>P</v>
      </c>
      <c r="AK16" s="28" t="str">
        <f t="shared" si="3"/>
        <v>Johnny Klippstein</v>
      </c>
      <c r="AL16" t="s">
        <v>299</v>
      </c>
      <c r="AM16" t="s">
        <v>1221</v>
      </c>
      <c r="AN16" s="23" t="str">
        <f t="shared" si="4"/>
        <v>P</v>
      </c>
      <c r="AO16" s="23" t="str">
        <f t="shared" si="5"/>
        <v>P</v>
      </c>
      <c r="AP16" s="23">
        <f t="shared" si="6"/>
        <v>5</v>
      </c>
      <c r="AQ16" s="28" t="str">
        <f t="shared" si="7"/>
        <v>Klippstein</v>
      </c>
      <c r="AR16" s="23">
        <f t="shared" si="8"/>
        <v>11</v>
      </c>
      <c r="AS16" s="23">
        <f t="shared" si="9"/>
        <v>2</v>
      </c>
    </row>
    <row r="17" spans="1:45" x14ac:dyDescent="0.25">
      <c r="A17" t="s">
        <v>630</v>
      </c>
      <c r="B17" s="2">
        <v>21</v>
      </c>
      <c r="C17" s="2" t="s">
        <v>378</v>
      </c>
      <c r="D17" s="2" t="s">
        <v>116</v>
      </c>
      <c r="E17" s="2" t="s">
        <v>116</v>
      </c>
      <c r="F17" s="2" t="s">
        <v>120</v>
      </c>
      <c r="G17" s="2">
        <v>210</v>
      </c>
      <c r="H17" s="29">
        <v>16812</v>
      </c>
      <c r="I17" s="2">
        <v>2</v>
      </c>
      <c r="J17" s="2">
        <v>9</v>
      </c>
      <c r="K17" s="2">
        <v>0</v>
      </c>
      <c r="L17" s="2">
        <v>9</v>
      </c>
      <c r="M17" s="2">
        <v>9</v>
      </c>
      <c r="N17" s="91">
        <v>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>
        <v>-0.1</v>
      </c>
      <c r="AA17" s="22"/>
      <c r="AB17" s="20"/>
      <c r="AC17" s="21"/>
      <c r="AD17" s="23">
        <f t="shared" si="0"/>
        <v>9</v>
      </c>
      <c r="AE17" s="23" t="str">
        <f t="shared" si="1"/>
        <v>P</v>
      </c>
      <c r="AF17" s="23">
        <f>IF(AJ17="P",_xlfn.XLOOKUP($AQ17,Pitching!$AP$2:$AP$239,Pitching!$AS$2:$AS$239),"")</f>
        <v>13</v>
      </c>
      <c r="AG17" s="23">
        <f>IF(AJ17="P",_xlfn.XLOOKUP($AQ17,Pitching!$AP$2:$AP$239,Pitching!$AT$2:$AT$239),"")</f>
        <v>3</v>
      </c>
      <c r="AH17" s="23" t="str">
        <f>IF(J17&gt;0, IF(AJ17&lt;&gt;"P",_xlfn.XLOOKUP($AQ17,Batting!$AS$2:$AS$519,Batting!$AY$2:$AY$519),""),"")</f>
        <v/>
      </c>
      <c r="AI17" s="23" t="str" cm="1">
        <f t="array" ref="AI17">IF(J17&gt;0, IF(AJ17&lt;&gt;"P",_xlfn.XLOOKUP($AQ17,Batting!$AS$2:$AS$523,Batting!AZ$2:$AZ$523),""),"")</f>
        <v/>
      </c>
      <c r="AJ17" s="23" t="str">
        <f t="shared" si="2"/>
        <v>P</v>
      </c>
      <c r="AK17" s="28" t="str">
        <f t="shared" si="3"/>
        <v>George Korince</v>
      </c>
      <c r="AL17" t="s">
        <v>285</v>
      </c>
      <c r="AM17" t="s">
        <v>1149</v>
      </c>
      <c r="AN17" s="23" t="str">
        <f t="shared" si="4"/>
        <v>P</v>
      </c>
      <c r="AO17" s="23" t="str">
        <f t="shared" si="5"/>
        <v>P</v>
      </c>
      <c r="AP17" s="23">
        <f t="shared" si="6"/>
        <v>9</v>
      </c>
      <c r="AQ17" s="28" t="str">
        <f t="shared" si="7"/>
        <v>Korince</v>
      </c>
      <c r="AR17" s="23">
        <f t="shared" si="8"/>
        <v>13</v>
      </c>
      <c r="AS17" s="23">
        <f t="shared" si="9"/>
        <v>3</v>
      </c>
    </row>
    <row r="18" spans="1:45" x14ac:dyDescent="0.25">
      <c r="A18" t="s">
        <v>491</v>
      </c>
      <c r="B18" s="2">
        <v>33</v>
      </c>
      <c r="C18" s="2" t="s">
        <v>119</v>
      </c>
      <c r="D18" s="2" t="s">
        <v>116</v>
      </c>
      <c r="E18" s="2" t="s">
        <v>116</v>
      </c>
      <c r="F18" s="2" t="s">
        <v>136</v>
      </c>
      <c r="G18" s="2">
        <v>180</v>
      </c>
      <c r="H18" s="29">
        <v>12487</v>
      </c>
      <c r="I18" s="2">
        <v>11</v>
      </c>
      <c r="J18" s="2">
        <v>25</v>
      </c>
      <c r="K18" s="2">
        <v>9</v>
      </c>
      <c r="L18" s="2">
        <v>25</v>
      </c>
      <c r="M18" s="2">
        <v>12</v>
      </c>
      <c r="N18" s="91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6</v>
      </c>
      <c r="U18" s="2">
        <v>1</v>
      </c>
      <c r="V18" s="2">
        <v>6</v>
      </c>
      <c r="W18" s="2">
        <v>12</v>
      </c>
      <c r="X18" s="2">
        <v>14</v>
      </c>
      <c r="Y18" s="2">
        <v>0</v>
      </c>
      <c r="Z18">
        <v>-0.1</v>
      </c>
      <c r="AA18" s="22">
        <v>22500</v>
      </c>
      <c r="AB18" s="20"/>
      <c r="AC18" s="21"/>
      <c r="AD18" s="23">
        <f t="shared" si="0"/>
        <v>6</v>
      </c>
      <c r="AE18" s="23" t="str">
        <f t="shared" si="1"/>
        <v>LF</v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e">
        <f>IF(J18&gt;0, IF(AJ18&lt;&gt;"P",_xlfn.XLOOKUP($AQ18,Batting!$AS$2:$AS$519,Batting!$AY$2:$AY$519),""),"")</f>
        <v>#N/A</v>
      </c>
      <c r="AI18" s="23" t="e" cm="1">
        <f t="array" ref="AI18">IF(J18&gt;0, IF(AJ18&lt;&gt;"P",_xlfn.XLOOKUP($AQ18,Batting!$AS$2:$AS$523,Batting!AZ$2:$AZ$523),""),"")</f>
        <v>#N/A</v>
      </c>
      <c r="AJ18" s="23" t="str">
        <f t="shared" si="2"/>
        <v>Field</v>
      </c>
      <c r="AK18" s="28" t="str">
        <f t="shared" si="3"/>
        <v>Jim Landis</v>
      </c>
      <c r="AL18" t="s">
        <v>296</v>
      </c>
      <c r="AM18" t="s">
        <v>1021</v>
      </c>
      <c r="AN18" s="23" t="str">
        <f t="shared" si="4"/>
        <v>Field</v>
      </c>
      <c r="AO18" s="23" t="str">
        <f t="shared" si="5"/>
        <v>LF</v>
      </c>
      <c r="AP18" s="23">
        <f t="shared" si="6"/>
        <v>6</v>
      </c>
      <c r="AQ18" s="28" t="str">
        <f t="shared" si="7"/>
        <v>Landis</v>
      </c>
      <c r="AR18" s="23" t="e">
        <f t="shared" si="8"/>
        <v>#N/A</v>
      </c>
      <c r="AS18" s="23" t="e">
        <f t="shared" si="9"/>
        <v>#N/A</v>
      </c>
    </row>
    <row r="19" spans="1:45" x14ac:dyDescent="0.25">
      <c r="A19" t="s">
        <v>636</v>
      </c>
      <c r="B19" s="2">
        <v>25</v>
      </c>
      <c r="C19" s="2" t="s">
        <v>119</v>
      </c>
      <c r="D19" s="2" t="s">
        <v>116</v>
      </c>
      <c r="E19" s="2" t="s">
        <v>116</v>
      </c>
      <c r="F19" s="2" t="s">
        <v>120</v>
      </c>
      <c r="G19" s="2">
        <v>190</v>
      </c>
      <c r="H19" s="29">
        <v>15207</v>
      </c>
      <c r="I19" s="2">
        <v>2</v>
      </c>
      <c r="J19" s="2">
        <v>17</v>
      </c>
      <c r="K19" s="2">
        <v>0</v>
      </c>
      <c r="L19" s="2">
        <v>17</v>
      </c>
      <c r="M19" s="2">
        <v>17</v>
      </c>
      <c r="N19" s="91">
        <v>17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>
        <v>-0.3</v>
      </c>
      <c r="AA19" s="22"/>
      <c r="AB19" s="20"/>
      <c r="AC19" s="21"/>
      <c r="AD19" s="23">
        <f t="shared" si="0"/>
        <v>17</v>
      </c>
      <c r="AE19" s="23" t="str">
        <f t="shared" si="1"/>
        <v>P</v>
      </c>
      <c r="AF19" s="23">
        <f>IF(AJ19="P",_xlfn.XLOOKUP($AQ19,Pitching!$AP$2:$AP$239,Pitching!$AS$2:$AS$239),"")</f>
        <v>21</v>
      </c>
      <c r="AG19" s="23">
        <f>IF(AJ19="P",_xlfn.XLOOKUP($AQ19,Pitching!$AP$2:$AP$239,Pitching!$AT$2:$AT$239),"")</f>
        <v>3</v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>P</v>
      </c>
      <c r="AK19" s="28" t="str">
        <f t="shared" si="3"/>
        <v>Fred Lasher</v>
      </c>
      <c r="AL19" t="s">
        <v>282</v>
      </c>
      <c r="AM19" t="s">
        <v>1135</v>
      </c>
      <c r="AN19" s="23" t="str">
        <f t="shared" si="4"/>
        <v>P</v>
      </c>
      <c r="AO19" s="23" t="str">
        <f t="shared" si="5"/>
        <v>P</v>
      </c>
      <c r="AP19" s="23">
        <f t="shared" si="6"/>
        <v>17</v>
      </c>
      <c r="AQ19" s="28" t="str">
        <f t="shared" si="7"/>
        <v>Lasher</v>
      </c>
      <c r="AR19" s="23">
        <f t="shared" si="8"/>
        <v>21</v>
      </c>
      <c r="AS19" s="23">
        <f t="shared" si="9"/>
        <v>3</v>
      </c>
    </row>
    <row r="20" spans="1:45" x14ac:dyDescent="0.25">
      <c r="A20" t="s">
        <v>973</v>
      </c>
      <c r="B20" s="2">
        <v>26</v>
      </c>
      <c r="C20" s="2" t="s">
        <v>119</v>
      </c>
      <c r="D20" s="2" t="s">
        <v>49</v>
      </c>
      <c r="E20" s="2" t="s">
        <v>122</v>
      </c>
      <c r="F20" s="2" t="s">
        <v>136</v>
      </c>
      <c r="G20" s="2">
        <v>170</v>
      </c>
      <c r="H20" s="29">
        <v>14866</v>
      </c>
      <c r="I20" s="2">
        <v>5</v>
      </c>
      <c r="J20" s="2">
        <v>32</v>
      </c>
      <c r="K20" s="2">
        <v>30</v>
      </c>
      <c r="L20" s="2">
        <v>32</v>
      </c>
      <c r="M20" s="2">
        <v>31</v>
      </c>
      <c r="N20" s="91">
        <v>31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>
        <v>3.2</v>
      </c>
      <c r="AA20" s="22">
        <v>20000</v>
      </c>
      <c r="AB20" s="20"/>
      <c r="AC20" s="21"/>
      <c r="AD20" s="23">
        <f t="shared" si="0"/>
        <v>31</v>
      </c>
      <c r="AE20" s="23" t="str">
        <f t="shared" si="1"/>
        <v>P</v>
      </c>
      <c r="AF20" s="23">
        <f>IF(AJ20="P",_xlfn.XLOOKUP($AQ20,Pitching!$AP$2:$AP$239,Pitching!$AS$2:$AS$239),"")</f>
        <v>24</v>
      </c>
      <c r="AG20" s="23">
        <f>IF(AJ20="P",_xlfn.XLOOKUP($AQ20,Pitching!$AP$2:$AP$239,Pitching!$AT$2:$AT$239),"")</f>
        <v>8</v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>P</v>
      </c>
      <c r="AK20" s="28" t="str">
        <f t="shared" si="3"/>
        <v>Mickey Lolich</v>
      </c>
      <c r="AL20" t="s">
        <v>1257</v>
      </c>
      <c r="AM20" t="s">
        <v>1258</v>
      </c>
      <c r="AN20" s="23" t="str">
        <f t="shared" si="4"/>
        <v>P</v>
      </c>
      <c r="AO20" s="23" t="str">
        <f t="shared" si="5"/>
        <v>P</v>
      </c>
      <c r="AP20" s="23">
        <f t="shared" si="6"/>
        <v>31</v>
      </c>
      <c r="AQ20" s="28" t="str">
        <f t="shared" si="7"/>
        <v>Lolich</v>
      </c>
      <c r="AR20" s="23">
        <f t="shared" si="8"/>
        <v>24</v>
      </c>
      <c r="AS20" s="23">
        <f t="shared" si="9"/>
        <v>8</v>
      </c>
    </row>
    <row r="21" spans="1:45" x14ac:dyDescent="0.25">
      <c r="A21" t="s">
        <v>920</v>
      </c>
      <c r="B21" s="2">
        <v>34</v>
      </c>
      <c r="C21" s="2" t="s">
        <v>119</v>
      </c>
      <c r="D21" s="2" t="s">
        <v>122</v>
      </c>
      <c r="E21" s="2" t="s">
        <v>116</v>
      </c>
      <c r="F21" s="2" t="s">
        <v>126</v>
      </c>
      <c r="G21" s="2">
        <v>185</v>
      </c>
      <c r="H21" s="29">
        <v>12207</v>
      </c>
      <c r="I21" s="2">
        <v>12</v>
      </c>
      <c r="J21" s="2">
        <v>81</v>
      </c>
      <c r="K21" s="2">
        <v>36</v>
      </c>
      <c r="L21" s="2">
        <v>81</v>
      </c>
      <c r="M21" s="2">
        <v>58</v>
      </c>
      <c r="N21" s="91">
        <v>0</v>
      </c>
      <c r="O21" s="2">
        <v>0</v>
      </c>
      <c r="P21" s="2">
        <v>0</v>
      </c>
      <c r="Q21" s="2">
        <v>53</v>
      </c>
      <c r="R21" s="2">
        <v>6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37</v>
      </c>
      <c r="Y21" s="2">
        <v>1</v>
      </c>
      <c r="Z21">
        <v>0.5</v>
      </c>
      <c r="AA21" s="22"/>
      <c r="AB21" s="20"/>
      <c r="AC21" s="21"/>
      <c r="AD21" s="23">
        <f t="shared" si="0"/>
        <v>53</v>
      </c>
      <c r="AE21" s="23" t="str">
        <f t="shared" si="1"/>
        <v>2B</v>
      </c>
      <c r="AF21" s="23" t="str">
        <f>IF(AJ21="P",_xlfn.XLOOKUP($AQ21,Pitching!$AP$2:$AP$239,Pitching!$AS$2:$AS$239),"")</f>
        <v/>
      </c>
      <c r="AG21" s="23" t="str">
        <f>IF(AJ21="P",_xlfn.XLOOKUP($AQ21,Pitching!$AP$2:$AP$239,Pitching!$AT$2:$AT$239),"")</f>
        <v/>
      </c>
      <c r="AH21" s="23" t="str">
        <f>IF(J21&gt;0, IF(AJ21&lt;&gt;"P",_xlfn.XLOOKUP($AQ21,Batting!$AS$2:$AS$519,Batting!$AY$2:$AY$519),""),"")</f>
        <v>5C</v>
      </c>
      <c r="AI21" s="23" t="str" cm="1">
        <f t="array" ref="AI21">IF(J21&gt;0, IF(AJ21&lt;&gt;"P",_xlfn.XLOOKUP($AQ21,Batting!$AS$2:$AS$523,Batting!AZ$2:$AZ$523),""),"")</f>
        <v>L</v>
      </c>
      <c r="AJ21" s="23" t="str">
        <f t="shared" si="2"/>
        <v>Field</v>
      </c>
      <c r="AK21" s="28" t="str">
        <f t="shared" si="3"/>
        <v>Jerry Lumpe</v>
      </c>
      <c r="AL21" t="s">
        <v>293</v>
      </c>
      <c r="AM21" t="s">
        <v>1181</v>
      </c>
      <c r="AN21" s="23" t="str">
        <f t="shared" si="4"/>
        <v>Field</v>
      </c>
      <c r="AO21" s="23" t="str">
        <f t="shared" si="5"/>
        <v>2B</v>
      </c>
      <c r="AP21" s="23">
        <f t="shared" si="6"/>
        <v>53</v>
      </c>
      <c r="AQ21" s="28" t="str">
        <f t="shared" si="7"/>
        <v>Lumpe</v>
      </c>
      <c r="AR21" s="23" t="str">
        <f t="shared" si="8"/>
        <v>5C</v>
      </c>
      <c r="AS21" s="23" t="str">
        <f t="shared" si="9"/>
        <v>L</v>
      </c>
    </row>
    <row r="22" spans="1:45" x14ac:dyDescent="0.25">
      <c r="A22" t="s">
        <v>219</v>
      </c>
      <c r="B22" s="2">
        <v>24</v>
      </c>
      <c r="C22" s="2" t="s">
        <v>119</v>
      </c>
      <c r="D22" s="2" t="s">
        <v>116</v>
      </c>
      <c r="E22" s="2" t="s">
        <v>116</v>
      </c>
      <c r="F22" s="2" t="s">
        <v>128</v>
      </c>
      <c r="G22" s="2">
        <v>180</v>
      </c>
      <c r="H22" s="29">
        <v>15721</v>
      </c>
      <c r="I22" s="2" t="s">
        <v>124</v>
      </c>
      <c r="J22" s="2">
        <v>37</v>
      </c>
      <c r="K22" s="2">
        <v>0</v>
      </c>
      <c r="L22" s="2">
        <v>37</v>
      </c>
      <c r="M22" s="2">
        <v>37</v>
      </c>
      <c r="N22" s="91">
        <v>37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2</v>
      </c>
      <c r="Y22" s="2">
        <v>0</v>
      </c>
      <c r="Z22">
        <v>1.3</v>
      </c>
      <c r="AA22" s="22"/>
      <c r="AB22" s="20"/>
      <c r="AC22" s="21"/>
      <c r="AD22" s="23">
        <f t="shared" si="0"/>
        <v>37</v>
      </c>
      <c r="AE22" s="23" t="str">
        <f t="shared" si="1"/>
        <v>P</v>
      </c>
      <c r="AF22" s="23">
        <f>IF(AJ22="P",_xlfn.XLOOKUP($AQ22,Pitching!$AP$2:$AP$239,Pitching!$AS$2:$AS$239),"")</f>
        <v>29</v>
      </c>
      <c r="AG22" s="23">
        <f>IF(AJ22="P",_xlfn.XLOOKUP($AQ22,Pitching!$AP$2:$AP$239,Pitching!$AT$2:$AT$239),"")</f>
        <v>3</v>
      </c>
      <c r="AH22" s="23" t="str">
        <f>IF(J22&gt;0, IF(AJ22&lt;&gt;"P",_xlfn.XLOOKUP($AQ22,Batting!$AS$2:$AS$519,Batting!$AY$2:$AY$519),""),"")</f>
        <v/>
      </c>
      <c r="AI22" s="23" t="str" cm="1">
        <f t="array" ref="AI22">IF(J22&gt;0, IF(AJ22&lt;&gt;"P",_xlfn.XLOOKUP($AQ22,Batting!$AS$2:$AS$523,Batting!AZ$2:$AZ$523),""),"")</f>
        <v/>
      </c>
      <c r="AJ22" s="23" t="str">
        <f t="shared" si="2"/>
        <v>P</v>
      </c>
      <c r="AK22" s="28" t="str">
        <f t="shared" si="3"/>
        <v>Mike Marshall</v>
      </c>
      <c r="AL22" t="s">
        <v>314</v>
      </c>
      <c r="AM22" t="s">
        <v>315</v>
      </c>
      <c r="AN22" s="23" t="str">
        <f t="shared" si="4"/>
        <v>P</v>
      </c>
      <c r="AO22" s="23" t="str">
        <f t="shared" si="5"/>
        <v>P</v>
      </c>
      <c r="AP22" s="23">
        <f t="shared" si="6"/>
        <v>37</v>
      </c>
      <c r="AQ22" s="28" t="str">
        <f t="shared" si="7"/>
        <v>Marshall</v>
      </c>
      <c r="AR22" s="23">
        <f t="shared" si="8"/>
        <v>29</v>
      </c>
      <c r="AS22" s="23">
        <f t="shared" si="9"/>
        <v>3</v>
      </c>
    </row>
    <row r="23" spans="1:45" x14ac:dyDescent="0.25">
      <c r="A23" t="s">
        <v>975</v>
      </c>
      <c r="B23" s="2">
        <v>23</v>
      </c>
      <c r="C23" s="2" t="s">
        <v>119</v>
      </c>
      <c r="D23" s="2" t="s">
        <v>122</v>
      </c>
      <c r="E23" s="2" t="s">
        <v>116</v>
      </c>
      <c r="F23" s="2" t="s">
        <v>136</v>
      </c>
      <c r="G23" s="2">
        <v>173</v>
      </c>
      <c r="H23" s="29">
        <v>15956</v>
      </c>
      <c r="I23" s="2" t="s">
        <v>124</v>
      </c>
      <c r="J23" s="2">
        <v>8</v>
      </c>
      <c r="K23" s="2">
        <v>0</v>
      </c>
      <c r="L23" s="2">
        <v>8</v>
      </c>
      <c r="M23" s="2">
        <v>1</v>
      </c>
      <c r="N23" s="91">
        <v>0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>
        <v>0</v>
      </c>
      <c r="V23" s="2">
        <v>0</v>
      </c>
      <c r="W23" s="2">
        <v>0</v>
      </c>
      <c r="X23" s="2">
        <v>6</v>
      </c>
      <c r="Y23" s="2">
        <v>2</v>
      </c>
      <c r="Z23">
        <v>-0.1</v>
      </c>
      <c r="AA23" s="22"/>
      <c r="AB23" s="20"/>
      <c r="AC23" s="21"/>
      <c r="AD23" s="23">
        <f t="shared" si="0"/>
        <v>1</v>
      </c>
      <c r="AE23" s="23" t="str">
        <f t="shared" si="1"/>
        <v>SS</v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>6C</v>
      </c>
      <c r="AI23" s="23" t="str" cm="1">
        <f t="array" ref="AI23">IF(J23&gt;0, IF(AJ23&lt;&gt;"P",_xlfn.XLOOKUP($AQ23,Batting!$AS$2:$AS$523,Batting!AZ$2:$AZ$523),""),"")</f>
        <v>L</v>
      </c>
      <c r="AJ23" s="23" t="str">
        <f t="shared" si="2"/>
        <v>Field</v>
      </c>
      <c r="AK23" s="28" t="str">
        <f t="shared" si="3"/>
        <v>Tommy Matchick</v>
      </c>
      <c r="AL23" t="s">
        <v>342</v>
      </c>
      <c r="AM23" t="s">
        <v>1351</v>
      </c>
      <c r="AN23" s="23" t="str">
        <f t="shared" si="4"/>
        <v>Field</v>
      </c>
      <c r="AO23" s="23" t="str">
        <f t="shared" si="5"/>
        <v>SS</v>
      </c>
      <c r="AP23" s="23">
        <f t="shared" si="6"/>
        <v>1</v>
      </c>
      <c r="AQ23" s="28" t="str">
        <f t="shared" si="7"/>
        <v>Matchick</v>
      </c>
      <c r="AR23" s="23" t="str">
        <f t="shared" si="8"/>
        <v>6C</v>
      </c>
      <c r="AS23" s="23" t="str">
        <f t="shared" si="9"/>
        <v>L</v>
      </c>
    </row>
    <row r="24" spans="1:45" x14ac:dyDescent="0.25">
      <c r="A24" t="s">
        <v>914</v>
      </c>
      <c r="B24" s="2">
        <v>35</v>
      </c>
      <c r="C24" s="2" t="s">
        <v>119</v>
      </c>
      <c r="D24" s="2" t="s">
        <v>122</v>
      </c>
      <c r="E24" s="2" t="s">
        <v>116</v>
      </c>
      <c r="F24" s="2" t="s">
        <v>136</v>
      </c>
      <c r="G24" s="2">
        <v>190</v>
      </c>
      <c r="H24" s="29">
        <v>11609</v>
      </c>
      <c r="I24" s="2">
        <v>16</v>
      </c>
      <c r="J24" s="2">
        <v>36</v>
      </c>
      <c r="K24" s="2">
        <v>31</v>
      </c>
      <c r="L24" s="2">
        <v>36</v>
      </c>
      <c r="M24" s="2">
        <v>33</v>
      </c>
      <c r="N24" s="91">
        <v>0</v>
      </c>
      <c r="O24" s="2">
        <v>0</v>
      </c>
      <c r="P24" s="2">
        <v>13</v>
      </c>
      <c r="Q24" s="2">
        <v>0</v>
      </c>
      <c r="R24" s="2">
        <v>21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5</v>
      </c>
      <c r="Y24" s="2">
        <v>0</v>
      </c>
      <c r="Z24">
        <v>0.9</v>
      </c>
      <c r="AA24" s="22"/>
      <c r="AB24" s="20"/>
      <c r="AC24" s="21"/>
      <c r="AD24" s="23">
        <f t="shared" si="0"/>
        <v>21</v>
      </c>
      <c r="AE24" s="23" t="str">
        <f t="shared" si="1"/>
        <v>3B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5B</v>
      </c>
      <c r="AI24" s="23" t="str" cm="1">
        <f t="array" ref="AI24">IF(J24&gt;0, IF(AJ24&lt;&gt;"P",_xlfn.XLOOKUP($AQ24,Batting!$AS$2:$AS$523,Batting!AZ$2:$AZ$523),""),"")</f>
        <v>L</v>
      </c>
      <c r="AJ24" s="23" t="str">
        <f t="shared" si="2"/>
        <v>Field</v>
      </c>
      <c r="AK24" s="28" t="str">
        <f t="shared" si="3"/>
        <v>Eddie Mathews</v>
      </c>
      <c r="AL24" t="s">
        <v>279</v>
      </c>
      <c r="AM24" t="s">
        <v>166</v>
      </c>
      <c r="AN24" s="23" t="str">
        <f t="shared" si="4"/>
        <v>Field</v>
      </c>
      <c r="AO24" s="23" t="str">
        <f t="shared" si="5"/>
        <v>3B</v>
      </c>
      <c r="AP24" s="23">
        <f t="shared" si="6"/>
        <v>21</v>
      </c>
      <c r="AQ24" s="28" t="str">
        <f t="shared" si="7"/>
        <v>Mathews</v>
      </c>
      <c r="AR24" s="23" t="str">
        <f t="shared" si="8"/>
        <v>5B</v>
      </c>
      <c r="AS24" s="23" t="str">
        <f t="shared" si="9"/>
        <v>L</v>
      </c>
    </row>
    <row r="25" spans="1:45" x14ac:dyDescent="0.25">
      <c r="A25" t="s">
        <v>896</v>
      </c>
      <c r="B25" s="2">
        <v>27</v>
      </c>
      <c r="C25" s="2" t="s">
        <v>119</v>
      </c>
      <c r="D25" s="2" t="s">
        <v>122</v>
      </c>
      <c r="E25" s="2" t="s">
        <v>116</v>
      </c>
      <c r="F25" s="2" t="s">
        <v>125</v>
      </c>
      <c r="G25" s="2">
        <v>176</v>
      </c>
      <c r="H25" s="29">
        <v>14578</v>
      </c>
      <c r="I25" s="2">
        <v>8</v>
      </c>
      <c r="J25" s="2">
        <v>153</v>
      </c>
      <c r="K25" s="2">
        <v>150</v>
      </c>
      <c r="L25" s="2">
        <v>153</v>
      </c>
      <c r="M25" s="2">
        <v>153</v>
      </c>
      <c r="N25" s="91">
        <v>0</v>
      </c>
      <c r="O25" s="2">
        <v>0</v>
      </c>
      <c r="P25" s="2">
        <v>0</v>
      </c>
      <c r="Q25" s="2">
        <v>144</v>
      </c>
      <c r="R25" s="2">
        <v>0</v>
      </c>
      <c r="S25" s="2">
        <v>45</v>
      </c>
      <c r="T25" s="2">
        <v>0</v>
      </c>
      <c r="U25" s="2">
        <v>0</v>
      </c>
      <c r="V25" s="2">
        <v>0</v>
      </c>
      <c r="W25" s="2">
        <v>0</v>
      </c>
      <c r="X25" s="2">
        <v>2</v>
      </c>
      <c r="Y25" s="2">
        <v>0</v>
      </c>
      <c r="Z25">
        <v>5.0999999999999996</v>
      </c>
      <c r="AA25" s="22"/>
      <c r="AB25" s="20" t="s">
        <v>135</v>
      </c>
      <c r="AC25" s="21"/>
      <c r="AD25" s="23">
        <f t="shared" si="0"/>
        <v>144</v>
      </c>
      <c r="AE25" s="23" t="str">
        <f t="shared" si="1"/>
        <v>2B</v>
      </c>
      <c r="AF25" s="23" t="str">
        <f>IF(AJ25="P",_xlfn.XLOOKUP($AQ25,Pitching!$AP$2:$AP$239,Pitching!$AS$2:$AS$239),"")</f>
        <v/>
      </c>
      <c r="AG25" s="23" t="str">
        <f>IF(AJ25="P",_xlfn.XLOOKUP($AQ25,Pitching!$AP$2:$AP$239,Pitching!$AT$2:$AT$239),"")</f>
        <v/>
      </c>
      <c r="AH25" s="23" t="str">
        <f>IF(J25&gt;0, IF(AJ25&lt;&gt;"P",_xlfn.XLOOKUP($AQ25,Batting!$AS$2:$AS$519,Batting!$AY$2:$AY$519),""),"")</f>
        <v>5C</v>
      </c>
      <c r="AI25" s="23" t="str" cm="1">
        <f t="array" ref="AI25">IF(J25&gt;0, IF(AJ25&lt;&gt;"P",_xlfn.XLOOKUP($AQ25,Batting!$AS$2:$AS$523,Batting!AZ$2:$AZ$523),""),"")</f>
        <v>L</v>
      </c>
      <c r="AJ25" s="23" t="str">
        <f t="shared" si="2"/>
        <v>Field</v>
      </c>
      <c r="AK25" s="28" t="str">
        <f t="shared" si="3"/>
        <v>Dick McAuliffe</v>
      </c>
      <c r="AL25" t="s">
        <v>160</v>
      </c>
      <c r="AM25" t="s">
        <v>1097</v>
      </c>
      <c r="AN25" s="23" t="str">
        <f t="shared" si="4"/>
        <v>Field</v>
      </c>
      <c r="AO25" s="23" t="str">
        <f t="shared" si="5"/>
        <v>2B</v>
      </c>
      <c r="AP25" s="23">
        <f t="shared" si="6"/>
        <v>144</v>
      </c>
      <c r="AQ25" s="28" t="str">
        <f t="shared" si="7"/>
        <v>McAuliffe</v>
      </c>
      <c r="AR25" s="23" t="str">
        <f t="shared" si="8"/>
        <v>5C</v>
      </c>
      <c r="AS25" s="23" t="str">
        <f t="shared" si="9"/>
        <v>L</v>
      </c>
    </row>
    <row r="26" spans="1:45" x14ac:dyDescent="0.25">
      <c r="A26" t="s">
        <v>653</v>
      </c>
      <c r="B26" s="2">
        <v>23</v>
      </c>
      <c r="C26" s="2" t="s">
        <v>119</v>
      </c>
      <c r="D26" s="2" t="s">
        <v>116</v>
      </c>
      <c r="E26" s="2" t="s">
        <v>116</v>
      </c>
      <c r="F26" s="2" t="s">
        <v>136</v>
      </c>
      <c r="G26" s="2">
        <v>185</v>
      </c>
      <c r="H26" s="29">
        <v>16160</v>
      </c>
      <c r="I26" s="2">
        <v>5</v>
      </c>
      <c r="J26" s="2">
        <v>38</v>
      </c>
      <c r="K26" s="2">
        <v>37</v>
      </c>
      <c r="L26" s="2">
        <v>38</v>
      </c>
      <c r="M26" s="2">
        <v>37</v>
      </c>
      <c r="N26" s="91">
        <v>37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1</v>
      </c>
      <c r="Z26">
        <v>-0.7</v>
      </c>
      <c r="AA26" s="22"/>
      <c r="AB26" s="20"/>
      <c r="AC26" s="21"/>
      <c r="AD26" s="23">
        <f t="shared" si="0"/>
        <v>37</v>
      </c>
      <c r="AE26" s="23" t="str">
        <f t="shared" si="1"/>
        <v>P</v>
      </c>
      <c r="AF26" s="23">
        <f>IF(AJ26="P",_xlfn.XLOOKUP($AQ26,Pitching!$AP$2:$AP$239,Pitching!$AS$2:$AS$239),"")</f>
        <v>21</v>
      </c>
      <c r="AG26" s="23">
        <f>IF(AJ26="P",_xlfn.XLOOKUP($AQ26,Pitching!$AP$2:$AP$239,Pitching!$AT$2:$AT$239),"")</f>
        <v>7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Denny McLain</v>
      </c>
      <c r="AL26" t="s">
        <v>144</v>
      </c>
      <c r="AM26" t="s">
        <v>1092</v>
      </c>
      <c r="AN26" s="23" t="str">
        <f t="shared" si="4"/>
        <v>P</v>
      </c>
      <c r="AO26" s="23" t="str">
        <f t="shared" si="5"/>
        <v>P</v>
      </c>
      <c r="AP26" s="23">
        <f t="shared" si="6"/>
        <v>37</v>
      </c>
      <c r="AQ26" s="28" t="str">
        <f t="shared" si="7"/>
        <v>McLain</v>
      </c>
      <c r="AR26" s="23">
        <f t="shared" si="8"/>
        <v>21</v>
      </c>
      <c r="AS26" s="23">
        <f t="shared" si="9"/>
        <v>7</v>
      </c>
    </row>
    <row r="27" spans="1:45" x14ac:dyDescent="0.25">
      <c r="A27" t="s">
        <v>659</v>
      </c>
      <c r="B27" s="2">
        <v>30</v>
      </c>
      <c r="C27" s="2" t="s">
        <v>119</v>
      </c>
      <c r="D27" s="2" t="s">
        <v>116</v>
      </c>
      <c r="E27" s="2" t="s">
        <v>116</v>
      </c>
      <c r="F27" s="2" t="s">
        <v>125</v>
      </c>
      <c r="G27" s="2">
        <v>190</v>
      </c>
      <c r="H27" s="29">
        <v>13373</v>
      </c>
      <c r="I27" s="2">
        <v>10</v>
      </c>
      <c r="J27" s="2">
        <v>2</v>
      </c>
      <c r="K27" s="2">
        <v>0</v>
      </c>
      <c r="L27" s="2">
        <v>2</v>
      </c>
      <c r="M27" s="2">
        <v>2</v>
      </c>
      <c r="N27" s="91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>
        <v>0.1</v>
      </c>
      <c r="AA27" s="22"/>
      <c r="AB27" s="20"/>
      <c r="AC27" s="21"/>
      <c r="AD27" s="23">
        <f t="shared" si="0"/>
        <v>2</v>
      </c>
      <c r="AE27" s="23" t="str">
        <f t="shared" si="1"/>
        <v>P</v>
      </c>
      <c r="AF27" s="23">
        <f>IF(AJ27="P",_xlfn.XLOOKUP($AQ27,Pitching!$AP$2:$AP$239,Pitching!$AS$2:$AS$239),"")</f>
        <v>27</v>
      </c>
      <c r="AG27" s="23">
        <f>IF(AJ27="P",_xlfn.XLOOKUP($AQ27,Pitching!$AP$2:$AP$239,Pitching!$AT$2:$AT$239),"")</f>
        <v>5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Bill Monbouquette</v>
      </c>
      <c r="AL27" t="s">
        <v>157</v>
      </c>
      <c r="AM27" t="s">
        <v>1022</v>
      </c>
      <c r="AN27" s="23" t="str">
        <f t="shared" si="4"/>
        <v>P</v>
      </c>
      <c r="AO27" s="23" t="str">
        <f t="shared" si="5"/>
        <v>P</v>
      </c>
      <c r="AP27" s="23">
        <f t="shared" si="6"/>
        <v>2</v>
      </c>
      <c r="AQ27" s="28" t="str">
        <f t="shared" si="7"/>
        <v>Monbouquette</v>
      </c>
      <c r="AR27" s="23">
        <f t="shared" si="8"/>
        <v>27</v>
      </c>
      <c r="AS27" s="23">
        <f t="shared" si="9"/>
        <v>5</v>
      </c>
    </row>
    <row r="28" spans="1:45" x14ac:dyDescent="0.25">
      <c r="A28" t="s">
        <v>908</v>
      </c>
      <c r="B28" s="2">
        <v>27</v>
      </c>
      <c r="C28" s="2" t="s">
        <v>119</v>
      </c>
      <c r="D28" s="2" t="s">
        <v>122</v>
      </c>
      <c r="E28" s="2" t="s">
        <v>116</v>
      </c>
      <c r="F28" s="2" t="s">
        <v>120</v>
      </c>
      <c r="G28" s="2">
        <v>190</v>
      </c>
      <c r="H28" s="29">
        <v>14573</v>
      </c>
      <c r="I28" s="2">
        <v>4</v>
      </c>
      <c r="J28" s="2">
        <v>144</v>
      </c>
      <c r="K28" s="2">
        <v>124</v>
      </c>
      <c r="L28" s="2">
        <v>144</v>
      </c>
      <c r="M28" s="2">
        <v>143</v>
      </c>
      <c r="N28" s="91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68</v>
      </c>
      <c r="U28" s="2">
        <v>94</v>
      </c>
      <c r="V28" s="2">
        <v>41</v>
      </c>
      <c r="W28" s="2">
        <v>143</v>
      </c>
      <c r="X28" s="2">
        <v>7</v>
      </c>
      <c r="Y28" s="2">
        <v>4</v>
      </c>
      <c r="Z28">
        <v>2.6</v>
      </c>
      <c r="AA28" s="22">
        <v>18000</v>
      </c>
      <c r="AB28" s="20"/>
      <c r="AC28" s="21"/>
      <c r="AD28" s="23">
        <f t="shared" si="0"/>
        <v>94</v>
      </c>
      <c r="AE28" s="23" t="str">
        <f t="shared" si="1"/>
        <v>CF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4C</v>
      </c>
      <c r="AI28" s="23" t="str" cm="1">
        <f t="array" ref="AI28">IF(J28&gt;0, IF(AJ28&lt;&gt;"P",_xlfn.XLOOKUP($AQ28,Batting!$AS$2:$AS$523,Batting!AZ$2:$AZ$523),""),"")</f>
        <v>L</v>
      </c>
      <c r="AJ28" s="23" t="str">
        <f t="shared" si="2"/>
        <v>Field</v>
      </c>
      <c r="AK28" s="28" t="str">
        <f t="shared" si="3"/>
        <v>Jim Northrup</v>
      </c>
      <c r="AL28" t="s">
        <v>296</v>
      </c>
      <c r="AM28" t="s">
        <v>1197</v>
      </c>
      <c r="AN28" s="23" t="str">
        <f t="shared" si="4"/>
        <v>Field</v>
      </c>
      <c r="AO28" s="23" t="str">
        <f t="shared" si="5"/>
        <v>CF</v>
      </c>
      <c r="AP28" s="23">
        <f t="shared" si="6"/>
        <v>94</v>
      </c>
      <c r="AQ28" s="28" t="str">
        <f t="shared" si="7"/>
        <v>Northrup</v>
      </c>
      <c r="AR28" s="23" t="str">
        <f t="shared" si="8"/>
        <v>4C</v>
      </c>
      <c r="AS28" s="23" t="str">
        <f t="shared" si="9"/>
        <v>L</v>
      </c>
    </row>
    <row r="29" spans="1:45" x14ac:dyDescent="0.25">
      <c r="A29" t="s">
        <v>534</v>
      </c>
      <c r="B29" s="2">
        <v>29</v>
      </c>
      <c r="C29" s="2" t="s">
        <v>119</v>
      </c>
      <c r="D29" s="2" t="s">
        <v>116</v>
      </c>
      <c r="E29" s="2" t="s">
        <v>116</v>
      </c>
      <c r="F29" s="2" t="s">
        <v>125</v>
      </c>
      <c r="G29" s="2">
        <v>165</v>
      </c>
      <c r="H29" s="29">
        <v>13731</v>
      </c>
      <c r="I29" s="2">
        <v>3</v>
      </c>
      <c r="J29" s="2">
        <v>148</v>
      </c>
      <c r="K29" s="2">
        <v>125</v>
      </c>
      <c r="L29" s="2">
        <v>148</v>
      </c>
      <c r="M29" s="2">
        <v>146</v>
      </c>
      <c r="N29" s="91">
        <v>0</v>
      </c>
      <c r="O29" s="2">
        <v>0</v>
      </c>
      <c r="P29" s="2">
        <v>0</v>
      </c>
      <c r="Q29" s="2">
        <v>0</v>
      </c>
      <c r="R29" s="2">
        <v>0</v>
      </c>
      <c r="S29" s="2">
        <v>146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5</v>
      </c>
      <c r="Z29">
        <v>2</v>
      </c>
      <c r="AA29" s="22"/>
      <c r="AB29" s="20"/>
      <c r="AC29" s="21"/>
      <c r="AD29" s="23">
        <f t="shared" si="0"/>
        <v>146</v>
      </c>
      <c r="AE29" s="23" t="str">
        <f t="shared" si="1"/>
        <v>SS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5C</v>
      </c>
      <c r="AI29" s="23" t="str" cm="1">
        <f t="array" ref="AI29">IF(J29&gt;0, IF(AJ29&lt;&gt;"P",_xlfn.XLOOKUP($AQ29,Batting!$AS$2:$AS$523,Batting!AZ$2:$AZ$523),""),"")</f>
        <v>R</v>
      </c>
      <c r="AJ29" s="23" t="str">
        <f t="shared" si="2"/>
        <v>Field</v>
      </c>
      <c r="AK29" s="28" t="str">
        <f t="shared" si="3"/>
        <v>Ray Oyler</v>
      </c>
      <c r="AL29" t="s">
        <v>328</v>
      </c>
      <c r="AM29" t="s">
        <v>1294</v>
      </c>
      <c r="AN29" s="23" t="str">
        <f t="shared" si="4"/>
        <v>Field</v>
      </c>
      <c r="AO29" s="23" t="str">
        <f t="shared" si="5"/>
        <v>SS</v>
      </c>
      <c r="AP29" s="23">
        <f t="shared" si="6"/>
        <v>146</v>
      </c>
      <c r="AQ29" s="28" t="str">
        <f t="shared" si="7"/>
        <v>Oyler</v>
      </c>
      <c r="AR29" s="23" t="str">
        <f t="shared" si="8"/>
        <v>5C</v>
      </c>
      <c r="AS29" s="23" t="str">
        <f t="shared" si="9"/>
        <v>R</v>
      </c>
    </row>
    <row r="30" spans="1:45" x14ac:dyDescent="0.25">
      <c r="A30" t="s">
        <v>682</v>
      </c>
      <c r="B30" s="2">
        <v>33</v>
      </c>
      <c r="C30" s="2" t="s">
        <v>131</v>
      </c>
      <c r="D30" s="2" t="s">
        <v>116</v>
      </c>
      <c r="E30" s="2" t="s">
        <v>116</v>
      </c>
      <c r="F30" s="2" t="s">
        <v>125</v>
      </c>
      <c r="G30" s="2">
        <v>154</v>
      </c>
      <c r="H30" s="29">
        <v>12375</v>
      </c>
      <c r="I30" s="2">
        <v>9</v>
      </c>
      <c r="J30" s="2">
        <v>2</v>
      </c>
      <c r="K30" s="2">
        <v>0</v>
      </c>
      <c r="L30" s="2">
        <v>2</v>
      </c>
      <c r="M30" s="2">
        <v>2</v>
      </c>
      <c r="N30" s="91">
        <v>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>
        <v>-0.2</v>
      </c>
      <c r="AA30" s="22"/>
      <c r="AB30" s="20"/>
      <c r="AC30" s="21"/>
      <c r="AD30" s="23">
        <f t="shared" si="0"/>
        <v>2</v>
      </c>
      <c r="AE30" s="23" t="str">
        <f t="shared" si="1"/>
        <v>P</v>
      </c>
      <c r="AF30" s="23">
        <f>IF(AJ30="P",_xlfn.XLOOKUP($AQ30,Pitching!$AP$2:$AP$239,Pitching!$AS$2:$AS$239),"")</f>
        <v>21</v>
      </c>
      <c r="AG30" s="23">
        <f>IF(AJ30="P",_xlfn.XLOOKUP($AQ30,Pitching!$AP$2:$AP$239,Pitching!$AT$2:$AT$239),"")</f>
        <v>3</v>
      </c>
      <c r="AH30" s="23" t="str">
        <f>IF(J30&gt;0, IF(AJ30&lt;&gt;"P",_xlfn.XLOOKUP($AQ30,Batting!$AS$2:$AS$519,Batting!$AY$2:$AY$519),""),"")</f>
        <v/>
      </c>
      <c r="AI30" s="23" t="str" cm="1">
        <f t="array" ref="AI30">IF(J30&gt;0, IF(AJ30&lt;&gt;"P",_xlfn.XLOOKUP($AQ30,Batting!$AS$2:$AS$523,Batting!AZ$2:$AZ$523),""),"")</f>
        <v/>
      </c>
      <c r="AJ30" s="23" t="str">
        <f t="shared" si="2"/>
        <v>P</v>
      </c>
      <c r="AK30" s="28" t="str">
        <f t="shared" si="3"/>
        <v>Orlando Peña</v>
      </c>
      <c r="AL30" t="s">
        <v>320</v>
      </c>
      <c r="AM30" t="s">
        <v>244</v>
      </c>
      <c r="AN30" s="23" t="str">
        <f t="shared" si="4"/>
        <v>P</v>
      </c>
      <c r="AO30" s="23" t="str">
        <f t="shared" si="5"/>
        <v>P</v>
      </c>
      <c r="AP30" s="23">
        <f t="shared" si="6"/>
        <v>2</v>
      </c>
      <c r="AQ30" s="28" t="str">
        <f t="shared" si="7"/>
        <v>Peña</v>
      </c>
      <c r="AR30" s="23">
        <f t="shared" si="8"/>
        <v>21</v>
      </c>
      <c r="AS30" s="23">
        <f t="shared" si="9"/>
        <v>3</v>
      </c>
    </row>
    <row r="31" spans="1:45" x14ac:dyDescent="0.25">
      <c r="A31" t="s">
        <v>980</v>
      </c>
      <c r="B31" s="2">
        <v>34</v>
      </c>
      <c r="C31" s="2" t="s">
        <v>119</v>
      </c>
      <c r="D31" s="2" t="s">
        <v>122</v>
      </c>
      <c r="E31" s="2" t="s">
        <v>122</v>
      </c>
      <c r="F31" s="2" t="s">
        <v>125</v>
      </c>
      <c r="G31" s="2">
        <v>170</v>
      </c>
      <c r="H31" s="29">
        <v>11962</v>
      </c>
      <c r="I31" s="2">
        <v>14</v>
      </c>
      <c r="J31" s="2">
        <v>21</v>
      </c>
      <c r="K31" s="2">
        <v>8</v>
      </c>
      <c r="L31" s="2">
        <v>21</v>
      </c>
      <c r="M31" s="2">
        <v>21</v>
      </c>
      <c r="N31" s="91">
        <v>21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>
        <v>-0.4</v>
      </c>
      <c r="AA31" s="22"/>
      <c r="AB31" s="20"/>
      <c r="AC31" s="21"/>
      <c r="AD31" s="23">
        <f t="shared" si="0"/>
        <v>21</v>
      </c>
      <c r="AE31" s="23" t="str">
        <f t="shared" si="1"/>
        <v>P</v>
      </c>
      <c r="AF31" s="23">
        <f>IF(AJ31="P",_xlfn.XLOOKUP($AQ31,Pitching!$AP$2:$AP$239,Pitching!$AS$2:$AS$239),"")</f>
        <v>18</v>
      </c>
      <c r="AG31" s="23">
        <f>IF(AJ31="P",_xlfn.XLOOKUP($AQ31,Pitching!$AP$2:$AP$239,Pitching!$AT$2:$AT$239),"")</f>
        <v>4</v>
      </c>
      <c r="AH31" s="23" t="str">
        <f>IF(J31&gt;0, IF(AJ31&lt;&gt;"P",_xlfn.XLOOKUP($AQ31,Batting!$AS$2:$AS$519,Batting!$AY$2:$AY$519),""),"")</f>
        <v/>
      </c>
      <c r="AI31" s="23" t="str" cm="1">
        <f t="array" ref="AI31">IF(J31&gt;0, IF(AJ31&lt;&gt;"P",_xlfn.XLOOKUP($AQ31,Batting!$AS$2:$AS$523,Batting!AZ$2:$AZ$523),""),"")</f>
        <v/>
      </c>
      <c r="AJ31" s="23" t="str">
        <f t="shared" si="2"/>
        <v>P</v>
      </c>
      <c r="AK31" s="28" t="str">
        <f t="shared" si="3"/>
        <v>Johnny Podres</v>
      </c>
      <c r="AL31" t="s">
        <v>299</v>
      </c>
      <c r="AM31" t="s">
        <v>1222</v>
      </c>
      <c r="AN31" s="23" t="str">
        <f t="shared" si="4"/>
        <v>P</v>
      </c>
      <c r="AO31" s="23" t="str">
        <f t="shared" si="5"/>
        <v>P</v>
      </c>
      <c r="AP31" s="23">
        <f t="shared" si="6"/>
        <v>21</v>
      </c>
      <c r="AQ31" s="28" t="str">
        <f t="shared" si="7"/>
        <v>Podres</v>
      </c>
      <c r="AR31" s="23">
        <f t="shared" si="8"/>
        <v>18</v>
      </c>
      <c r="AS31" s="23">
        <f t="shared" si="9"/>
        <v>4</v>
      </c>
    </row>
    <row r="32" spans="1:45" x14ac:dyDescent="0.25">
      <c r="A32" t="s">
        <v>688</v>
      </c>
      <c r="B32" s="2">
        <v>25</v>
      </c>
      <c r="C32" s="2" t="s">
        <v>119</v>
      </c>
      <c r="D32" s="2" t="s">
        <v>116</v>
      </c>
      <c r="E32" s="2" t="s">
        <v>116</v>
      </c>
      <c r="F32" s="2" t="s">
        <v>118</v>
      </c>
      <c r="G32" s="2">
        <v>192</v>
      </c>
      <c r="H32" s="29">
        <v>15262</v>
      </c>
      <c r="I32" s="2" t="s">
        <v>124</v>
      </c>
      <c r="J32" s="2">
        <v>44</v>
      </c>
      <c r="K32" s="2">
        <v>22</v>
      </c>
      <c r="L32" s="2">
        <v>44</v>
      </c>
      <c r="M32" s="2">
        <v>24</v>
      </c>
      <c r="N32" s="91">
        <v>0</v>
      </c>
      <c r="O32" s="2">
        <v>24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20</v>
      </c>
      <c r="Y32" s="2">
        <v>1</v>
      </c>
      <c r="Z32">
        <v>-0.2</v>
      </c>
      <c r="AA32" s="22">
        <v>7500</v>
      </c>
      <c r="AB32" s="20"/>
      <c r="AC32" s="21"/>
      <c r="AD32" s="23">
        <f t="shared" si="0"/>
        <v>24</v>
      </c>
      <c r="AE32" s="23" t="str">
        <f t="shared" si="1"/>
        <v>C</v>
      </c>
      <c r="AF32" s="23" t="str">
        <f>IF(AJ32="P",_xlfn.XLOOKUP($AQ32,Pitching!$AP$2:$AP$239,Pitching!$AS$2:$AS$239),"")</f>
        <v/>
      </c>
      <c r="AG32" s="23" t="str">
        <f>IF(AJ32="P",_xlfn.XLOOKUP($AQ32,Pitching!$AP$2:$AP$239,Pitching!$AT$2:$AT$239),"")</f>
        <v/>
      </c>
      <c r="AH32" s="23" t="str">
        <f>IF(J32&gt;0, IF(AJ32&lt;&gt;"P",_xlfn.XLOOKUP($AQ32,Batting!$AS$2:$AS$519,Batting!$AY$2:$AY$519),""),"")</f>
        <v>4C</v>
      </c>
      <c r="AI32" s="23" t="str" cm="1">
        <f t="array" ref="AI32">IF(J32&gt;0, IF(AJ32&lt;&gt;"P",_xlfn.XLOOKUP($AQ32,Batting!$AS$2:$AS$523,Batting!AZ$2:$AZ$523),""),"")</f>
        <v>R</v>
      </c>
      <c r="AJ32" s="23" t="str">
        <f t="shared" si="2"/>
        <v>Field</v>
      </c>
      <c r="AK32" s="28" t="str">
        <f t="shared" si="3"/>
        <v>Jim Price</v>
      </c>
      <c r="AL32" t="s">
        <v>296</v>
      </c>
      <c r="AM32" t="s">
        <v>298</v>
      </c>
      <c r="AN32" s="23" t="str">
        <f t="shared" si="4"/>
        <v>Field</v>
      </c>
      <c r="AO32" s="23" t="str">
        <f t="shared" si="5"/>
        <v>C</v>
      </c>
      <c r="AP32" s="23">
        <f t="shared" si="6"/>
        <v>24</v>
      </c>
      <c r="AQ32" s="28" t="str">
        <f t="shared" si="7"/>
        <v>Price</v>
      </c>
      <c r="AR32" s="23" t="str">
        <f t="shared" si="8"/>
        <v>4C</v>
      </c>
      <c r="AS32" s="23" t="str">
        <f t="shared" si="9"/>
        <v>R</v>
      </c>
    </row>
    <row r="33" spans="1:45" x14ac:dyDescent="0.25">
      <c r="A33" t="s">
        <v>707</v>
      </c>
      <c r="B33" s="2">
        <v>31</v>
      </c>
      <c r="C33" s="2" t="s">
        <v>119</v>
      </c>
      <c r="D33" s="2" t="s">
        <v>116</v>
      </c>
      <c r="E33" s="2" t="s">
        <v>116</v>
      </c>
      <c r="F33" s="2" t="s">
        <v>126</v>
      </c>
      <c r="G33" s="2">
        <v>180</v>
      </c>
      <c r="H33" s="29">
        <v>12990</v>
      </c>
      <c r="I33" s="2">
        <v>10</v>
      </c>
      <c r="J33" s="2">
        <v>20</v>
      </c>
      <c r="K33" s="2">
        <v>0</v>
      </c>
      <c r="L33" s="2">
        <v>20</v>
      </c>
      <c r="M33" s="2">
        <v>20</v>
      </c>
      <c r="N33" s="91">
        <v>20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>
        <v>-1</v>
      </c>
      <c r="AA33" s="22">
        <v>29000</v>
      </c>
      <c r="AB33" s="20"/>
      <c r="AC33" s="21"/>
      <c r="AD33" s="23">
        <f t="shared" si="0"/>
        <v>20</v>
      </c>
      <c r="AE33" s="23" t="str">
        <f t="shared" si="1"/>
        <v>P</v>
      </c>
      <c r="AF33" s="23">
        <f>IF(AJ33="P",_xlfn.XLOOKUP($AQ33,Pitching!$AP$2:$AP$239,Pitching!$AS$2:$AS$239),"")</f>
        <v>13</v>
      </c>
      <c r="AG33" s="23">
        <f>IF(AJ33="P",_xlfn.XLOOKUP($AQ33,Pitching!$AP$2:$AP$239,Pitching!$AT$2:$AT$239),"")</f>
        <v>2</v>
      </c>
      <c r="AH33" s="23" t="str">
        <f>IF(J33&gt;0, IF(AJ33&lt;&gt;"P",_xlfn.XLOOKUP($AQ33,Batting!$AS$2:$AS$519,Batting!$AY$2:$AY$519),""),"")</f>
        <v/>
      </c>
      <c r="AI33" s="23" t="str" cm="1">
        <f t="array" ref="AI33">IF(J33&gt;0, IF(AJ33&lt;&gt;"P",_xlfn.XLOOKUP($AQ33,Batting!$AS$2:$AS$523,Batting!AZ$2:$AZ$523),""),"")</f>
        <v/>
      </c>
      <c r="AJ33" s="23" t="str">
        <f t="shared" si="2"/>
        <v>P</v>
      </c>
      <c r="AK33" s="28" t="str">
        <f t="shared" si="3"/>
        <v>Larry Sherry</v>
      </c>
      <c r="AL33" t="s">
        <v>138</v>
      </c>
      <c r="AM33" t="s">
        <v>1237</v>
      </c>
      <c r="AN33" s="23" t="str">
        <f t="shared" si="4"/>
        <v>P</v>
      </c>
      <c r="AO33" s="23" t="str">
        <f t="shared" si="5"/>
        <v>P</v>
      </c>
      <c r="AP33" s="23">
        <f t="shared" si="6"/>
        <v>20</v>
      </c>
      <c r="AQ33" s="28" t="str">
        <f t="shared" si="7"/>
        <v>Sherry</v>
      </c>
      <c r="AR33" s="23">
        <f t="shared" si="8"/>
        <v>13</v>
      </c>
      <c r="AS33" s="23">
        <f t="shared" si="9"/>
        <v>2</v>
      </c>
    </row>
    <row r="34" spans="1:45" x14ac:dyDescent="0.25">
      <c r="A34" t="s">
        <v>711</v>
      </c>
      <c r="B34" s="2">
        <v>25</v>
      </c>
      <c r="C34" s="2" t="s">
        <v>119</v>
      </c>
      <c r="D34" s="2" t="s">
        <v>116</v>
      </c>
      <c r="E34" s="2" t="s">
        <v>116</v>
      </c>
      <c r="F34" s="2" t="s">
        <v>136</v>
      </c>
      <c r="G34" s="2">
        <v>190</v>
      </c>
      <c r="H34" s="29">
        <v>15376</v>
      </c>
      <c r="I34" s="2">
        <v>4</v>
      </c>
      <c r="J34" s="2">
        <v>37</v>
      </c>
      <c r="K34" s="2">
        <v>37</v>
      </c>
      <c r="L34" s="2">
        <v>37</v>
      </c>
      <c r="M34" s="2">
        <v>37</v>
      </c>
      <c r="N34" s="91">
        <v>37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>
        <v>-0.6</v>
      </c>
      <c r="AA34" s="22"/>
      <c r="AB34" s="20"/>
      <c r="AC34" s="21"/>
      <c r="AD34" s="23">
        <f t="shared" si="0"/>
        <v>37</v>
      </c>
      <c r="AE34" s="23" t="str">
        <f t="shared" si="1"/>
        <v>P</v>
      </c>
      <c r="AF34" s="23">
        <f>IF(AJ34="P",_xlfn.XLOOKUP($AQ34,Pitching!$AP$2:$AP$239,Pitching!$AS$2:$AS$239),"")</f>
        <v>21</v>
      </c>
      <c r="AG34" s="23">
        <f>IF(AJ34="P",_xlfn.XLOOKUP($AQ34,Pitching!$AP$2:$AP$239,Pitching!$AT$2:$AT$239),"")</f>
        <v>7</v>
      </c>
      <c r="AH34" s="23" t="str">
        <f>IF(J34&gt;0, IF(AJ34&lt;&gt;"P",_xlfn.XLOOKUP($AQ34,Batting!$AS$2:$AS$519,Batting!$AY$2:$AY$519),""),"")</f>
        <v/>
      </c>
      <c r="AI34" s="23" t="str" cm="1">
        <f t="array" ref="AI34">IF(J34&gt;0, IF(AJ34&lt;&gt;"P",_xlfn.XLOOKUP($AQ34,Batting!$AS$2:$AS$523,Batting!AZ$2:$AZ$523),""),"")</f>
        <v/>
      </c>
      <c r="AJ34" s="23" t="str">
        <f t="shared" si="2"/>
        <v>P</v>
      </c>
      <c r="AK34" s="28" t="str">
        <f t="shared" si="3"/>
        <v>Joe Sparma</v>
      </c>
      <c r="AL34" t="s">
        <v>152</v>
      </c>
      <c r="AM34" t="s">
        <v>1212</v>
      </c>
      <c r="AN34" s="23" t="str">
        <f t="shared" si="4"/>
        <v>P</v>
      </c>
      <c r="AO34" s="23" t="str">
        <f t="shared" si="5"/>
        <v>P</v>
      </c>
      <c r="AP34" s="23">
        <f t="shared" si="6"/>
        <v>37</v>
      </c>
      <c r="AQ34" s="28" t="str">
        <f t="shared" si="7"/>
        <v>Sparma</v>
      </c>
      <c r="AR34" s="23">
        <f t="shared" si="8"/>
        <v>21</v>
      </c>
      <c r="AS34" s="23">
        <f t="shared" si="9"/>
        <v>7</v>
      </c>
    </row>
    <row r="35" spans="1:45" x14ac:dyDescent="0.25">
      <c r="A35" t="s">
        <v>454</v>
      </c>
      <c r="B35" s="2">
        <v>24</v>
      </c>
      <c r="C35" s="2" t="s">
        <v>119</v>
      </c>
      <c r="D35" s="2" t="s">
        <v>116</v>
      </c>
      <c r="E35" s="2" t="s">
        <v>116</v>
      </c>
      <c r="F35" s="2" t="s">
        <v>136</v>
      </c>
      <c r="G35" s="2">
        <v>185</v>
      </c>
      <c r="H35" s="29">
        <v>15542</v>
      </c>
      <c r="I35" s="2">
        <v>4</v>
      </c>
      <c r="J35" s="2">
        <v>145</v>
      </c>
      <c r="K35" s="2">
        <v>78</v>
      </c>
      <c r="L35" s="2">
        <v>145</v>
      </c>
      <c r="M35" s="2">
        <v>132</v>
      </c>
      <c r="N35" s="91">
        <v>0</v>
      </c>
      <c r="O35" s="2">
        <v>0</v>
      </c>
      <c r="P35" s="2">
        <v>8</v>
      </c>
      <c r="Q35" s="2">
        <v>0</v>
      </c>
      <c r="R35" s="2">
        <v>0</v>
      </c>
      <c r="S35" s="2">
        <v>0</v>
      </c>
      <c r="T35" s="2">
        <v>0</v>
      </c>
      <c r="U35" s="2">
        <v>129</v>
      </c>
      <c r="V35" s="2">
        <v>0</v>
      </c>
      <c r="W35" s="2">
        <v>129</v>
      </c>
      <c r="X35" s="2">
        <v>14</v>
      </c>
      <c r="Y35" s="2">
        <v>12</v>
      </c>
      <c r="Z35">
        <v>1.6</v>
      </c>
      <c r="AA35" s="22"/>
      <c r="AB35" s="20"/>
      <c r="AC35" s="21"/>
      <c r="AD35" s="23">
        <f t="shared" si="0"/>
        <v>129</v>
      </c>
      <c r="AE35" s="23" t="str">
        <f t="shared" si="1"/>
        <v>CF</v>
      </c>
      <c r="AF35" s="23" t="str">
        <f>IF(AJ35="P",_xlfn.XLOOKUP($AQ35,Pitching!$AP$2:$AP$239,Pitching!$AS$2:$AS$239),"")</f>
        <v/>
      </c>
      <c r="AG35" s="23" t="str">
        <f>IF(AJ35="P",_xlfn.XLOOKUP($AQ35,Pitching!$AP$2:$AP$239,Pitching!$AT$2:$AT$239),"")</f>
        <v/>
      </c>
      <c r="AH35" s="23" t="str">
        <f>IF(J35&gt;0, IF(AJ35&lt;&gt;"P",_xlfn.XLOOKUP($AQ35,Batting!$AS$2:$AS$519,Batting!$AY$2:$AY$519),""),"")</f>
        <v>5C</v>
      </c>
      <c r="AI35" s="23" t="str" cm="1">
        <f t="array" ref="AI35">IF(J35&gt;0, IF(AJ35&lt;&gt;"P",_xlfn.XLOOKUP($AQ35,Batting!$AS$2:$AS$523,Batting!AZ$2:$AZ$523),""),"")</f>
        <v>R</v>
      </c>
      <c r="AJ35" s="23" t="str">
        <f t="shared" si="2"/>
        <v>Field</v>
      </c>
      <c r="AK35" s="28" t="str">
        <f t="shared" si="3"/>
        <v>Mickey Stanley</v>
      </c>
      <c r="AL35" t="s">
        <v>1257</v>
      </c>
      <c r="AM35" t="s">
        <v>1261</v>
      </c>
      <c r="AN35" s="23" t="str">
        <f t="shared" si="4"/>
        <v>Field</v>
      </c>
      <c r="AO35" s="23" t="str">
        <f t="shared" si="5"/>
        <v>CF</v>
      </c>
      <c r="AP35" s="23">
        <f t="shared" si="6"/>
        <v>129</v>
      </c>
      <c r="AQ35" s="28" t="str">
        <f t="shared" si="7"/>
        <v>Stanley</v>
      </c>
      <c r="AR35" s="23" t="str">
        <f t="shared" si="8"/>
        <v>5C</v>
      </c>
      <c r="AS35" s="23" t="str">
        <f t="shared" si="9"/>
        <v>R</v>
      </c>
    </row>
    <row r="36" spans="1:45" x14ac:dyDescent="0.25">
      <c r="A36" t="s">
        <v>546</v>
      </c>
      <c r="B36" s="2">
        <v>32</v>
      </c>
      <c r="C36" s="2" t="s">
        <v>119</v>
      </c>
      <c r="D36" s="2" t="s">
        <v>116</v>
      </c>
      <c r="E36" s="2" t="s">
        <v>116</v>
      </c>
      <c r="F36" s="2" t="s">
        <v>125</v>
      </c>
      <c r="G36" s="2">
        <v>160</v>
      </c>
      <c r="H36" s="29">
        <v>12818</v>
      </c>
      <c r="I36" s="2">
        <v>6</v>
      </c>
      <c r="J36" s="2">
        <v>74</v>
      </c>
      <c r="K36" s="2">
        <v>22</v>
      </c>
      <c r="L36" s="2">
        <v>74</v>
      </c>
      <c r="M36" s="2">
        <v>62</v>
      </c>
      <c r="N36" s="91">
        <v>0</v>
      </c>
      <c r="O36" s="2">
        <v>0</v>
      </c>
      <c r="P36" s="2">
        <v>0</v>
      </c>
      <c r="Q36" s="2">
        <v>12</v>
      </c>
      <c r="R36" s="2">
        <v>10</v>
      </c>
      <c r="S36" s="2">
        <v>44</v>
      </c>
      <c r="T36" s="2">
        <v>0</v>
      </c>
      <c r="U36" s="2">
        <v>0</v>
      </c>
      <c r="V36" s="2">
        <v>0</v>
      </c>
      <c r="W36" s="2">
        <v>0</v>
      </c>
      <c r="X36" s="2">
        <v>11</v>
      </c>
      <c r="Y36" s="2">
        <v>10</v>
      </c>
      <c r="Z36">
        <v>1.3</v>
      </c>
      <c r="AA36" s="22"/>
      <c r="AB36" s="20"/>
      <c r="AC36" s="21"/>
      <c r="AD36" s="23">
        <f t="shared" si="0"/>
        <v>44</v>
      </c>
      <c r="AE36" s="23" t="str">
        <f t="shared" si="1"/>
        <v>SS</v>
      </c>
      <c r="AF36" s="23" t="str">
        <f>IF(AJ36="P",_xlfn.XLOOKUP($AQ36,Pitching!$AP$2:$AP$239,Pitching!$AS$2:$AS$239),"")</f>
        <v/>
      </c>
      <c r="AG36" s="23" t="str">
        <f>IF(AJ36="P",_xlfn.XLOOKUP($AQ36,Pitching!$AP$2:$AP$239,Pitching!$AT$2:$AT$239),"")</f>
        <v/>
      </c>
      <c r="AH36" s="23" t="str">
        <f>IF(J36&gt;0, IF(AJ36&lt;&gt;"P",_xlfn.XLOOKUP($AQ36,Batting!$AS$2:$AS$519,Batting!$AY$2:$AY$519),""),"")</f>
        <v>4C</v>
      </c>
      <c r="AI36" s="23" t="str" cm="1">
        <f t="array" ref="AI36">IF(J36&gt;0, IF(AJ36&lt;&gt;"P",_xlfn.XLOOKUP($AQ36,Batting!$AS$2:$AS$523,Batting!AZ$2:$AZ$523),""),"")</f>
        <v>R</v>
      </c>
      <c r="AJ36" s="23" t="str">
        <f t="shared" si="2"/>
        <v>Field</v>
      </c>
      <c r="AK36" s="28" t="str">
        <f t="shared" si="3"/>
        <v>Dick Tracewski</v>
      </c>
      <c r="AL36" t="s">
        <v>160</v>
      </c>
      <c r="AM36" t="s">
        <v>1101</v>
      </c>
      <c r="AN36" s="23" t="str">
        <f t="shared" si="4"/>
        <v>Field</v>
      </c>
      <c r="AO36" s="23" t="str">
        <f t="shared" si="5"/>
        <v>SS</v>
      </c>
      <c r="AP36" s="23">
        <f t="shared" si="6"/>
        <v>44</v>
      </c>
      <c r="AQ36" s="28" t="str">
        <f t="shared" si="7"/>
        <v>Tracewski</v>
      </c>
      <c r="AR36" s="23" t="str">
        <f t="shared" si="8"/>
        <v>4C</v>
      </c>
      <c r="AS36" s="23" t="str">
        <f t="shared" si="9"/>
        <v>R</v>
      </c>
    </row>
    <row r="37" spans="1:45" x14ac:dyDescent="0.25">
      <c r="A37" t="s">
        <v>466</v>
      </c>
      <c r="B37" s="2">
        <v>28</v>
      </c>
      <c r="C37" s="2" t="s">
        <v>119</v>
      </c>
      <c r="D37" s="2" t="s">
        <v>116</v>
      </c>
      <c r="E37" s="2" t="s">
        <v>116</v>
      </c>
      <c r="F37" s="2" t="s">
        <v>128</v>
      </c>
      <c r="G37" s="2">
        <v>162</v>
      </c>
      <c r="H37" s="29">
        <v>14090</v>
      </c>
      <c r="I37" s="2">
        <v>5</v>
      </c>
      <c r="J37" s="2">
        <v>142</v>
      </c>
      <c r="K37" s="2">
        <v>135</v>
      </c>
      <c r="L37" s="2">
        <v>142</v>
      </c>
      <c r="M37" s="2">
        <v>140</v>
      </c>
      <c r="N37" s="91">
        <v>0</v>
      </c>
      <c r="O37" s="2">
        <v>0</v>
      </c>
      <c r="P37" s="2">
        <v>0</v>
      </c>
      <c r="Q37" s="2">
        <v>0</v>
      </c>
      <c r="R37" s="2">
        <v>140</v>
      </c>
      <c r="S37" s="2">
        <v>1</v>
      </c>
      <c r="T37" s="2">
        <v>0</v>
      </c>
      <c r="U37" s="2">
        <v>0</v>
      </c>
      <c r="V37" s="2">
        <v>0</v>
      </c>
      <c r="W37" s="2">
        <v>0</v>
      </c>
      <c r="X37" s="2">
        <v>3</v>
      </c>
      <c r="Y37" s="2">
        <v>0</v>
      </c>
      <c r="Z37">
        <v>2.6</v>
      </c>
      <c r="AA37" s="22"/>
      <c r="AB37" s="20"/>
      <c r="AC37" s="21"/>
      <c r="AD37" s="23">
        <f t="shared" si="0"/>
        <v>140</v>
      </c>
      <c r="AE37" s="23" t="str">
        <f t="shared" si="1"/>
        <v>3B</v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>4C</v>
      </c>
      <c r="AI37" s="23" t="str" cm="1">
        <f t="array" ref="AI37">IF(J37&gt;0, IF(AJ37&lt;&gt;"P",_xlfn.XLOOKUP($AQ37,Batting!$AS$2:$AS$523,Batting!AZ$2:$AZ$523),""),"")</f>
        <v>R</v>
      </c>
      <c r="AJ37" s="23" t="str">
        <f t="shared" si="2"/>
        <v>Field</v>
      </c>
      <c r="AK37" s="28" t="str">
        <f t="shared" si="3"/>
        <v>Don Wert</v>
      </c>
      <c r="AL37" t="s">
        <v>140</v>
      </c>
      <c r="AM37" t="s">
        <v>1108</v>
      </c>
      <c r="AN37" s="23" t="str">
        <f t="shared" si="4"/>
        <v>Field</v>
      </c>
      <c r="AO37" s="23" t="str">
        <f t="shared" si="5"/>
        <v>3B</v>
      </c>
      <c r="AP37" s="23">
        <f t="shared" si="6"/>
        <v>140</v>
      </c>
      <c r="AQ37" s="28" t="str">
        <f t="shared" si="7"/>
        <v>Wert</v>
      </c>
      <c r="AR37" s="23" t="str">
        <f t="shared" si="8"/>
        <v>4C</v>
      </c>
      <c r="AS37" s="23" t="str">
        <f t="shared" si="9"/>
        <v>R</v>
      </c>
    </row>
    <row r="38" spans="1:45" x14ac:dyDescent="0.25">
      <c r="A38" t="s">
        <v>733</v>
      </c>
      <c r="B38" s="2">
        <v>31</v>
      </c>
      <c r="C38" s="2" t="s">
        <v>119</v>
      </c>
      <c r="D38" s="2" t="s">
        <v>116</v>
      </c>
      <c r="E38" s="2" t="s">
        <v>116</v>
      </c>
      <c r="F38" s="2" t="s">
        <v>120</v>
      </c>
      <c r="G38" s="2">
        <v>188</v>
      </c>
      <c r="H38" s="29">
        <v>13054</v>
      </c>
      <c r="I38" s="2">
        <v>8</v>
      </c>
      <c r="J38" s="2">
        <v>36</v>
      </c>
      <c r="K38" s="2">
        <v>4</v>
      </c>
      <c r="L38" s="2">
        <v>36</v>
      </c>
      <c r="M38" s="2">
        <v>36</v>
      </c>
      <c r="N38" s="91">
        <v>36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>
        <v>0.5</v>
      </c>
      <c r="AA38" s="22">
        <v>24500</v>
      </c>
      <c r="AD38" s="23">
        <f t="shared" si="0"/>
        <v>36</v>
      </c>
      <c r="AE38" s="23" t="str">
        <f t="shared" si="1"/>
        <v>P</v>
      </c>
      <c r="AF38" s="23">
        <f>IF(AJ38="P",_xlfn.XLOOKUP($AQ38,Pitching!$AP$2:$AP$239,Pitching!$AS$2:$AS$239),"")</f>
        <v>23</v>
      </c>
      <c r="AG38" s="23">
        <f>IF(AJ38="P",_xlfn.XLOOKUP($AQ38,Pitching!$AP$2:$AP$239,Pitching!$AT$2:$AT$239),"")</f>
        <v>3</v>
      </c>
      <c r="AH38" s="23" t="str">
        <f>IF(J38&gt;0, IF(AJ38&lt;&gt;"P",_xlfn.XLOOKUP($AQ38,Batting!$AS$2:$AS$519,Batting!$AY$2:$AY$519),""),"")</f>
        <v/>
      </c>
      <c r="AI38" s="23" t="str" cm="1">
        <f t="array" ref="AI38">IF(J38&gt;0, IF(AJ38&lt;&gt;"P",_xlfn.XLOOKUP($AQ38,Batting!$AS$2:$AS$523,Batting!AZ$2:$AZ$523),""),"")</f>
        <v/>
      </c>
      <c r="AJ38" s="23" t="str">
        <f t="shared" si="2"/>
        <v>P</v>
      </c>
      <c r="AK38" s="28" t="str">
        <f t="shared" si="3"/>
        <v>Dave Wickersham</v>
      </c>
      <c r="AL38" t="s">
        <v>273</v>
      </c>
      <c r="AM38" t="s">
        <v>1087</v>
      </c>
      <c r="AN38" s="23" t="str">
        <f t="shared" si="4"/>
        <v>P</v>
      </c>
      <c r="AO38" s="23" t="str">
        <f t="shared" si="5"/>
        <v>P</v>
      </c>
      <c r="AP38" s="23">
        <f t="shared" si="6"/>
        <v>36</v>
      </c>
      <c r="AQ38" s="28" t="str">
        <f t="shared" si="7"/>
        <v>Wickersham</v>
      </c>
      <c r="AR38" s="23">
        <f t="shared" si="8"/>
        <v>23</v>
      </c>
      <c r="AS38" s="23">
        <f t="shared" si="9"/>
        <v>3</v>
      </c>
    </row>
    <row r="39" spans="1:45" x14ac:dyDescent="0.25">
      <c r="A39" t="s">
        <v>483</v>
      </c>
      <c r="B39" s="2">
        <v>32</v>
      </c>
      <c r="C39" s="2" t="s">
        <v>119</v>
      </c>
      <c r="D39" s="2" t="s">
        <v>116</v>
      </c>
      <c r="E39" s="2" t="s">
        <v>116</v>
      </c>
      <c r="F39" s="2" t="s">
        <v>120</v>
      </c>
      <c r="G39" s="2">
        <v>216</v>
      </c>
      <c r="H39" s="29">
        <v>12694</v>
      </c>
      <c r="I39" s="2">
        <v>8</v>
      </c>
      <c r="J39" s="2">
        <v>52</v>
      </c>
      <c r="K39" s="2">
        <v>38</v>
      </c>
      <c r="L39" s="2">
        <v>52</v>
      </c>
      <c r="M39" s="2">
        <v>39</v>
      </c>
      <c r="N39" s="91">
        <v>39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13</v>
      </c>
      <c r="Y39" s="2">
        <v>0</v>
      </c>
      <c r="Z39">
        <v>3</v>
      </c>
      <c r="AA39" s="22">
        <v>34000</v>
      </c>
      <c r="AD39" s="23">
        <f t="shared" ref="AD39:AD60" si="10">IF(SUM(N39:V39)=0,MAX(X39:Y39),MAX(N39:V39))</f>
        <v>39</v>
      </c>
      <c r="AE39" s="23" t="str">
        <f t="shared" si="1"/>
        <v>P</v>
      </c>
      <c r="AF39" s="23">
        <f>IF(AJ39="P",_xlfn.XLOOKUP($AQ39,Pitching!$AP$2:$AP$239,Pitching!$AS$2:$AS$239),"")</f>
        <v>25</v>
      </c>
      <c r="AG39" s="23">
        <f>IF(AJ39="P",_xlfn.XLOOKUP($AQ39,Pitching!$AP$2:$AP$239,Pitching!$AT$2:$AT$239),"")</f>
        <v>8</v>
      </c>
      <c r="AH39" s="23" t="str">
        <f>IF(J39&gt;0, IF(AJ39&lt;&gt;"P",_xlfn.XLOOKUP($AQ39,Batting!$AS$2:$AS$519,Batting!$AY$2:$AY$519),""),"")</f>
        <v/>
      </c>
      <c r="AI39" s="23" t="str" cm="1">
        <f t="array" ref="AI39">IF(J39&gt;0, IF(AJ39&lt;&gt;"P",_xlfn.XLOOKUP($AQ39,Batting!$AS$2:$AS$523,Batting!AZ$2:$AZ$523),""),"")</f>
        <v/>
      </c>
      <c r="AJ39" s="23" t="str">
        <f t="shared" si="2"/>
        <v>P</v>
      </c>
      <c r="AK39" s="28" t="str">
        <f t="shared" si="3"/>
        <v>Earl Wilson</v>
      </c>
      <c r="AL39" t="s">
        <v>1117</v>
      </c>
      <c r="AM39" t="s">
        <v>359</v>
      </c>
      <c r="AN39" s="23" t="str">
        <f t="shared" si="4"/>
        <v>P</v>
      </c>
      <c r="AO39" s="23" t="str">
        <f t="shared" si="5"/>
        <v>P</v>
      </c>
      <c r="AP39" s="23">
        <f t="shared" si="6"/>
        <v>39</v>
      </c>
      <c r="AQ39" s="28" t="str">
        <f t="shared" si="7"/>
        <v>Wilson</v>
      </c>
      <c r="AR39" s="23">
        <f t="shared" si="8"/>
        <v>25</v>
      </c>
      <c r="AS39" s="23">
        <f t="shared" si="9"/>
        <v>8</v>
      </c>
    </row>
    <row r="40" spans="1:45" x14ac:dyDescent="0.25">
      <c r="A40" t="s">
        <v>738</v>
      </c>
      <c r="B40" s="2">
        <v>30</v>
      </c>
      <c r="C40" s="2" t="s">
        <v>119</v>
      </c>
      <c r="D40" s="2" t="s">
        <v>116</v>
      </c>
      <c r="E40" s="2" t="s">
        <v>116</v>
      </c>
      <c r="F40" s="2" t="s">
        <v>136</v>
      </c>
      <c r="G40" s="2">
        <v>163</v>
      </c>
      <c r="H40" s="29">
        <v>13688</v>
      </c>
      <c r="I40" s="2">
        <v>7</v>
      </c>
      <c r="J40" s="2">
        <v>14</v>
      </c>
      <c r="K40" s="2">
        <v>3</v>
      </c>
      <c r="L40" s="2">
        <v>14</v>
      </c>
      <c r="M40" s="2">
        <v>4</v>
      </c>
      <c r="N40" s="91">
        <v>0</v>
      </c>
      <c r="O40" s="2">
        <v>0</v>
      </c>
      <c r="P40" s="2">
        <v>2</v>
      </c>
      <c r="Q40" s="2">
        <v>2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10</v>
      </c>
      <c r="Y40" s="2">
        <v>1</v>
      </c>
      <c r="Z40">
        <v>-0.4</v>
      </c>
      <c r="AA40" s="22"/>
      <c r="AD40" s="23">
        <f t="shared" si="10"/>
        <v>2</v>
      </c>
      <c r="AE40" s="23" t="str">
        <f t="shared" si="1"/>
        <v>1B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e">
        <f>IF(J40&gt;0, IF(AJ40&lt;&gt;"P",_xlfn.XLOOKUP($AQ40,Batting!$AS$2:$AS$519,Batting!$AY$2:$AY$519),""),"")</f>
        <v>#N/A</v>
      </c>
      <c r="AI40" s="23" t="e" cm="1">
        <f t="array" ref="AI40">IF(J40&gt;0, IF(AJ40&lt;&gt;"P",_xlfn.XLOOKUP($AQ40,Batting!$AS$2:$AS$523,Batting!AZ$2:$AZ$523),""),"")</f>
        <v>#N/A</v>
      </c>
      <c r="AJ40" s="23" t="str">
        <f t="shared" si="2"/>
        <v>Field</v>
      </c>
      <c r="AK40" s="28" t="str">
        <f t="shared" si="3"/>
        <v>Jake Wood</v>
      </c>
      <c r="AL40" t="s">
        <v>1176</v>
      </c>
      <c r="AM40" t="s">
        <v>1178</v>
      </c>
      <c r="AN40" s="23" t="str">
        <f t="shared" si="4"/>
        <v>Field</v>
      </c>
      <c r="AO40" s="23" t="str">
        <f t="shared" si="5"/>
        <v>1B</v>
      </c>
      <c r="AP40" s="23">
        <f t="shared" si="6"/>
        <v>2</v>
      </c>
      <c r="AQ40" s="28" t="str">
        <f t="shared" si="7"/>
        <v>Wood</v>
      </c>
      <c r="AR40" s="23" t="e">
        <f t="shared" si="8"/>
        <v>#N/A</v>
      </c>
      <c r="AS40" s="23" t="e">
        <f t="shared" si="9"/>
        <v>#N/A</v>
      </c>
    </row>
    <row r="41" spans="1:45" x14ac:dyDescent="0.25">
      <c r="H41" s="29"/>
      <c r="AA41" s="22"/>
      <c r="AD41" s="23"/>
      <c r="AE41" s="23"/>
      <c r="AF41" s="23"/>
      <c r="AG41" s="23"/>
      <c r="AH41" s="23"/>
      <c r="AI41" s="23"/>
      <c r="AJ41" s="23"/>
      <c r="AK41" s="28"/>
      <c r="AN41" s="23"/>
      <c r="AO41" s="23"/>
      <c r="AP41" s="23"/>
      <c r="AQ41" s="28"/>
      <c r="AR41" s="23"/>
      <c r="AS41" s="23"/>
    </row>
    <row r="42" spans="1:45" x14ac:dyDescent="0.25">
      <c r="H42" s="29"/>
      <c r="AA42" s="22"/>
      <c r="AD42" s="23">
        <f t="shared" si="10"/>
        <v>0</v>
      </c>
      <c r="AE42" s="23" t="str">
        <f t="shared" si="1"/>
        <v/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/>
      </c>
      <c r="AI42" s="23" t="str" cm="1">
        <f t="array" ref="AI42">IF(J42&gt;0, IF(AJ42&lt;&gt;"P",_xlfn.XLOOKUP($AQ42,Batting!$AS$2:$AS$523,Batting!AZ$2:$AZ$523),""),"")</f>
        <v/>
      </c>
      <c r="AJ42" s="23" t="str">
        <f t="shared" si="2"/>
        <v/>
      </c>
      <c r="AK42" s="28" t="str">
        <f t="shared" si="3"/>
        <v/>
      </c>
      <c r="AN42" s="23" t="str">
        <f t="shared" si="4"/>
        <v/>
      </c>
      <c r="AO42" s="23" t="str">
        <f t="shared" si="5"/>
        <v/>
      </c>
      <c r="AP42" s="23">
        <f t="shared" si="6"/>
        <v>0</v>
      </c>
      <c r="AQ42" s="28">
        <f t="shared" si="7"/>
        <v>0</v>
      </c>
      <c r="AR42" s="23" t="str">
        <f t="shared" si="8"/>
        <v/>
      </c>
      <c r="AS42" s="23" t="str">
        <f t="shared" si="9"/>
        <v/>
      </c>
    </row>
    <row r="43" spans="1:45" x14ac:dyDescent="0.25">
      <c r="H43" s="29"/>
      <c r="AA43" s="22"/>
      <c r="AD43" s="23">
        <f t="shared" si="10"/>
        <v>0</v>
      </c>
      <c r="AE43" s="23" t="str">
        <f t="shared" si="1"/>
        <v/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/>
      </c>
      <c r="AK43" s="28" t="str">
        <f t="shared" si="3"/>
        <v/>
      </c>
      <c r="AN43" s="23" t="str">
        <f t="shared" si="4"/>
        <v/>
      </c>
      <c r="AO43" s="23" t="str">
        <f t="shared" si="5"/>
        <v/>
      </c>
      <c r="AP43" s="23">
        <f t="shared" si="6"/>
        <v>0</v>
      </c>
      <c r="AQ43" s="28">
        <f t="shared" si="7"/>
        <v>0</v>
      </c>
      <c r="AR43" s="23" t="str">
        <f t="shared" si="8"/>
        <v/>
      </c>
      <c r="AS43" s="23" t="str">
        <f t="shared" si="9"/>
        <v/>
      </c>
    </row>
    <row r="44" spans="1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1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1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t="s">
        <v>170</v>
      </c>
      <c r="T66" s="3" t="str">
        <f>IF(R66&gt;0,_xlfn.XLOOKUP(R66,$L$71:$L$111,$H$71:$H$111),"-")</f>
        <v>Freehan</v>
      </c>
      <c r="U66" s="32" t="s">
        <v>161</v>
      </c>
      <c r="V66" s="2" t="str">
        <f>IF(R66&gt;0,_xlfn.XLOOKUP(R66,$L$71:$L$111,$I$71:$I$111),"-")</f>
        <v>4B</v>
      </c>
      <c r="W66" s="32" t="s">
        <v>171</v>
      </c>
      <c r="X66" s="2" t="str">
        <f>IF(R66&gt;0,_xlfn.XLOOKUP(R66,$L$71:$L$111,$J$71:$J$111),"-")</f>
        <v>R</v>
      </c>
      <c r="Y66" s="32" t="s">
        <v>172</v>
      </c>
      <c r="Z66" s="2" t="str">
        <f>_xlfn.XLOOKUP(BK83,$L$71:$L$111,$J$71:$J$111)</f>
        <v>L</v>
      </c>
      <c r="AA66" s="32" t="s">
        <v>173</v>
      </c>
      <c r="AD66" s="2" t="str">
        <f>_xlfn.XLOOKUP(R66,$M$71:$M$127,$F$71:$F$127)</f>
        <v>C</v>
      </c>
    </row>
    <row r="67" spans="5:30" x14ac:dyDescent="0.25">
      <c r="R67" s="2">
        <v>2</v>
      </c>
      <c r="S67" t="s">
        <v>175</v>
      </c>
      <c r="T67" s="3" t="str">
        <f t="shared" ref="T67:T75" si="11">IF(R67&gt;0,_xlfn.XLOOKUP(R67,$L$71:$L$111,$H$71:$H$111),"-")</f>
        <v>Horton</v>
      </c>
      <c r="U67" s="32" t="s">
        <v>161</v>
      </c>
      <c r="V67" s="2" t="str">
        <f t="shared" ref="V67:V75" si="12">IF(R67&gt;0,_xlfn.XLOOKUP(R67,$L$71:$L$111,$I$71:$I$111),"-")</f>
        <v>4B</v>
      </c>
      <c r="W67" s="32" t="s">
        <v>171</v>
      </c>
      <c r="X67" s="2" t="str">
        <f t="shared" ref="X67:X74" si="13">IF(R67&gt;0,_xlfn.XLOOKUP(R67,$L$71:$L$111,$J$71:$J$111),"-")</f>
        <v>R</v>
      </c>
      <c r="Y67" s="32" t="s">
        <v>172</v>
      </c>
      <c r="Z67" s="2" t="str">
        <f t="shared" ref="Z67:Z74" si="14">_xlfn.XLOOKUP(BK84,$L$71:$L$111,$J$71:$J$111)</f>
        <v>L</v>
      </c>
      <c r="AA67" s="32" t="s">
        <v>173</v>
      </c>
      <c r="AD67" s="2" t="str">
        <f t="shared" ref="AD67:AD75" si="15">_xlfn.XLOOKUP(R67,$M$71:$M$127,$F$71:$F$127)</f>
        <v>LF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t="s">
        <v>176</v>
      </c>
      <c r="T68" s="3" t="str">
        <f t="shared" si="11"/>
        <v>Cash</v>
      </c>
      <c r="U68" s="32" t="s">
        <v>161</v>
      </c>
      <c r="V68" s="2" t="str">
        <f t="shared" si="12"/>
        <v>4B</v>
      </c>
      <c r="W68" s="32" t="s">
        <v>171</v>
      </c>
      <c r="X68" s="2" t="str">
        <f t="shared" si="13"/>
        <v>L</v>
      </c>
      <c r="Y68" s="32" t="s">
        <v>172</v>
      </c>
      <c r="Z68" s="2" t="str">
        <f t="shared" si="14"/>
        <v>L</v>
      </c>
      <c r="AA68" s="32" t="s">
        <v>173</v>
      </c>
      <c r="AD68" s="2" t="str">
        <f t="shared" si="15"/>
        <v>CF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t="s">
        <v>178</v>
      </c>
      <c r="T69" s="3" t="str">
        <f t="shared" si="11"/>
        <v>Stanley</v>
      </c>
      <c r="U69" s="32" t="s">
        <v>161</v>
      </c>
      <c r="V69" s="2" t="str">
        <f t="shared" si="12"/>
        <v>5C</v>
      </c>
      <c r="W69" s="32" t="s">
        <v>171</v>
      </c>
      <c r="X69" s="2" t="str">
        <f t="shared" si="13"/>
        <v>R</v>
      </c>
      <c r="Y69" s="32" t="s">
        <v>172</v>
      </c>
      <c r="Z69" s="2" t="str">
        <f t="shared" si="14"/>
        <v>L</v>
      </c>
      <c r="AA69" s="32" t="s">
        <v>173</v>
      </c>
      <c r="AD69" s="2" t="str">
        <f t="shared" si="15"/>
        <v>3B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122" t="s">
        <v>1795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t="s">
        <v>179</v>
      </c>
      <c r="T70" s="3" t="str">
        <f t="shared" si="11"/>
        <v>Oyler</v>
      </c>
      <c r="U70" s="32" t="s">
        <v>161</v>
      </c>
      <c r="V70" s="2" t="str">
        <f t="shared" si="12"/>
        <v>5C</v>
      </c>
      <c r="W70" s="32" t="s">
        <v>171</v>
      </c>
      <c r="X70" s="2" t="str">
        <f t="shared" si="13"/>
        <v>R</v>
      </c>
      <c r="Y70" s="32" t="s">
        <v>172</v>
      </c>
      <c r="Z70" s="2" t="str">
        <f t="shared" si="14"/>
        <v>L</v>
      </c>
      <c r="AA70" s="32" t="s">
        <v>173</v>
      </c>
      <c r="AD70" s="2" t="str">
        <f t="shared" si="15"/>
        <v>1B</v>
      </c>
    </row>
    <row r="71" spans="5:30" x14ac:dyDescent="0.25">
      <c r="E71" s="54" t="s">
        <v>384</v>
      </c>
      <c r="F71" s="54" t="s">
        <v>6</v>
      </c>
      <c r="G71" s="54">
        <v>147</v>
      </c>
      <c r="H71" s="55" t="s">
        <v>1276</v>
      </c>
      <c r="I71" s="54" t="s">
        <v>57</v>
      </c>
      <c r="J71" s="54" t="s">
        <v>122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t="s">
        <v>180</v>
      </c>
      <c r="T71" s="3" t="str">
        <f t="shared" si="11"/>
        <v>Wert</v>
      </c>
      <c r="U71" s="32" t="s">
        <v>161</v>
      </c>
      <c r="V71" s="2" t="str">
        <f t="shared" si="12"/>
        <v>4C</v>
      </c>
      <c r="W71" s="32" t="s">
        <v>171</v>
      </c>
      <c r="X71" s="2" t="str">
        <f t="shared" si="13"/>
        <v>R</v>
      </c>
      <c r="Y71" s="32" t="s">
        <v>172</v>
      </c>
      <c r="Z71" s="2" t="str">
        <f t="shared" si="14"/>
        <v>L</v>
      </c>
      <c r="AA71" s="32" t="s">
        <v>173</v>
      </c>
      <c r="AD71" s="2" t="str">
        <f t="shared" si="15"/>
        <v>SS</v>
      </c>
    </row>
    <row r="72" spans="5:30" x14ac:dyDescent="0.25">
      <c r="E72" s="54" t="s">
        <v>384</v>
      </c>
      <c r="F72" s="54" t="s">
        <v>5</v>
      </c>
      <c r="G72" s="54">
        <v>146</v>
      </c>
      <c r="H72" s="55" t="s">
        <v>1018</v>
      </c>
      <c r="I72" s="54" t="s">
        <v>57</v>
      </c>
      <c r="J72" s="54" t="s">
        <v>116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t="s">
        <v>181</v>
      </c>
      <c r="T72" s="3" t="str">
        <f t="shared" si="11"/>
        <v>Kaline</v>
      </c>
      <c r="U72" s="32" t="s">
        <v>161</v>
      </c>
      <c r="V72" s="2" t="str">
        <f t="shared" si="12"/>
        <v>3A</v>
      </c>
      <c r="W72" s="32" t="s">
        <v>171</v>
      </c>
      <c r="X72" s="2" t="str">
        <f t="shared" si="13"/>
        <v>R</v>
      </c>
      <c r="Y72" s="32" t="s">
        <v>172</v>
      </c>
      <c r="Z72" s="2" t="str">
        <f t="shared" si="14"/>
        <v>L</v>
      </c>
      <c r="AA72" s="32" t="s">
        <v>173</v>
      </c>
      <c r="AD72" s="2" t="str">
        <f t="shared" si="15"/>
        <v>2B</v>
      </c>
    </row>
    <row r="73" spans="5:30" x14ac:dyDescent="0.25">
      <c r="E73" s="54" t="s">
        <v>384</v>
      </c>
      <c r="F73" s="54" t="s">
        <v>106</v>
      </c>
      <c r="G73" s="54">
        <v>146</v>
      </c>
      <c r="H73" s="55" t="s">
        <v>1294</v>
      </c>
      <c r="I73" s="54" t="s">
        <v>61</v>
      </c>
      <c r="J73" s="54" t="s">
        <v>116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t="s">
        <v>182</v>
      </c>
      <c r="T73" s="3" t="str">
        <f t="shared" si="11"/>
        <v>Northrup</v>
      </c>
      <c r="U73" s="32" t="s">
        <v>161</v>
      </c>
      <c r="V73" s="2" t="str">
        <f t="shared" si="12"/>
        <v>4C</v>
      </c>
      <c r="W73" s="32" t="s">
        <v>171</v>
      </c>
      <c r="X73" s="2" t="str">
        <f t="shared" si="13"/>
        <v>L</v>
      </c>
      <c r="Y73" s="32" t="s">
        <v>172</v>
      </c>
      <c r="Z73" s="2" t="str">
        <f t="shared" si="14"/>
        <v>L</v>
      </c>
      <c r="AA73" s="32" t="s">
        <v>173</v>
      </c>
      <c r="AD73" s="2" t="str">
        <f t="shared" si="15"/>
        <v>RF</v>
      </c>
    </row>
    <row r="74" spans="5:30" x14ac:dyDescent="0.25">
      <c r="E74" s="54" t="s">
        <v>384</v>
      </c>
      <c r="F74" s="54" t="s">
        <v>0</v>
      </c>
      <c r="G74" s="54">
        <v>144</v>
      </c>
      <c r="H74" s="55" t="s">
        <v>1097</v>
      </c>
      <c r="I74" s="54" t="s">
        <v>61</v>
      </c>
      <c r="J74" s="54" t="s">
        <v>122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t="s">
        <v>183</v>
      </c>
      <c r="T74" s="3" t="str">
        <f t="shared" si="11"/>
        <v>McAuliffe</v>
      </c>
      <c r="U74" s="32" t="s">
        <v>161</v>
      </c>
      <c r="V74" s="2" t="str">
        <f t="shared" si="12"/>
        <v>5C</v>
      </c>
      <c r="W74" s="32" t="s">
        <v>171</v>
      </c>
      <c r="X74" s="2" t="str">
        <f t="shared" si="13"/>
        <v>L</v>
      </c>
      <c r="Y74" s="32" t="s">
        <v>172</v>
      </c>
      <c r="Z74" s="2" t="str">
        <f t="shared" si="14"/>
        <v>L</v>
      </c>
      <c r="AA74" s="32" t="s">
        <v>173</v>
      </c>
      <c r="AD74" s="2" t="str">
        <f t="shared" si="15"/>
        <v>2B</v>
      </c>
    </row>
    <row r="75" spans="5:30" x14ac:dyDescent="0.25">
      <c r="E75" s="47" t="s">
        <v>384</v>
      </c>
      <c r="F75" s="47" t="s">
        <v>1</v>
      </c>
      <c r="G75" s="47">
        <v>140</v>
      </c>
      <c r="H75" s="48" t="s">
        <v>1108</v>
      </c>
      <c r="I75" s="47" t="s">
        <v>58</v>
      </c>
      <c r="J75" s="47" t="s">
        <v>116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33" t="s">
        <v>185</v>
      </c>
      <c r="T75" s="3" t="str">
        <f t="shared" si="11"/>
        <v>Lolich</v>
      </c>
      <c r="U75" s="32" t="s">
        <v>163</v>
      </c>
      <c r="V75" s="2">
        <f t="shared" si="12"/>
        <v>24</v>
      </c>
      <c r="W75" s="32" t="s">
        <v>385</v>
      </c>
      <c r="X75" s="2">
        <f>IF(R75&gt;0,_xlfn.XLOOKUP(R75,L71:L127,J71:J127),"-")</f>
        <v>8</v>
      </c>
      <c r="Y75" s="32" t="s">
        <v>164</v>
      </c>
      <c r="Z75" s="2"/>
      <c r="AA75" s="32" t="s">
        <v>164</v>
      </c>
      <c r="AD75" s="2" t="str">
        <f t="shared" si="15"/>
        <v>P</v>
      </c>
    </row>
    <row r="76" spans="5:30" x14ac:dyDescent="0.25">
      <c r="E76" s="47" t="s">
        <v>384</v>
      </c>
      <c r="F76" s="47" t="s">
        <v>109</v>
      </c>
      <c r="G76" s="47">
        <v>130</v>
      </c>
      <c r="H76" s="48" t="s">
        <v>1004</v>
      </c>
      <c r="I76" s="47" t="s">
        <v>54</v>
      </c>
      <c r="J76" s="47" t="s">
        <v>116</v>
      </c>
      <c r="L76" s="2">
        <v>7</v>
      </c>
      <c r="M76" s="2">
        <v>8</v>
      </c>
      <c r="N76" s="91">
        <v>9</v>
      </c>
      <c r="P76" s="2">
        <v>6</v>
      </c>
      <c r="S76" s="34" t="s">
        <v>187</v>
      </c>
      <c r="T76" s="3"/>
      <c r="U76"/>
      <c r="Z76" s="2"/>
      <c r="AA76" s="2"/>
    </row>
    <row r="77" spans="5:30" x14ac:dyDescent="0.25">
      <c r="E77" s="47" t="s">
        <v>384</v>
      </c>
      <c r="F77" s="47" t="s">
        <v>108</v>
      </c>
      <c r="G77" s="47">
        <v>129</v>
      </c>
      <c r="H77" s="48" t="s">
        <v>1261</v>
      </c>
      <c r="I77" s="47" t="s">
        <v>61</v>
      </c>
      <c r="J77" s="47" t="s">
        <v>116</v>
      </c>
      <c r="L77" s="2">
        <v>4</v>
      </c>
      <c r="M77" s="2">
        <v>3</v>
      </c>
      <c r="N77" s="91">
        <v>4</v>
      </c>
      <c r="P77" s="2">
        <v>7</v>
      </c>
    </row>
    <row r="78" spans="5:30" ht="15.75" thickBot="1" x14ac:dyDescent="0.3">
      <c r="E78" s="52" t="s">
        <v>384</v>
      </c>
      <c r="F78" s="52" t="s">
        <v>107</v>
      </c>
      <c r="G78" s="52">
        <v>109</v>
      </c>
      <c r="H78" s="53" t="s">
        <v>1354</v>
      </c>
      <c r="I78" s="52" t="s">
        <v>57</v>
      </c>
      <c r="J78" s="52" t="s">
        <v>116</v>
      </c>
      <c r="L78" s="2">
        <v>2</v>
      </c>
      <c r="M78" s="2">
        <v>2</v>
      </c>
      <c r="N78" s="91">
        <v>1</v>
      </c>
      <c r="P78" s="2">
        <v>8</v>
      </c>
      <c r="S78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97" t="s">
        <v>384</v>
      </c>
      <c r="F79" s="97" t="s">
        <v>108</v>
      </c>
      <c r="G79" s="97">
        <v>94</v>
      </c>
      <c r="H79" s="98" t="s">
        <v>1197</v>
      </c>
      <c r="I79" s="97" t="s">
        <v>58</v>
      </c>
      <c r="J79" s="97" t="s">
        <v>122</v>
      </c>
      <c r="L79" s="2">
        <v>8</v>
      </c>
      <c r="N79" s="91">
        <v>6</v>
      </c>
      <c r="P79" s="2">
        <v>9</v>
      </c>
      <c r="R79" s="2">
        <v>1</v>
      </c>
      <c r="S79" t="s">
        <v>170</v>
      </c>
      <c r="T79" s="3" t="str">
        <f>IF(R79&gt;0,_xlfn.XLOOKUP(R79,$M$71:$M$111,$H$71:$H$111),"-")</f>
        <v>Freehan</v>
      </c>
      <c r="U79" s="32" t="s">
        <v>161</v>
      </c>
      <c r="V79" s="2" t="str">
        <f>IF(R79&gt;0,_xlfn.XLOOKUP(R79,$M$71:$M$111,$I$71:$I$111),"-")</f>
        <v>4B</v>
      </c>
      <c r="W79" s="32" t="s">
        <v>171</v>
      </c>
      <c r="X79" s="2" t="str">
        <f>IF(R79&gt;0,_xlfn.XLOOKUP(R79,$M$71:$M$111,$J$71:$J$111),"-")</f>
        <v>R</v>
      </c>
      <c r="Y79" s="32" t="s">
        <v>172</v>
      </c>
      <c r="Z79" s="2" t="str">
        <f>_xlfn.XLOOKUP(BK96,$M$71:$M$111,$J$71:$J$111)</f>
        <v>L</v>
      </c>
      <c r="AA79" s="32" t="s">
        <v>173</v>
      </c>
      <c r="AD79" s="2" t="str">
        <f>_xlfn.XLOOKUP(R79,$M$71:$M$127,$F$71:$F$127)</f>
        <v>C</v>
      </c>
    </row>
    <row r="80" spans="5:30" x14ac:dyDescent="0.25">
      <c r="E80" s="47" t="s">
        <v>384</v>
      </c>
      <c r="F80" s="47" t="s">
        <v>0</v>
      </c>
      <c r="G80" s="47">
        <v>53</v>
      </c>
      <c r="H80" s="48" t="s">
        <v>1181</v>
      </c>
      <c r="I80" s="47" t="s">
        <v>61</v>
      </c>
      <c r="J80" s="47" t="s">
        <v>122</v>
      </c>
      <c r="M80" s="2">
        <v>9</v>
      </c>
      <c r="O80" s="2">
        <v>1</v>
      </c>
      <c r="R80" s="2">
        <v>2</v>
      </c>
      <c r="S80" t="s">
        <v>175</v>
      </c>
      <c r="T80" s="3" t="str">
        <f t="shared" ref="T80:T88" si="16">IF(R80&gt;0,_xlfn.XLOOKUP(R80,$M$71:$M$111,$H$71:$H$111),"-")</f>
        <v>Horton</v>
      </c>
      <c r="U80" s="32" t="s">
        <v>161</v>
      </c>
      <c r="V80" s="2" t="str">
        <f t="shared" ref="V80:V87" si="17">IF(R80&gt;0,_xlfn.XLOOKUP(R80,$M$71:$M$111,$I$71:$I$111),"-")</f>
        <v>4B</v>
      </c>
      <c r="W80" s="32" t="s">
        <v>171</v>
      </c>
      <c r="X80" s="2" t="str">
        <f t="shared" ref="X80:X87" si="18">IF(R80&gt;0,_xlfn.XLOOKUP(R80,$M$71:$M$111,$J$71:$J$111),"-")</f>
        <v>R</v>
      </c>
      <c r="Y80" s="32" t="s">
        <v>172</v>
      </c>
      <c r="Z80" s="2" t="str">
        <f t="shared" ref="Z80:Z87" si="19">_xlfn.XLOOKUP(BK97,$M$71:$M$111,$J$71:$J$111)</f>
        <v>L</v>
      </c>
      <c r="AA80" s="32" t="s">
        <v>173</v>
      </c>
      <c r="AD80" s="2" t="str">
        <f t="shared" ref="AD80:AD87" si="20">_xlfn.XLOOKUP(R80,$M$71:$M$127,$F$71:$F$127)</f>
        <v>LF</v>
      </c>
    </row>
    <row r="81" spans="5:30" x14ac:dyDescent="0.25">
      <c r="E81" s="47" t="s">
        <v>384</v>
      </c>
      <c r="F81" s="47" t="s">
        <v>106</v>
      </c>
      <c r="G81" s="47">
        <v>44</v>
      </c>
      <c r="H81" s="48" t="s">
        <v>1101</v>
      </c>
      <c r="I81" s="47" t="s">
        <v>58</v>
      </c>
      <c r="J81" s="47" t="s">
        <v>116</v>
      </c>
      <c r="O81" s="2">
        <v>2</v>
      </c>
      <c r="R81" s="2">
        <v>3</v>
      </c>
      <c r="S81" t="s">
        <v>176</v>
      </c>
      <c r="T81" s="3" t="str">
        <f t="shared" si="16"/>
        <v>Stanley</v>
      </c>
      <c r="U81" s="32" t="s">
        <v>161</v>
      </c>
      <c r="V81" s="2" t="str">
        <f t="shared" si="17"/>
        <v>5C</v>
      </c>
      <c r="W81" s="32" t="s">
        <v>171</v>
      </c>
      <c r="X81" s="2" t="str">
        <f t="shared" si="18"/>
        <v>R</v>
      </c>
      <c r="Y81" s="32" t="s">
        <v>172</v>
      </c>
      <c r="Z81" s="2" t="str">
        <f t="shared" si="19"/>
        <v>L</v>
      </c>
      <c r="AA81" s="32" t="s">
        <v>173</v>
      </c>
      <c r="AD81" s="2" t="str">
        <f t="shared" si="20"/>
        <v>CF</v>
      </c>
    </row>
    <row r="82" spans="5:30" x14ac:dyDescent="0.25">
      <c r="E82" s="47" t="s">
        <v>384</v>
      </c>
      <c r="F82" s="47" t="s">
        <v>107</v>
      </c>
      <c r="G82" s="47">
        <v>43</v>
      </c>
      <c r="H82" s="48" t="s">
        <v>275</v>
      </c>
      <c r="I82" s="47" t="s">
        <v>63</v>
      </c>
      <c r="J82" s="47" t="s">
        <v>116</v>
      </c>
      <c r="O82" s="2">
        <v>3</v>
      </c>
      <c r="R82" s="2">
        <v>4</v>
      </c>
      <c r="S82" t="s">
        <v>178</v>
      </c>
      <c r="T82" s="3" t="str">
        <f t="shared" si="16"/>
        <v>Wert</v>
      </c>
      <c r="U82" s="32" t="s">
        <v>161</v>
      </c>
      <c r="V82" s="2" t="str">
        <f t="shared" si="17"/>
        <v>4C</v>
      </c>
      <c r="W82" s="32" t="s">
        <v>171</v>
      </c>
      <c r="X82" s="2" t="str">
        <f t="shared" si="18"/>
        <v>R</v>
      </c>
      <c r="Y82" s="32" t="s">
        <v>172</v>
      </c>
      <c r="Z82" s="2" t="str">
        <f t="shared" si="19"/>
        <v>L</v>
      </c>
      <c r="AA82" s="32" t="s">
        <v>173</v>
      </c>
      <c r="AD82" s="2" t="str">
        <f t="shared" si="20"/>
        <v>3B</v>
      </c>
    </row>
    <row r="83" spans="5:30" x14ac:dyDescent="0.25">
      <c r="E83" s="47" t="s">
        <v>384</v>
      </c>
      <c r="F83" s="47" t="s">
        <v>5</v>
      </c>
      <c r="G83" s="47">
        <v>24</v>
      </c>
      <c r="H83" s="48" t="s">
        <v>298</v>
      </c>
      <c r="I83" s="47" t="s">
        <v>58</v>
      </c>
      <c r="J83" s="47" t="s">
        <v>116</v>
      </c>
      <c r="O83" s="2">
        <v>4</v>
      </c>
      <c r="R83" s="2">
        <v>5</v>
      </c>
      <c r="S83" t="s">
        <v>179</v>
      </c>
      <c r="T83" s="3" t="str">
        <f t="shared" si="16"/>
        <v>Cash</v>
      </c>
      <c r="U83" s="32" t="s">
        <v>161</v>
      </c>
      <c r="V83" s="2" t="str">
        <f t="shared" si="17"/>
        <v>4B</v>
      </c>
      <c r="W83" s="32" t="s">
        <v>171</v>
      </c>
      <c r="X83" s="2" t="str">
        <f t="shared" si="18"/>
        <v>L</v>
      </c>
      <c r="Y83" s="32" t="s">
        <v>172</v>
      </c>
      <c r="Z83" s="2" t="str">
        <f t="shared" si="19"/>
        <v>L</v>
      </c>
      <c r="AA83" s="32" t="s">
        <v>173</v>
      </c>
      <c r="AD83" s="2" t="str">
        <f t="shared" si="20"/>
        <v>1B</v>
      </c>
    </row>
    <row r="84" spans="5:30" x14ac:dyDescent="0.25">
      <c r="E84" s="47" t="s">
        <v>384</v>
      </c>
      <c r="F84" s="47" t="s">
        <v>1</v>
      </c>
      <c r="G84" s="47">
        <v>21</v>
      </c>
      <c r="H84" s="48" t="s">
        <v>166</v>
      </c>
      <c r="I84" s="47" t="s">
        <v>60</v>
      </c>
      <c r="J84" s="47" t="s">
        <v>122</v>
      </c>
      <c r="O84" s="2">
        <v>5</v>
      </c>
      <c r="R84" s="2">
        <v>6</v>
      </c>
      <c r="S84" t="s">
        <v>180</v>
      </c>
      <c r="T84" s="3" t="str">
        <f t="shared" si="16"/>
        <v>Oyler</v>
      </c>
      <c r="U84" s="32" t="s">
        <v>161</v>
      </c>
      <c r="V84" s="2" t="str">
        <f t="shared" si="17"/>
        <v>5C</v>
      </c>
      <c r="W84" s="32" t="s">
        <v>171</v>
      </c>
      <c r="X84" s="2" t="str">
        <f t="shared" si="18"/>
        <v>R</v>
      </c>
      <c r="Y84" s="32" t="s">
        <v>172</v>
      </c>
      <c r="Z84" s="2" t="str">
        <f t="shared" si="19"/>
        <v>L</v>
      </c>
      <c r="AA84" s="32" t="s">
        <v>173</v>
      </c>
      <c r="AD84" s="2" t="str">
        <f t="shared" si="20"/>
        <v>SS</v>
      </c>
    </row>
    <row r="85" spans="5:30" x14ac:dyDescent="0.25">
      <c r="E85" s="54" t="s">
        <v>384</v>
      </c>
      <c r="F85" s="54" t="s">
        <v>107</v>
      </c>
      <c r="G85" s="54">
        <v>20</v>
      </c>
      <c r="H85" s="55" t="s">
        <v>363</v>
      </c>
      <c r="I85" s="54" t="s">
        <v>61</v>
      </c>
      <c r="J85" s="54" t="s">
        <v>116</v>
      </c>
      <c r="L85" s="2" t="s">
        <v>169</v>
      </c>
      <c r="O85" s="2">
        <v>6</v>
      </c>
      <c r="R85" s="2">
        <v>7</v>
      </c>
      <c r="S85" t="s">
        <v>181</v>
      </c>
      <c r="T85" s="3" t="str">
        <f t="shared" si="16"/>
        <v>McAuliffe</v>
      </c>
      <c r="U85" s="32" t="s">
        <v>161</v>
      </c>
      <c r="V85" s="2" t="str">
        <f t="shared" si="17"/>
        <v>5C</v>
      </c>
      <c r="W85" s="32" t="s">
        <v>171</v>
      </c>
      <c r="X85" s="2" t="str">
        <f t="shared" si="18"/>
        <v>L</v>
      </c>
      <c r="Y85" s="32" t="s">
        <v>172</v>
      </c>
      <c r="Z85" s="2" t="str">
        <f t="shared" si="19"/>
        <v>L</v>
      </c>
      <c r="AA85" s="32" t="s">
        <v>173</v>
      </c>
      <c r="AD85" s="2" t="str">
        <f t="shared" si="20"/>
        <v>2B</v>
      </c>
    </row>
    <row r="86" spans="5:30" x14ac:dyDescent="0.25">
      <c r="E86" s="47" t="s">
        <v>384</v>
      </c>
      <c r="F86" s="47" t="s">
        <v>5</v>
      </c>
      <c r="G86" s="47">
        <v>7</v>
      </c>
      <c r="H86" s="48" t="s">
        <v>1019</v>
      </c>
      <c r="I86" s="47" t="s">
        <v>65</v>
      </c>
      <c r="J86" s="47" t="s">
        <v>122</v>
      </c>
      <c r="O86" s="2">
        <v>7</v>
      </c>
      <c r="R86" s="2">
        <v>8</v>
      </c>
      <c r="S86" t="s">
        <v>182</v>
      </c>
      <c r="T86" s="3" t="str">
        <f t="shared" si="16"/>
        <v>Kaline</v>
      </c>
      <c r="U86" s="32" t="s">
        <v>161</v>
      </c>
      <c r="V86" s="2" t="str">
        <f t="shared" si="17"/>
        <v>3A</v>
      </c>
      <c r="W86" s="32" t="s">
        <v>171</v>
      </c>
      <c r="X86" s="2" t="str">
        <f t="shared" si="18"/>
        <v>R</v>
      </c>
      <c r="Y86" s="32" t="s">
        <v>172</v>
      </c>
      <c r="Z86" s="2" t="str">
        <f t="shared" si="19"/>
        <v>L</v>
      </c>
      <c r="AA86" s="32" t="s">
        <v>173</v>
      </c>
      <c r="AD86" s="2" t="str">
        <f t="shared" si="20"/>
        <v>RF</v>
      </c>
    </row>
    <row r="87" spans="5:30" x14ac:dyDescent="0.25">
      <c r="E87" s="47" t="s">
        <v>384</v>
      </c>
      <c r="F87" s="47" t="s">
        <v>107</v>
      </c>
      <c r="G87" s="47">
        <v>6</v>
      </c>
      <c r="H87" s="48" t="s">
        <v>1021</v>
      </c>
      <c r="I87" s="47" t="s">
        <v>63</v>
      </c>
      <c r="J87" s="47" t="s">
        <v>116</v>
      </c>
      <c r="O87" s="2">
        <v>8</v>
      </c>
      <c r="R87" s="2">
        <v>9</v>
      </c>
      <c r="S87" t="s">
        <v>183</v>
      </c>
      <c r="T87" s="3" t="str">
        <f t="shared" si="16"/>
        <v>Lumpe</v>
      </c>
      <c r="U87" s="32" t="s">
        <v>161</v>
      </c>
      <c r="V87" s="2" t="str">
        <f t="shared" si="17"/>
        <v>5C</v>
      </c>
      <c r="W87" s="32" t="s">
        <v>171</v>
      </c>
      <c r="X87" s="2" t="str">
        <f t="shared" si="18"/>
        <v>L</v>
      </c>
      <c r="Y87" s="32" t="s">
        <v>172</v>
      </c>
      <c r="Z87" s="2" t="str">
        <f t="shared" si="19"/>
        <v>L</v>
      </c>
      <c r="AA87" s="32" t="s">
        <v>173</v>
      </c>
      <c r="AD87" s="2" t="str">
        <f t="shared" si="20"/>
        <v>2B</v>
      </c>
    </row>
    <row r="88" spans="5:30" x14ac:dyDescent="0.25">
      <c r="E88" s="47" t="s">
        <v>384</v>
      </c>
      <c r="F88" s="47" t="s">
        <v>6</v>
      </c>
      <c r="G88" s="47">
        <v>2</v>
      </c>
      <c r="H88" s="48" t="s">
        <v>1178</v>
      </c>
      <c r="I88" s="47" t="s">
        <v>65</v>
      </c>
      <c r="J88" s="47" t="s">
        <v>116</v>
      </c>
      <c r="O88" s="2">
        <v>9</v>
      </c>
      <c r="R88" s="2" t="s">
        <v>184</v>
      </c>
      <c r="S88" s="33" t="s">
        <v>185</v>
      </c>
      <c r="T88" s="3" t="str">
        <f t="shared" si="16"/>
        <v>McLain</v>
      </c>
      <c r="U88" s="32" t="s">
        <v>163</v>
      </c>
      <c r="V88" s="2">
        <f>IF(R88&gt;0,_xlfn.XLOOKUP(R88,$M$71:$M$111,$I$71:$I$111),"-")</f>
        <v>21</v>
      </c>
      <c r="W88" s="32" t="s">
        <v>1402</v>
      </c>
      <c r="X88" s="2">
        <f>IF(R88&gt;0,_xlfn.XLOOKUP(R88,$M$71:$M$111,$J$71:$J$111),"-")</f>
        <v>7</v>
      </c>
      <c r="Y88" s="32" t="s">
        <v>164</v>
      </c>
      <c r="Z88" s="2"/>
      <c r="AA88" s="32"/>
      <c r="AD88" s="2" t="str">
        <f>_xlfn.XLOOKUP(R88,$M$71:$M$127,$F$71:$F$127)</f>
        <v>P</v>
      </c>
    </row>
    <row r="89" spans="5:30" x14ac:dyDescent="0.25">
      <c r="E89" s="54" t="s">
        <v>384</v>
      </c>
      <c r="F89" s="54" t="s">
        <v>6</v>
      </c>
      <c r="G89" s="54">
        <v>1</v>
      </c>
      <c r="H89" s="55" t="s">
        <v>247</v>
      </c>
      <c r="I89" s="54" t="s">
        <v>63</v>
      </c>
      <c r="J89" s="54" t="s">
        <v>116</v>
      </c>
      <c r="S89" s="34" t="s">
        <v>187</v>
      </c>
      <c r="T89" s="3"/>
      <c r="U89"/>
      <c r="Z89" s="2"/>
      <c r="AA89" s="2"/>
    </row>
    <row r="90" spans="5:30" x14ac:dyDescent="0.25">
      <c r="E90" s="54" t="s">
        <v>384</v>
      </c>
      <c r="F90" s="54" t="s">
        <v>108</v>
      </c>
      <c r="G90" s="54">
        <v>1</v>
      </c>
      <c r="H90" s="55" t="s">
        <v>141</v>
      </c>
      <c r="I90" s="54" t="s">
        <v>63</v>
      </c>
      <c r="J90" s="54" t="s">
        <v>116</v>
      </c>
    </row>
    <row r="91" spans="5:30" x14ac:dyDescent="0.25">
      <c r="E91" s="47" t="s">
        <v>384</v>
      </c>
      <c r="F91" s="47" t="s">
        <v>106</v>
      </c>
      <c r="G91" s="47">
        <v>1</v>
      </c>
      <c r="H91" s="48" t="s">
        <v>1351</v>
      </c>
      <c r="I91" s="47" t="s">
        <v>63</v>
      </c>
      <c r="J91" s="47" t="s">
        <v>122</v>
      </c>
      <c r="S91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58" t="s">
        <v>105</v>
      </c>
      <c r="F92" s="58" t="s">
        <v>105</v>
      </c>
      <c r="G92" s="58">
        <v>39</v>
      </c>
      <c r="H92" s="59" t="s">
        <v>359</v>
      </c>
      <c r="I92" s="58">
        <v>25</v>
      </c>
      <c r="J92" s="58">
        <v>8</v>
      </c>
      <c r="R92" s="2">
        <v>1</v>
      </c>
      <c r="S92" t="s">
        <v>170</v>
      </c>
      <c r="T92" s="3" t="str">
        <f>IF(R92&gt;0,_xlfn.XLOOKUP(R92,$N$71:$N$111,$H$71:$H$111),"-")</f>
        <v>Horton</v>
      </c>
      <c r="U92" s="32" t="s">
        <v>161</v>
      </c>
      <c r="V92" s="2" t="str">
        <f>IF(R92&gt;0,_xlfn.XLOOKUP(R92,$N$71:$N$111,$I$71:$I$111),"-")</f>
        <v>4B</v>
      </c>
      <c r="W92" s="32" t="s">
        <v>171</v>
      </c>
      <c r="X92" s="2" t="str">
        <f>IF(R92&gt;0,_xlfn.XLOOKUP(R92,$N$71:$N$111,$J$71:$J$111),"-")</f>
        <v>R</v>
      </c>
      <c r="Y92" s="32" t="s">
        <v>172</v>
      </c>
      <c r="Z92" s="2" t="str">
        <f>_xlfn.XLOOKUP(BK109,$N$71:$N$111,$J$71:$J$111)</f>
        <v>L</v>
      </c>
      <c r="AA92" s="32" t="s">
        <v>173</v>
      </c>
      <c r="AD92" s="2" t="str">
        <f t="shared" ref="AD92:AD100" si="21">_xlfn.XLOOKUP(R92,$N$71:$N$127,$F$71:$F$127)</f>
        <v>LF</v>
      </c>
    </row>
    <row r="93" spans="5:30" ht="15.75" thickTop="1" x14ac:dyDescent="0.25">
      <c r="E93" s="60" t="s">
        <v>105</v>
      </c>
      <c r="F93" s="60" t="s">
        <v>105</v>
      </c>
      <c r="G93" s="60">
        <v>31</v>
      </c>
      <c r="H93" s="61" t="s">
        <v>1258</v>
      </c>
      <c r="I93" s="60">
        <v>24</v>
      </c>
      <c r="J93" s="60">
        <v>8</v>
      </c>
      <c r="L93" s="2" t="s">
        <v>184</v>
      </c>
      <c r="R93" s="2">
        <v>2</v>
      </c>
      <c r="S93" t="s">
        <v>175</v>
      </c>
      <c r="T93" s="3" t="str">
        <f t="shared" ref="T93:T100" si="22">IF(R93&gt;0,_xlfn.XLOOKUP(R93,$N$71:$N$111,$H$71:$H$111),"-")</f>
        <v>Freehan</v>
      </c>
      <c r="U93" s="32" t="s">
        <v>161</v>
      </c>
      <c r="V93" s="2" t="str">
        <f t="shared" ref="V93:V100" si="23">IF(R93&gt;0,_xlfn.XLOOKUP(R93,$N$71:$N$111,$I$71:$I$111),"-")</f>
        <v>4B</v>
      </c>
      <c r="W93" s="32" t="s">
        <v>171</v>
      </c>
      <c r="X93" s="2" t="str">
        <f t="shared" ref="X93:X100" si="24">IF(R93&gt;0,_xlfn.XLOOKUP(R93,$N$71:$N$111,$J$71:$J$111),"-")</f>
        <v>R</v>
      </c>
      <c r="Y93" s="32" t="s">
        <v>172</v>
      </c>
      <c r="Z93" s="2" t="str">
        <f t="shared" ref="Z93:Z100" si="25">_xlfn.XLOOKUP(BK110,$N$71:$N$111,$J$71:$J$111)</f>
        <v>L</v>
      </c>
      <c r="AA93" s="32" t="s">
        <v>173</v>
      </c>
      <c r="AD93" s="2" t="str">
        <f t="shared" si="21"/>
        <v>C</v>
      </c>
    </row>
    <row r="94" spans="5:30" x14ac:dyDescent="0.25">
      <c r="E94" s="54" t="s">
        <v>105</v>
      </c>
      <c r="F94" s="54" t="s">
        <v>105</v>
      </c>
      <c r="G94" s="54">
        <v>37</v>
      </c>
      <c r="H94" s="55" t="s">
        <v>1092</v>
      </c>
      <c r="I94" s="54">
        <v>21</v>
      </c>
      <c r="J94" s="54">
        <v>7</v>
      </c>
      <c r="M94" s="2" t="s">
        <v>184</v>
      </c>
      <c r="R94" s="2">
        <v>3</v>
      </c>
      <c r="S94" t="s">
        <v>176</v>
      </c>
      <c r="T94" s="3" t="str">
        <f t="shared" si="22"/>
        <v>Cash</v>
      </c>
      <c r="U94" s="32" t="s">
        <v>161</v>
      </c>
      <c r="V94" s="2" t="str">
        <f t="shared" si="23"/>
        <v>4B</v>
      </c>
      <c r="W94" s="32" t="s">
        <v>171</v>
      </c>
      <c r="X94" s="2" t="str">
        <f t="shared" si="24"/>
        <v>L</v>
      </c>
      <c r="Y94" s="32" t="s">
        <v>172</v>
      </c>
      <c r="Z94" s="2" t="str">
        <f t="shared" si="25"/>
        <v>L</v>
      </c>
      <c r="AA94" s="32" t="s">
        <v>173</v>
      </c>
      <c r="AD94" s="2" t="str">
        <f t="shared" si="21"/>
        <v>1B</v>
      </c>
    </row>
    <row r="95" spans="5:30" x14ac:dyDescent="0.25">
      <c r="E95" s="47" t="s">
        <v>105</v>
      </c>
      <c r="F95" s="47" t="s">
        <v>105</v>
      </c>
      <c r="G95" s="47">
        <v>37</v>
      </c>
      <c r="H95" s="48" t="s">
        <v>1212</v>
      </c>
      <c r="I95" s="47">
        <v>21</v>
      </c>
      <c r="J95" s="47">
        <v>7</v>
      </c>
      <c r="N95" s="91" t="s">
        <v>184</v>
      </c>
      <c r="R95" s="2">
        <v>4</v>
      </c>
      <c r="S95" t="s">
        <v>178</v>
      </c>
      <c r="T95" s="3" t="str">
        <f t="shared" si="22"/>
        <v>Stanley</v>
      </c>
      <c r="U95" s="32" t="s">
        <v>161</v>
      </c>
      <c r="V95" s="2" t="str">
        <f t="shared" si="23"/>
        <v>5C</v>
      </c>
      <c r="W95" s="32" t="s">
        <v>171</v>
      </c>
      <c r="X95" s="2" t="str">
        <f t="shared" si="24"/>
        <v>R</v>
      </c>
      <c r="Y95" s="32" t="s">
        <v>172</v>
      </c>
      <c r="Z95" s="2" t="str">
        <f t="shared" si="25"/>
        <v>L</v>
      </c>
      <c r="AA95" s="32" t="s">
        <v>173</v>
      </c>
      <c r="AD95" s="2" t="str">
        <f t="shared" si="21"/>
        <v>CF</v>
      </c>
    </row>
    <row r="96" spans="5:30" x14ac:dyDescent="0.25">
      <c r="E96" s="54" t="s">
        <v>105</v>
      </c>
      <c r="F96" s="54" t="s">
        <v>105</v>
      </c>
      <c r="G96" s="54">
        <v>28</v>
      </c>
      <c r="H96" s="55" t="s">
        <v>1065</v>
      </c>
      <c r="I96" s="54">
        <v>19</v>
      </c>
      <c r="J96" s="54">
        <v>7</v>
      </c>
      <c r="O96" s="2" t="s">
        <v>184</v>
      </c>
      <c r="R96" s="2">
        <v>5</v>
      </c>
      <c r="S96" t="s">
        <v>179</v>
      </c>
      <c r="T96" s="3" t="str">
        <f t="shared" si="22"/>
        <v>Oyler</v>
      </c>
      <c r="U96" s="32" t="s">
        <v>161</v>
      </c>
      <c r="V96" s="2" t="str">
        <f t="shared" si="23"/>
        <v>5C</v>
      </c>
      <c r="W96" s="32" t="s">
        <v>171</v>
      </c>
      <c r="X96" s="2" t="str">
        <f t="shared" si="24"/>
        <v>R</v>
      </c>
      <c r="Y96" s="32" t="s">
        <v>172</v>
      </c>
      <c r="Z96" s="2" t="str">
        <f t="shared" si="25"/>
        <v>L</v>
      </c>
      <c r="AA96" s="32" t="s">
        <v>173</v>
      </c>
      <c r="AD96" s="2" t="str">
        <f t="shared" si="21"/>
        <v>SS</v>
      </c>
    </row>
    <row r="97" spans="5:30" x14ac:dyDescent="0.25">
      <c r="E97" s="54" t="s">
        <v>105</v>
      </c>
      <c r="F97" s="54" t="s">
        <v>105</v>
      </c>
      <c r="G97" s="54">
        <v>2</v>
      </c>
      <c r="H97" s="55" t="s">
        <v>1022</v>
      </c>
      <c r="I97" s="54">
        <v>27</v>
      </c>
      <c r="J97" s="54">
        <v>5</v>
      </c>
      <c r="R97" s="2">
        <v>6</v>
      </c>
      <c r="S97" t="s">
        <v>180</v>
      </c>
      <c r="T97" s="3" t="str">
        <f t="shared" si="22"/>
        <v>Northrup</v>
      </c>
      <c r="U97" s="32" t="s">
        <v>161</v>
      </c>
      <c r="V97" s="2" t="str">
        <f t="shared" si="23"/>
        <v>4C</v>
      </c>
      <c r="W97" s="32" t="s">
        <v>171</v>
      </c>
      <c r="X97" s="2" t="str">
        <f t="shared" si="24"/>
        <v>L</v>
      </c>
      <c r="Y97" s="32" t="s">
        <v>172</v>
      </c>
      <c r="Z97" s="2" t="str">
        <f t="shared" si="25"/>
        <v>L</v>
      </c>
      <c r="AA97" s="32" t="s">
        <v>173</v>
      </c>
      <c r="AD97" s="2" t="str">
        <f t="shared" si="21"/>
        <v>CF</v>
      </c>
    </row>
    <row r="98" spans="5:30" ht="15.75" thickBot="1" x14ac:dyDescent="0.3">
      <c r="E98" s="52" t="s">
        <v>105</v>
      </c>
      <c r="F98" s="52" t="s">
        <v>105</v>
      </c>
      <c r="G98" s="52">
        <v>23</v>
      </c>
      <c r="H98" s="53" t="s">
        <v>1216</v>
      </c>
      <c r="I98" s="52">
        <v>24</v>
      </c>
      <c r="J98" s="52">
        <v>4</v>
      </c>
      <c r="P98" s="2" t="s">
        <v>184</v>
      </c>
      <c r="R98" s="2">
        <v>7</v>
      </c>
      <c r="S98" t="s">
        <v>181</v>
      </c>
      <c r="T98" s="3" t="str">
        <f t="shared" si="22"/>
        <v>McAuliffe</v>
      </c>
      <c r="U98" s="32" t="s">
        <v>161</v>
      </c>
      <c r="V98" s="2" t="str">
        <f t="shared" si="23"/>
        <v>5C</v>
      </c>
      <c r="W98" s="32" t="s">
        <v>171</v>
      </c>
      <c r="X98" s="2" t="str">
        <f t="shared" si="24"/>
        <v>L</v>
      </c>
      <c r="Y98" s="32" t="s">
        <v>172</v>
      </c>
      <c r="Z98" s="2" t="str">
        <f t="shared" si="25"/>
        <v>L</v>
      </c>
      <c r="AA98" s="32" t="s">
        <v>173</v>
      </c>
      <c r="AD98" s="2" t="str">
        <f t="shared" si="21"/>
        <v>2B</v>
      </c>
    </row>
    <row r="99" spans="5:30" ht="15.75" thickTop="1" x14ac:dyDescent="0.25">
      <c r="E99" s="50" t="s">
        <v>105</v>
      </c>
      <c r="F99" s="50" t="s">
        <v>105</v>
      </c>
      <c r="G99" s="50">
        <v>21</v>
      </c>
      <c r="H99" s="51" t="s">
        <v>1222</v>
      </c>
      <c r="I99" s="50">
        <v>18</v>
      </c>
      <c r="J99" s="50">
        <v>4</v>
      </c>
      <c r="R99" s="2">
        <v>8</v>
      </c>
      <c r="S99" t="s">
        <v>182</v>
      </c>
      <c r="T99" s="3" t="str">
        <f t="shared" si="22"/>
        <v>Wert</v>
      </c>
      <c r="U99" s="32" t="s">
        <v>161</v>
      </c>
      <c r="V99" s="2" t="str">
        <f t="shared" si="23"/>
        <v>4C</v>
      </c>
      <c r="W99" s="32" t="s">
        <v>171</v>
      </c>
      <c r="X99" s="2" t="str">
        <f t="shared" si="24"/>
        <v>R</v>
      </c>
      <c r="Y99" s="32" t="s">
        <v>172</v>
      </c>
      <c r="Z99" s="2" t="str">
        <f t="shared" si="25"/>
        <v>L</v>
      </c>
      <c r="AA99" s="32" t="s">
        <v>173</v>
      </c>
      <c r="AD99" s="2" t="str">
        <f t="shared" si="21"/>
        <v>3B</v>
      </c>
    </row>
    <row r="100" spans="5:30" x14ac:dyDescent="0.25">
      <c r="E100" s="54" t="s">
        <v>105</v>
      </c>
      <c r="F100" s="54" t="s">
        <v>105</v>
      </c>
      <c r="G100" s="54">
        <v>42</v>
      </c>
      <c r="H100" s="55" t="s">
        <v>1133</v>
      </c>
      <c r="I100" s="54">
        <v>29</v>
      </c>
      <c r="J100" s="54">
        <v>3</v>
      </c>
      <c r="R100" s="2">
        <v>9</v>
      </c>
      <c r="S100" t="s">
        <v>183</v>
      </c>
      <c r="T100" s="3" t="str">
        <f t="shared" si="22"/>
        <v>Kaline</v>
      </c>
      <c r="U100" s="32" t="s">
        <v>161</v>
      </c>
      <c r="V100" s="2" t="str">
        <f t="shared" si="23"/>
        <v>3A</v>
      </c>
      <c r="W100" s="32" t="s">
        <v>171</v>
      </c>
      <c r="X100" s="2" t="str">
        <f t="shared" si="24"/>
        <v>R</v>
      </c>
      <c r="Y100" s="32" t="s">
        <v>172</v>
      </c>
      <c r="Z100" s="2" t="str">
        <f t="shared" si="25"/>
        <v>L</v>
      </c>
      <c r="AA100" s="32" t="s">
        <v>173</v>
      </c>
      <c r="AD100" s="2" t="str">
        <f t="shared" si="21"/>
        <v>RF</v>
      </c>
    </row>
    <row r="101" spans="5:30" x14ac:dyDescent="0.25">
      <c r="E101" s="47" t="s">
        <v>105</v>
      </c>
      <c r="F101" s="47" t="s">
        <v>105</v>
      </c>
      <c r="G101" s="47">
        <v>37</v>
      </c>
      <c r="H101" s="48" t="s">
        <v>315</v>
      </c>
      <c r="I101" s="47">
        <v>29</v>
      </c>
      <c r="J101" s="47">
        <v>3</v>
      </c>
      <c r="R101" s="2" t="s">
        <v>184</v>
      </c>
      <c r="S101" s="33" t="s">
        <v>185</v>
      </c>
      <c r="T101" s="3" t="str">
        <f>IF(R101&gt;0,_xlfn.XLOOKUP(R101,$N$71:$N$111,$H$71:$H$111),"-")</f>
        <v>Sparma</v>
      </c>
      <c r="U101" s="32" t="s">
        <v>163</v>
      </c>
      <c r="V101" s="2">
        <f>IF(R101&gt;0,_xlfn.XLOOKUP(R101,$N$71:$N$111,$I$71:$I$111),"-")</f>
        <v>21</v>
      </c>
      <c r="W101" s="32" t="s">
        <v>1402</v>
      </c>
      <c r="X101" s="2">
        <f>IF(R101&gt;0,_xlfn.XLOOKUP(R101,$N$71:$N$111,$J$71:$J$111),"-")</f>
        <v>7</v>
      </c>
      <c r="Y101" s="32" t="s">
        <v>164</v>
      </c>
      <c r="Z101" s="2"/>
      <c r="AA101" s="32"/>
      <c r="AD101" s="2" t="str">
        <f>_xlfn.XLOOKUP(R101,$N$71:$N$127,$F$71:$F$127)</f>
        <v>P</v>
      </c>
    </row>
    <row r="102" spans="5:30" x14ac:dyDescent="0.25">
      <c r="E102" s="47" t="s">
        <v>105</v>
      </c>
      <c r="F102" s="47" t="s">
        <v>105</v>
      </c>
      <c r="G102" s="47">
        <v>36</v>
      </c>
      <c r="H102" s="48" t="s">
        <v>1087</v>
      </c>
      <c r="I102" s="47">
        <v>23</v>
      </c>
      <c r="J102" s="47">
        <v>3</v>
      </c>
      <c r="S102" s="34" t="s">
        <v>187</v>
      </c>
      <c r="T102" s="3"/>
      <c r="U102"/>
      <c r="Z102" s="2"/>
      <c r="AA102" s="2"/>
    </row>
    <row r="103" spans="5:30" x14ac:dyDescent="0.25">
      <c r="E103" s="47" t="s">
        <v>105</v>
      </c>
      <c r="F103" s="47" t="s">
        <v>105</v>
      </c>
      <c r="G103" s="47">
        <v>17</v>
      </c>
      <c r="H103" s="48" t="s">
        <v>1135</v>
      </c>
      <c r="I103" s="47">
        <v>21</v>
      </c>
      <c r="J103" s="47">
        <v>3</v>
      </c>
    </row>
    <row r="104" spans="5:30" x14ac:dyDescent="0.25">
      <c r="E104" s="47" t="s">
        <v>105</v>
      </c>
      <c r="F104" s="47" t="s">
        <v>105</v>
      </c>
      <c r="G104" s="47">
        <v>9</v>
      </c>
      <c r="H104" s="48" t="s">
        <v>1149</v>
      </c>
      <c r="I104" s="47">
        <v>13</v>
      </c>
      <c r="J104" s="47">
        <v>3</v>
      </c>
      <c r="S104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54" t="s">
        <v>105</v>
      </c>
      <c r="F105" s="54" t="s">
        <v>105</v>
      </c>
      <c r="G105" s="54">
        <v>2</v>
      </c>
      <c r="H105" s="55" t="s">
        <v>244</v>
      </c>
      <c r="I105" s="54">
        <v>21</v>
      </c>
      <c r="J105" s="54">
        <v>3</v>
      </c>
      <c r="R105" s="2">
        <v>1</v>
      </c>
      <c r="S105" t="s">
        <v>170</v>
      </c>
      <c r="T105" s="3" t="str">
        <f>IF(R105&gt;0,_xlfn.XLOOKUP(R105,$O$71:$O$111,$H$71:$H$111),"-")</f>
        <v>Lumpe</v>
      </c>
      <c r="U105" s="32" t="s">
        <v>161</v>
      </c>
      <c r="V105" s="2" t="str">
        <f>IF(R105&gt;0,_xlfn.XLOOKUP(R105,$O$71:$O$111,$I$71:$I$111),"-")</f>
        <v>5C</v>
      </c>
      <c r="W105" s="32" t="s">
        <v>171</v>
      </c>
      <c r="X105" s="2" t="str">
        <f>IF(R105&gt;0,_xlfn.XLOOKUP(R105,$O$72:$O$112,$J$71:$J$111),"-")</f>
        <v>L</v>
      </c>
      <c r="Y105" s="32" t="s">
        <v>172</v>
      </c>
      <c r="Z105" s="2" t="str">
        <f>_xlfn.XLOOKUP(BK122,$O$71:$O$111,$J$71:$J$111)</f>
        <v>L</v>
      </c>
      <c r="AA105" s="32" t="s">
        <v>173</v>
      </c>
      <c r="AD105" s="2" t="str">
        <f>_xlfn.XLOOKUP(R105,$O$71:$O$127,$F$71:$F$127)</f>
        <v>2B</v>
      </c>
    </row>
    <row r="106" spans="5:30" x14ac:dyDescent="0.25">
      <c r="E106" s="54" t="s">
        <v>105</v>
      </c>
      <c r="F106" s="54" t="s">
        <v>105</v>
      </c>
      <c r="G106" s="54">
        <v>31</v>
      </c>
      <c r="H106" s="55" t="s">
        <v>1159</v>
      </c>
      <c r="I106" s="54">
        <v>28</v>
      </c>
      <c r="J106" s="54">
        <v>2</v>
      </c>
      <c r="R106" s="2">
        <v>2</v>
      </c>
      <c r="S106" t="s">
        <v>175</v>
      </c>
      <c r="T106" s="3" t="str">
        <f t="shared" ref="T106:T113" si="26">IF(R106&gt;0,_xlfn.XLOOKUP(R106,$O$71:$O$111,$H$71:$H$111),"-")</f>
        <v>Tracewski</v>
      </c>
      <c r="U106" s="32" t="s">
        <v>161</v>
      </c>
      <c r="V106" s="2" t="str">
        <f t="shared" ref="V106:V113" si="27">IF(R106&gt;0,_xlfn.XLOOKUP(R106,$O$71:$O$111,$I$71:$I$111),"-")</f>
        <v>4C</v>
      </c>
      <c r="W106" s="32" t="s">
        <v>171</v>
      </c>
      <c r="X106" s="2" t="str">
        <f t="shared" ref="X106:X113" si="28">IF(R106&gt;0,_xlfn.XLOOKUP(R106,$O$72:$O$112,$J$71:$J$111),"-")</f>
        <v>L</v>
      </c>
      <c r="Y106" s="32" t="s">
        <v>172</v>
      </c>
      <c r="Z106" s="2" t="str">
        <f t="shared" ref="Z106:Z113" si="29">_xlfn.XLOOKUP(BK123,$O$71:$O$111,$J$71:$J$111)</f>
        <v>L</v>
      </c>
      <c r="AA106" s="32" t="s">
        <v>173</v>
      </c>
      <c r="AD106" s="2" t="str">
        <f t="shared" ref="AD106:AD113" si="30">_xlfn.XLOOKUP(R106,$O$71:$O$127,$F$71:$F$127)</f>
        <v>SS</v>
      </c>
    </row>
    <row r="107" spans="5:30" x14ac:dyDescent="0.25">
      <c r="E107" s="47" t="s">
        <v>105</v>
      </c>
      <c r="F107" s="47" t="s">
        <v>105</v>
      </c>
      <c r="G107" s="47">
        <v>20</v>
      </c>
      <c r="H107" s="48" t="s">
        <v>1237</v>
      </c>
      <c r="I107" s="47">
        <v>13</v>
      </c>
      <c r="J107" s="47">
        <v>2</v>
      </c>
      <c r="R107" s="2">
        <v>3</v>
      </c>
      <c r="S107" t="s">
        <v>176</v>
      </c>
      <c r="T107" s="3" t="str">
        <f t="shared" si="26"/>
        <v>Green</v>
      </c>
      <c r="U107" s="32" t="s">
        <v>161</v>
      </c>
      <c r="V107" s="2" t="str">
        <f t="shared" si="27"/>
        <v>6C</v>
      </c>
      <c r="W107" s="32" t="s">
        <v>171</v>
      </c>
      <c r="X107" s="2" t="str">
        <f t="shared" si="28"/>
        <v>R</v>
      </c>
      <c r="Y107" s="32" t="s">
        <v>172</v>
      </c>
      <c r="Z107" s="2" t="str">
        <f t="shared" si="29"/>
        <v>L</v>
      </c>
      <c r="AA107" s="32" t="s">
        <v>173</v>
      </c>
      <c r="AD107" s="2" t="str">
        <f t="shared" si="30"/>
        <v>LF</v>
      </c>
    </row>
    <row r="108" spans="5:30" x14ac:dyDescent="0.25">
      <c r="E108" s="47" t="s">
        <v>105</v>
      </c>
      <c r="F108" s="47" t="s">
        <v>105</v>
      </c>
      <c r="G108" s="47">
        <v>5</v>
      </c>
      <c r="H108" s="48" t="s">
        <v>1221</v>
      </c>
      <c r="I108" s="47">
        <v>11</v>
      </c>
      <c r="J108" s="47">
        <v>2</v>
      </c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 t="str">
        <f t="shared" si="26"/>
        <v>Price</v>
      </c>
      <c r="U108" s="32" t="s">
        <v>161</v>
      </c>
      <c r="V108" s="2" t="str">
        <f t="shared" si="27"/>
        <v>4C</v>
      </c>
      <c r="W108" s="32" t="s">
        <v>171</v>
      </c>
      <c r="X108" s="2" t="str">
        <f t="shared" si="28"/>
        <v>R</v>
      </c>
      <c r="Y108" s="32" t="s">
        <v>172</v>
      </c>
      <c r="Z108" s="2" t="str">
        <f t="shared" si="29"/>
        <v>L</v>
      </c>
      <c r="AA108" s="32" t="s">
        <v>173</v>
      </c>
      <c r="AD108" s="2" t="str">
        <f t="shared" si="30"/>
        <v>C</v>
      </c>
    </row>
    <row r="109" spans="5:30" x14ac:dyDescent="0.25">
      <c r="E109" s="47"/>
      <c r="F109" s="47"/>
      <c r="G109" s="47"/>
      <c r="H109" s="48"/>
      <c r="I109" s="47"/>
      <c r="J109" s="47"/>
      <c r="R109" s="2">
        <v>5</v>
      </c>
      <c r="S109" t="s">
        <v>179</v>
      </c>
      <c r="T109" s="3" t="str">
        <f t="shared" si="26"/>
        <v>Mathews</v>
      </c>
      <c r="U109" s="32" t="s">
        <v>161</v>
      </c>
      <c r="V109" s="2" t="str">
        <f t="shared" si="27"/>
        <v>5B</v>
      </c>
      <c r="W109" s="32" t="s">
        <v>171</v>
      </c>
      <c r="X109" s="2" t="str">
        <f t="shared" si="28"/>
        <v>R</v>
      </c>
      <c r="Y109" s="32" t="s">
        <v>172</v>
      </c>
      <c r="Z109" s="2" t="str">
        <f t="shared" si="29"/>
        <v>L</v>
      </c>
      <c r="AA109" s="32" t="s">
        <v>173</v>
      </c>
      <c r="AD109" s="2" t="str">
        <f t="shared" si="30"/>
        <v>3B</v>
      </c>
    </row>
    <row r="110" spans="5:30" x14ac:dyDescent="0.25">
      <c r="E110" s="47"/>
      <c r="F110" s="47"/>
      <c r="G110" s="47"/>
      <c r="H110" s="48"/>
      <c r="I110" s="47"/>
      <c r="J110" s="47"/>
      <c r="R110" s="2">
        <v>6</v>
      </c>
      <c r="S110" t="s">
        <v>180</v>
      </c>
      <c r="T110" s="3" t="str">
        <f t="shared" si="26"/>
        <v>Brown</v>
      </c>
      <c r="U110" s="32" t="s">
        <v>161</v>
      </c>
      <c r="V110" s="2" t="str">
        <f t="shared" si="27"/>
        <v>5C</v>
      </c>
      <c r="W110" s="32" t="s">
        <v>171</v>
      </c>
      <c r="X110" s="2" t="str">
        <f t="shared" si="28"/>
        <v>L</v>
      </c>
      <c r="Y110" s="32" t="s">
        <v>172</v>
      </c>
      <c r="Z110" s="2" t="str">
        <f t="shared" si="29"/>
        <v>L</v>
      </c>
      <c r="AA110" s="32" t="s">
        <v>173</v>
      </c>
      <c r="AD110" s="2" t="str">
        <f t="shared" si="30"/>
        <v>LF</v>
      </c>
    </row>
    <row r="111" spans="5:30" x14ac:dyDescent="0.25">
      <c r="E111" s="47" t="s">
        <v>385</v>
      </c>
      <c r="F111" s="47" t="s">
        <v>385</v>
      </c>
      <c r="G111" s="47">
        <v>0</v>
      </c>
      <c r="H111" s="48">
        <v>0</v>
      </c>
      <c r="I111" s="47" t="s">
        <v>385</v>
      </c>
      <c r="J111" s="47" t="s">
        <v>385</v>
      </c>
      <c r="R111" s="2">
        <v>7</v>
      </c>
      <c r="S111" t="s">
        <v>181</v>
      </c>
      <c r="T111" s="3" t="str">
        <f t="shared" si="26"/>
        <v>Heath</v>
      </c>
      <c r="U111" s="32" t="s">
        <v>161</v>
      </c>
      <c r="V111" s="2" t="str">
        <f t="shared" si="27"/>
        <v>7C</v>
      </c>
      <c r="W111" s="32" t="s">
        <v>171</v>
      </c>
      <c r="X111" s="2" t="str">
        <f t="shared" si="28"/>
        <v>R</v>
      </c>
      <c r="Y111" s="32" t="s">
        <v>172</v>
      </c>
      <c r="Z111" s="2" t="str">
        <f t="shared" si="29"/>
        <v>L</v>
      </c>
      <c r="AA111" s="32" t="s">
        <v>173</v>
      </c>
      <c r="AD111" s="2" t="str">
        <f t="shared" si="30"/>
        <v>C</v>
      </c>
    </row>
    <row r="112" spans="5:30" x14ac:dyDescent="0.25">
      <c r="E112" s="47" t="s">
        <v>385</v>
      </c>
      <c r="F112" s="47" t="s">
        <v>385</v>
      </c>
      <c r="G112" s="47">
        <v>0</v>
      </c>
      <c r="H112" s="48">
        <v>0</v>
      </c>
      <c r="I112" s="47" t="s">
        <v>385</v>
      </c>
      <c r="J112" s="47" t="s">
        <v>385</v>
      </c>
      <c r="R112" s="2">
        <v>8</v>
      </c>
      <c r="S112" t="s">
        <v>182</v>
      </c>
      <c r="T112" s="3" t="str">
        <f t="shared" si="26"/>
        <v>Landis</v>
      </c>
      <c r="U112" s="32" t="s">
        <v>161</v>
      </c>
      <c r="V112" s="2" t="str">
        <f t="shared" si="27"/>
        <v>6C</v>
      </c>
      <c r="W112" s="32" t="s">
        <v>171</v>
      </c>
      <c r="X112" s="2" t="str">
        <f t="shared" si="28"/>
        <v>L</v>
      </c>
      <c r="Y112" s="32" t="s">
        <v>172</v>
      </c>
      <c r="Z112" s="2" t="str">
        <f t="shared" si="29"/>
        <v>L</v>
      </c>
      <c r="AA112" s="32" t="s">
        <v>173</v>
      </c>
      <c r="AD112" s="2" t="str">
        <f t="shared" si="30"/>
        <v>LF</v>
      </c>
    </row>
    <row r="113" spans="5:30" x14ac:dyDescent="0.25">
      <c r="E113" s="47" t="s">
        <v>385</v>
      </c>
      <c r="F113" s="47" t="s">
        <v>385</v>
      </c>
      <c r="G113" s="47">
        <v>0</v>
      </c>
      <c r="H113" s="48">
        <v>0</v>
      </c>
      <c r="I113" s="47" t="s">
        <v>385</v>
      </c>
      <c r="J113" s="47" t="s">
        <v>385</v>
      </c>
      <c r="R113" s="2">
        <v>9</v>
      </c>
      <c r="S113" t="s">
        <v>183</v>
      </c>
      <c r="T113" s="3" t="str">
        <f t="shared" si="26"/>
        <v>Wood</v>
      </c>
      <c r="U113" s="32" t="s">
        <v>161</v>
      </c>
      <c r="V113" s="2" t="str">
        <f t="shared" si="27"/>
        <v>7C</v>
      </c>
      <c r="W113" s="32" t="s">
        <v>171</v>
      </c>
      <c r="X113" s="2" t="str">
        <f t="shared" si="28"/>
        <v>R</v>
      </c>
      <c r="Y113" s="32" t="s">
        <v>172</v>
      </c>
      <c r="Z113" s="2" t="str">
        <f t="shared" si="29"/>
        <v>L</v>
      </c>
      <c r="AA113" s="32" t="s">
        <v>173</v>
      </c>
      <c r="AD113" s="2" t="str">
        <f t="shared" si="30"/>
        <v>1B</v>
      </c>
    </row>
    <row r="114" spans="5:30" x14ac:dyDescent="0.25">
      <c r="E114" s="47" t="s">
        <v>385</v>
      </c>
      <c r="F114" s="47" t="s">
        <v>385</v>
      </c>
      <c r="G114" s="47">
        <v>0</v>
      </c>
      <c r="H114" s="48">
        <v>0</v>
      </c>
      <c r="I114" s="47" t="s">
        <v>385</v>
      </c>
      <c r="J114" s="47" t="s">
        <v>385</v>
      </c>
      <c r="R114" s="2" t="s">
        <v>184</v>
      </c>
      <c r="S114" s="33" t="s">
        <v>185</v>
      </c>
      <c r="T114" s="3" t="str">
        <f>IF(R114&gt;0,_xlfn.XLOOKUP(R114,$O$71:$O$111,$H$71:$H$111),"-")</f>
        <v>Dobson</v>
      </c>
      <c r="U114" s="32" t="s">
        <v>163</v>
      </c>
      <c r="V114" s="2">
        <f>IF(R114&gt;0,_xlfn.XLOOKUP(R114,$O$71:$O$111,$I$71:$I$111),"-")</f>
        <v>19</v>
      </c>
      <c r="W114" s="32" t="s">
        <v>1402</v>
      </c>
      <c r="X114" s="2">
        <f>IF(R114&gt;0,_xlfn.XLOOKUP(R114,$O$71:$O$111,$J$71:$J$111),"-")</f>
        <v>7</v>
      </c>
      <c r="Y114" s="32" t="s">
        <v>164</v>
      </c>
      <c r="Z114" s="2"/>
      <c r="AA114" s="32"/>
      <c r="AD114" s="2" t="str">
        <f>_xlfn.XLOOKUP(R114,$O$71:$O$127,$F$71:$F$127)</f>
        <v>P</v>
      </c>
    </row>
    <row r="115" spans="5:30" x14ac:dyDescent="0.25">
      <c r="E115" s="47" t="s">
        <v>385</v>
      </c>
      <c r="F115" s="47" t="s">
        <v>385</v>
      </c>
      <c r="G115" s="47">
        <v>0</v>
      </c>
      <c r="H115" s="48">
        <v>0</v>
      </c>
      <c r="I115" s="47" t="s">
        <v>385</v>
      </c>
      <c r="J115" s="47" t="s">
        <v>385</v>
      </c>
      <c r="S115" s="34" t="s">
        <v>187</v>
      </c>
      <c r="T115" s="3"/>
      <c r="U115"/>
      <c r="Z115" s="2"/>
      <c r="AA115" s="2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t="s">
        <v>170</v>
      </c>
      <c r="T118" s="3" t="str">
        <f>IF(R118&gt;0,_xlfn.XLOOKUP(R118,$P$71:$P$111,$H$71:$H$111),"-")</f>
        <v>Cash</v>
      </c>
      <c r="U118" s="32" t="s">
        <v>161</v>
      </c>
      <c r="V118" s="2" t="str">
        <f>IF(R118&gt;0,_xlfn.XLOOKUP(R118,$P$71:$P$111,$I$71:$I$111),"-")</f>
        <v>4B</v>
      </c>
      <c r="W118" s="32" t="s">
        <v>171</v>
      </c>
      <c r="X118" s="2" t="str">
        <f>IF(R118&gt;0,_xlfn.XLOOKUP(R118,$P$71:$P$111,$J$71:$J$111),"-")</f>
        <v>L</v>
      </c>
      <c r="Y118" s="32" t="s">
        <v>172</v>
      </c>
      <c r="Z118" s="2" t="str">
        <f>_xlfn.XLOOKUP(BK135,$P$71:$P$111,$J$71:$J$111)</f>
        <v>L</v>
      </c>
      <c r="AA118" s="32" t="s">
        <v>173</v>
      </c>
      <c r="AD118" s="2" t="str">
        <f>_xlfn.XLOOKUP(R118,$P$71:$P$127,$F$71:$F$127)</f>
        <v>1B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t="s">
        <v>175</v>
      </c>
      <c r="T119" s="3" t="str">
        <f t="shared" ref="T119:T126" si="31">IF(R119&gt;0,_xlfn.XLOOKUP(R119,$P$71:$P$111,$H$71:$H$111),"-")</f>
        <v>Freehan</v>
      </c>
      <c r="U119" s="32" t="s">
        <v>161</v>
      </c>
      <c r="V119" s="2" t="str">
        <f t="shared" ref="V119:V126" si="32">IF(R119&gt;0,_xlfn.XLOOKUP(R119,$P$71:$P$111,$I$71:$I$111),"-")</f>
        <v>4B</v>
      </c>
      <c r="W119" s="32" t="s">
        <v>171</v>
      </c>
      <c r="X119" s="2" t="str">
        <f t="shared" ref="X119:X126" si="33">IF(R119&gt;0,_xlfn.XLOOKUP(R119,$P$71:$P$111,$J$71:$J$111),"-")</f>
        <v>R</v>
      </c>
      <c r="Y119" s="32" t="s">
        <v>172</v>
      </c>
      <c r="Z119" s="2" t="str">
        <f t="shared" ref="Z119:Z126" si="34">_xlfn.XLOOKUP(BK136,$P$71:$P$111,$J$71:$J$111)</f>
        <v>L</v>
      </c>
      <c r="AA119" s="32" t="s">
        <v>173</v>
      </c>
      <c r="AD119" s="2" t="str">
        <f t="shared" ref="AD119:AD126" si="35">_xlfn.XLOOKUP(R119,$P$71:$P$127,$F$71:$F$127)</f>
        <v>C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t="s">
        <v>176</v>
      </c>
      <c r="T120" s="3" t="str">
        <f t="shared" si="31"/>
        <v>Oyler</v>
      </c>
      <c r="U120" s="32" t="s">
        <v>161</v>
      </c>
      <c r="V120" s="2" t="str">
        <f t="shared" si="32"/>
        <v>5C</v>
      </c>
      <c r="W120" s="32" t="s">
        <v>171</v>
      </c>
      <c r="X120" s="2" t="str">
        <f t="shared" si="33"/>
        <v>R</v>
      </c>
      <c r="Y120" s="32" t="s">
        <v>172</v>
      </c>
      <c r="Z120" s="2" t="str">
        <f t="shared" si="34"/>
        <v>L</v>
      </c>
      <c r="AA120" s="32" t="s">
        <v>173</v>
      </c>
      <c r="AD120" s="2" t="str">
        <f t="shared" si="35"/>
        <v>SS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t="s">
        <v>178</v>
      </c>
      <c r="T121" s="3" t="str">
        <f t="shared" si="31"/>
        <v>McAuliffe</v>
      </c>
      <c r="U121" s="32" t="s">
        <v>161</v>
      </c>
      <c r="V121" s="2" t="str">
        <f t="shared" si="32"/>
        <v>5C</v>
      </c>
      <c r="W121" s="32" t="s">
        <v>171</v>
      </c>
      <c r="X121" s="2" t="str">
        <f t="shared" si="33"/>
        <v>L</v>
      </c>
      <c r="Y121" s="32" t="s">
        <v>172</v>
      </c>
      <c r="Z121" s="2" t="str">
        <f t="shared" si="34"/>
        <v>L</v>
      </c>
      <c r="AA121" s="32" t="s">
        <v>173</v>
      </c>
      <c r="AD121" s="2" t="str">
        <f t="shared" si="35"/>
        <v>2B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t="s">
        <v>179</v>
      </c>
      <c r="T122" s="3" t="str">
        <f t="shared" si="31"/>
        <v>Wert</v>
      </c>
      <c r="U122" s="32" t="s">
        <v>161</v>
      </c>
      <c r="V122" s="2" t="str">
        <f t="shared" si="32"/>
        <v>4C</v>
      </c>
      <c r="W122" s="32" t="s">
        <v>171</v>
      </c>
      <c r="X122" s="2" t="str">
        <f t="shared" si="33"/>
        <v>R</v>
      </c>
      <c r="Y122" s="32" t="s">
        <v>172</v>
      </c>
      <c r="Z122" s="2" t="str">
        <f t="shared" si="34"/>
        <v>L</v>
      </c>
      <c r="AA122" s="32" t="s">
        <v>173</v>
      </c>
      <c r="AD122" s="2" t="str">
        <f t="shared" si="35"/>
        <v>3B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t="s">
        <v>180</v>
      </c>
      <c r="T123" s="3" t="str">
        <f t="shared" si="31"/>
        <v>Kaline</v>
      </c>
      <c r="U123" s="32" t="s">
        <v>161</v>
      </c>
      <c r="V123" s="2" t="str">
        <f t="shared" si="32"/>
        <v>3A</v>
      </c>
      <c r="W123" s="32" t="s">
        <v>171</v>
      </c>
      <c r="X123" s="2" t="str">
        <f t="shared" si="33"/>
        <v>R</v>
      </c>
      <c r="Y123" s="32" t="s">
        <v>172</v>
      </c>
      <c r="Z123" s="2" t="str">
        <f t="shared" si="34"/>
        <v>L</v>
      </c>
      <c r="AA123" s="32" t="s">
        <v>173</v>
      </c>
      <c r="AD123" s="2" t="str">
        <f t="shared" si="35"/>
        <v>RF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t="s">
        <v>181</v>
      </c>
      <c r="T124" s="3" t="str">
        <f t="shared" si="31"/>
        <v>Stanley</v>
      </c>
      <c r="U124" s="32" t="s">
        <v>161</v>
      </c>
      <c r="V124" s="2" t="str">
        <f t="shared" si="32"/>
        <v>5C</v>
      </c>
      <c r="W124" s="32" t="s">
        <v>171</v>
      </c>
      <c r="X124" s="2" t="str">
        <f t="shared" si="33"/>
        <v>R</v>
      </c>
      <c r="Y124" s="32" t="s">
        <v>172</v>
      </c>
      <c r="Z124" s="2" t="str">
        <f t="shared" si="34"/>
        <v>L</v>
      </c>
      <c r="AA124" s="32" t="s">
        <v>173</v>
      </c>
      <c r="AD124" s="2" t="str">
        <f t="shared" si="35"/>
        <v>CF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t="s">
        <v>182</v>
      </c>
      <c r="T125" s="3" t="str">
        <f t="shared" si="31"/>
        <v>Horton</v>
      </c>
      <c r="U125" s="32" t="s">
        <v>161</v>
      </c>
      <c r="V125" s="2" t="str">
        <f t="shared" si="32"/>
        <v>4B</v>
      </c>
      <c r="W125" s="32" t="s">
        <v>171</v>
      </c>
      <c r="X125" s="2" t="str">
        <f t="shared" si="33"/>
        <v>R</v>
      </c>
      <c r="Y125" s="32" t="s">
        <v>172</v>
      </c>
      <c r="Z125" s="2" t="str">
        <f t="shared" si="34"/>
        <v>L</v>
      </c>
      <c r="AA125" s="32" t="s">
        <v>173</v>
      </c>
      <c r="AD125" s="2" t="str">
        <f t="shared" si="35"/>
        <v>LF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t="s">
        <v>183</v>
      </c>
      <c r="T126" s="3" t="str">
        <f t="shared" si="31"/>
        <v>Northrup</v>
      </c>
      <c r="U126" s="32" t="s">
        <v>161</v>
      </c>
      <c r="V126" s="2" t="str">
        <f t="shared" si="32"/>
        <v>4C</v>
      </c>
      <c r="W126" s="32" t="s">
        <v>171</v>
      </c>
      <c r="X126" s="2" t="str">
        <f t="shared" si="33"/>
        <v>L</v>
      </c>
      <c r="Y126" s="32" t="s">
        <v>172</v>
      </c>
      <c r="Z126" s="2" t="str">
        <f t="shared" si="34"/>
        <v>L</v>
      </c>
      <c r="AA126" s="32" t="s">
        <v>173</v>
      </c>
      <c r="AD126" s="2" t="str">
        <f t="shared" si="35"/>
        <v>CF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33" t="s">
        <v>185</v>
      </c>
      <c r="T127" s="3" t="str">
        <f>IF(R127&gt;0,_xlfn.XLOOKUP(R127,$P$71:$P$111,$H$71:$H$111),"-")</f>
        <v>Hiller</v>
      </c>
      <c r="U127" s="32" t="s">
        <v>163</v>
      </c>
      <c r="V127" s="2">
        <f>IF(R127&gt;0,_xlfn.XLOOKUP(R127,$P$71:$P$111,$I$71:$I$111),"-")</f>
        <v>24</v>
      </c>
      <c r="W127" s="32" t="s">
        <v>1402</v>
      </c>
      <c r="X127" s="2">
        <f>IF(R127&gt;0,_xlfn.XLOOKUP(R127,$P$71:$P$111,$J$71:$J$111),"-")</f>
        <v>4</v>
      </c>
      <c r="Y127" s="32" t="s">
        <v>164</v>
      </c>
      <c r="Z127" s="2"/>
      <c r="AA127" s="32"/>
      <c r="AD127" s="2" t="str">
        <f t="shared" ref="AD127" si="36">_xlfn.XLOOKUP(R127,$M$71:$M$127,$F$71:$F$127)</f>
        <v>P</v>
      </c>
    </row>
    <row r="128" spans="5:30" x14ac:dyDescent="0.25">
      <c r="E128" s="2" t="s">
        <v>385</v>
      </c>
      <c r="F128" s="2" t="s">
        <v>385</v>
      </c>
      <c r="I128" s="2" t="s">
        <v>385</v>
      </c>
      <c r="J128" s="2" t="s">
        <v>385</v>
      </c>
      <c r="S128" s="34" t="s">
        <v>187</v>
      </c>
      <c r="T128" s="3"/>
      <c r="U128"/>
      <c r="Z128" s="2"/>
      <c r="AA128" s="2"/>
    </row>
  </sheetData>
  <sortState xmlns:xlrd2="http://schemas.microsoft.com/office/spreadsheetml/2017/richdata2" ref="E92:J108">
    <sortCondition descending="1" ref="J92:J108"/>
    <sortCondition descending="1" ref="G92:G10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6F25-9096-48A5-970B-1B1981165A5F}">
  <dimension ref="B3:G60"/>
  <sheetViews>
    <sheetView workbookViewId="0">
      <selection activeCell="I33" sqref="I33"/>
    </sheetView>
  </sheetViews>
  <sheetFormatPr defaultRowHeight="15" x14ac:dyDescent="0.25"/>
  <cols>
    <col min="5" max="5" width="10.140625" bestFit="1" customWidth="1"/>
  </cols>
  <sheetData>
    <row r="3" spans="2:7" ht="15.75" thickBot="1" x14ac:dyDescent="0.3">
      <c r="B3" s="99" t="s">
        <v>91</v>
      </c>
      <c r="C3" s="99" t="s">
        <v>90</v>
      </c>
      <c r="D3" s="99" t="s">
        <v>92</v>
      </c>
      <c r="E3" s="100" t="s">
        <v>85</v>
      </c>
      <c r="F3" s="99" t="s">
        <v>88</v>
      </c>
      <c r="G3" s="99" t="s">
        <v>89</v>
      </c>
    </row>
    <row r="4" spans="2:7" ht="15.75" thickBot="1" x14ac:dyDescent="0.3">
      <c r="B4" s="103" t="s">
        <v>384</v>
      </c>
      <c r="C4" s="103" t="s">
        <v>6</v>
      </c>
      <c r="D4" s="103">
        <v>147</v>
      </c>
      <c r="E4" s="104" t="s">
        <v>1276</v>
      </c>
      <c r="F4" s="103" t="s">
        <v>57</v>
      </c>
      <c r="G4" s="103" t="s">
        <v>122</v>
      </c>
    </row>
    <row r="5" spans="2:7" ht="15.75" thickBot="1" x14ac:dyDescent="0.3">
      <c r="B5" s="103" t="s">
        <v>384</v>
      </c>
      <c r="C5" s="103" t="s">
        <v>6</v>
      </c>
      <c r="D5" s="103">
        <v>114</v>
      </c>
      <c r="E5" s="104" t="s">
        <v>1040</v>
      </c>
      <c r="F5" s="103" t="s">
        <v>61</v>
      </c>
      <c r="G5" s="103" t="s">
        <v>122</v>
      </c>
    </row>
    <row r="6" spans="2:7" ht="15.75" thickBot="1" x14ac:dyDescent="0.3">
      <c r="B6" s="103" t="s">
        <v>384</v>
      </c>
      <c r="C6" s="103" t="s">
        <v>6</v>
      </c>
      <c r="D6" s="103">
        <v>160</v>
      </c>
      <c r="E6" s="104" t="s">
        <v>1162</v>
      </c>
      <c r="F6" s="103" t="s">
        <v>56</v>
      </c>
      <c r="G6" s="103" t="s">
        <v>116</v>
      </c>
    </row>
    <row r="7" spans="2:7" ht="15.75" thickBot="1" x14ac:dyDescent="0.3">
      <c r="B7" s="101" t="s">
        <v>384</v>
      </c>
      <c r="C7" s="101" t="s">
        <v>0</v>
      </c>
      <c r="D7" s="101">
        <v>134</v>
      </c>
      <c r="E7" s="102" t="s">
        <v>1306</v>
      </c>
      <c r="F7" s="101" t="s">
        <v>55</v>
      </c>
      <c r="G7" s="101" t="s">
        <v>122</v>
      </c>
    </row>
    <row r="8" spans="2:7" ht="15.75" thickBot="1" x14ac:dyDescent="0.3">
      <c r="B8" s="101" t="s">
        <v>384</v>
      </c>
      <c r="C8" s="101" t="s">
        <v>1</v>
      </c>
      <c r="D8" s="101">
        <v>158</v>
      </c>
      <c r="E8" s="102" t="s">
        <v>158</v>
      </c>
      <c r="F8" s="101" t="s">
        <v>52</v>
      </c>
      <c r="G8" s="101" t="s">
        <v>116</v>
      </c>
    </row>
    <row r="9" spans="2:7" ht="15.75" thickBot="1" x14ac:dyDescent="0.3">
      <c r="B9" s="103" t="s">
        <v>384</v>
      </c>
      <c r="C9" s="103" t="s">
        <v>1</v>
      </c>
      <c r="D9" s="103">
        <v>72</v>
      </c>
      <c r="E9" s="104" t="s">
        <v>1059</v>
      </c>
      <c r="F9" s="103" t="s">
        <v>58</v>
      </c>
      <c r="G9" s="103" t="s">
        <v>116</v>
      </c>
    </row>
    <row r="10" spans="2:7" ht="15.75" thickBot="1" x14ac:dyDescent="0.3">
      <c r="B10" s="101" t="s">
        <v>384</v>
      </c>
      <c r="C10" s="101" t="s">
        <v>1</v>
      </c>
      <c r="D10" s="101">
        <v>104</v>
      </c>
      <c r="E10" s="102" t="s">
        <v>249</v>
      </c>
      <c r="F10" s="101" t="s">
        <v>1</v>
      </c>
      <c r="G10" s="101" t="s">
        <v>116</v>
      </c>
    </row>
    <row r="11" spans="2:7" ht="15.75" thickBot="1" x14ac:dyDescent="0.3">
      <c r="B11" s="101" t="s">
        <v>384</v>
      </c>
      <c r="C11" s="101" t="s">
        <v>5</v>
      </c>
      <c r="D11" s="101">
        <v>146</v>
      </c>
      <c r="E11" s="102" t="s">
        <v>1018</v>
      </c>
      <c r="F11" s="101" t="s">
        <v>57</v>
      </c>
      <c r="G11" s="101" t="s">
        <v>116</v>
      </c>
    </row>
    <row r="12" spans="2:7" ht="15.75" thickBot="1" x14ac:dyDescent="0.3">
      <c r="B12" s="101" t="s">
        <v>384</v>
      </c>
      <c r="C12" s="101" t="s">
        <v>5</v>
      </c>
      <c r="D12" s="101">
        <v>57</v>
      </c>
      <c r="E12" s="102" t="s">
        <v>1236</v>
      </c>
      <c r="F12" s="101" t="s">
        <v>58</v>
      </c>
      <c r="G12" s="101" t="s">
        <v>116</v>
      </c>
    </row>
    <row r="13" spans="2:7" x14ac:dyDescent="0.25">
      <c r="B13" s="97" t="s">
        <v>384</v>
      </c>
      <c r="C13" s="97" t="s">
        <v>108</v>
      </c>
      <c r="D13" s="97">
        <v>146</v>
      </c>
      <c r="E13" s="98" t="s">
        <v>1281</v>
      </c>
      <c r="F13" s="97" t="s">
        <v>1</v>
      </c>
      <c r="G13" s="97" t="s">
        <v>116</v>
      </c>
    </row>
    <row r="14" spans="2:7" x14ac:dyDescent="0.25">
      <c r="B14" s="47" t="s">
        <v>384</v>
      </c>
      <c r="C14" s="47" t="s">
        <v>108</v>
      </c>
      <c r="D14" s="47">
        <v>129</v>
      </c>
      <c r="E14" s="48" t="s">
        <v>1261</v>
      </c>
      <c r="F14" s="47" t="s">
        <v>61</v>
      </c>
      <c r="G14" s="47" t="s">
        <v>116</v>
      </c>
    </row>
    <row r="15" spans="2:7" x14ac:dyDescent="0.25">
      <c r="B15" s="47" t="s">
        <v>384</v>
      </c>
      <c r="C15" s="47" t="s">
        <v>108</v>
      </c>
      <c r="D15" s="47">
        <v>94</v>
      </c>
      <c r="E15" s="48" t="s">
        <v>1197</v>
      </c>
      <c r="F15" s="47" t="s">
        <v>58</v>
      </c>
      <c r="G15" s="47" t="s">
        <v>122</v>
      </c>
    </row>
    <row r="16" spans="2:7" x14ac:dyDescent="0.25">
      <c r="B16" s="47" t="s">
        <v>384</v>
      </c>
      <c r="C16" s="47" t="s">
        <v>108</v>
      </c>
      <c r="D16" s="47">
        <v>136</v>
      </c>
      <c r="E16" s="48" t="s">
        <v>268</v>
      </c>
      <c r="F16" s="47" t="s">
        <v>54</v>
      </c>
      <c r="G16" s="47" t="s">
        <v>116</v>
      </c>
    </row>
    <row r="17" spans="2:7" x14ac:dyDescent="0.25">
      <c r="B17" s="54" t="s">
        <v>384</v>
      </c>
      <c r="C17" s="54" t="s">
        <v>107</v>
      </c>
      <c r="D17" s="54">
        <v>109</v>
      </c>
      <c r="E17" s="55" t="s">
        <v>1354</v>
      </c>
      <c r="F17" s="54" t="s">
        <v>57</v>
      </c>
      <c r="G17" s="54" t="s">
        <v>116</v>
      </c>
    </row>
    <row r="18" spans="2:7" x14ac:dyDescent="0.25">
      <c r="B18" s="54" t="s">
        <v>384</v>
      </c>
      <c r="C18" s="54" t="s">
        <v>107</v>
      </c>
      <c r="D18" s="54">
        <v>86</v>
      </c>
      <c r="E18" s="55" t="s">
        <v>1072</v>
      </c>
      <c r="F18" s="54" t="s">
        <v>58</v>
      </c>
      <c r="G18" s="54" t="s">
        <v>122</v>
      </c>
    </row>
    <row r="19" spans="2:7" x14ac:dyDescent="0.25">
      <c r="B19" s="54" t="s">
        <v>384</v>
      </c>
      <c r="C19" s="54" t="s">
        <v>107</v>
      </c>
      <c r="D19" s="54"/>
      <c r="E19" s="55"/>
      <c r="F19" s="54"/>
      <c r="G19" s="54"/>
    </row>
    <row r="20" spans="2:7" x14ac:dyDescent="0.25">
      <c r="B20" s="54" t="s">
        <v>384</v>
      </c>
      <c r="C20" s="54" t="s">
        <v>109</v>
      </c>
      <c r="D20" s="54">
        <v>95</v>
      </c>
      <c r="E20" s="55" t="s">
        <v>158</v>
      </c>
      <c r="F20" s="54" t="s">
        <v>52</v>
      </c>
      <c r="G20" s="54" t="s">
        <v>116</v>
      </c>
    </row>
    <row r="21" spans="2:7" x14ac:dyDescent="0.25">
      <c r="B21" s="47" t="s">
        <v>384</v>
      </c>
      <c r="C21" s="47" t="s">
        <v>109</v>
      </c>
      <c r="D21" s="47">
        <v>130</v>
      </c>
      <c r="E21" s="48" t="s">
        <v>1004</v>
      </c>
      <c r="F21" s="47" t="s">
        <v>54</v>
      </c>
      <c r="G21" s="47" t="s">
        <v>116</v>
      </c>
    </row>
    <row r="22" spans="2:7" x14ac:dyDescent="0.25">
      <c r="B22" s="47" t="s">
        <v>384</v>
      </c>
      <c r="C22" s="47" t="s">
        <v>109</v>
      </c>
      <c r="D22" s="47">
        <v>146</v>
      </c>
      <c r="E22" s="48" t="s">
        <v>1355</v>
      </c>
      <c r="F22" s="47" t="s">
        <v>57</v>
      </c>
      <c r="G22" s="47" t="s">
        <v>122</v>
      </c>
    </row>
    <row r="23" spans="2:7" x14ac:dyDescent="0.25">
      <c r="B23" s="47" t="s">
        <v>384</v>
      </c>
      <c r="C23" s="47" t="s">
        <v>106</v>
      </c>
      <c r="D23" s="47">
        <v>131</v>
      </c>
      <c r="E23" s="48" t="s">
        <v>1247</v>
      </c>
      <c r="F23" s="47" t="s">
        <v>61</v>
      </c>
      <c r="G23" s="47" t="s">
        <v>116</v>
      </c>
    </row>
    <row r="24" spans="2:7" x14ac:dyDescent="0.25">
      <c r="B24" s="47" t="s">
        <v>105</v>
      </c>
      <c r="C24" s="47" t="s">
        <v>105</v>
      </c>
      <c r="D24" s="47"/>
      <c r="E24" s="48"/>
      <c r="F24" s="47"/>
      <c r="G24" s="47"/>
    </row>
    <row r="25" spans="2:7" ht="15.75" thickBot="1" x14ac:dyDescent="0.3">
      <c r="B25" s="58" t="s">
        <v>105</v>
      </c>
      <c r="C25" s="58" t="s">
        <v>105</v>
      </c>
      <c r="D25" s="58"/>
      <c r="E25" s="59"/>
      <c r="F25" s="58"/>
      <c r="G25" s="58"/>
    </row>
    <row r="26" spans="2:7" ht="15.75" thickTop="1" x14ac:dyDescent="0.25">
      <c r="B26" s="60" t="s">
        <v>105</v>
      </c>
      <c r="C26" s="60" t="s">
        <v>105</v>
      </c>
      <c r="D26" s="60"/>
      <c r="E26" s="61"/>
      <c r="F26" s="60"/>
      <c r="G26" s="60"/>
    </row>
    <row r="27" spans="2:7" x14ac:dyDescent="0.25">
      <c r="B27" s="47" t="s">
        <v>105</v>
      </c>
      <c r="C27" s="47" t="s">
        <v>105</v>
      </c>
      <c r="D27" s="47"/>
      <c r="E27" s="48"/>
      <c r="F27" s="47"/>
      <c r="G27" s="47"/>
    </row>
    <row r="28" spans="2:7" x14ac:dyDescent="0.25">
      <c r="B28" s="47" t="s">
        <v>105</v>
      </c>
      <c r="C28" s="47" t="s">
        <v>105</v>
      </c>
      <c r="D28" s="47"/>
      <c r="E28" s="48"/>
      <c r="F28" s="47"/>
      <c r="G28" s="47"/>
    </row>
    <row r="29" spans="2:7" x14ac:dyDescent="0.25">
      <c r="B29" s="54" t="s">
        <v>105</v>
      </c>
      <c r="C29" s="54" t="s">
        <v>105</v>
      </c>
      <c r="D29" s="54"/>
      <c r="E29" s="55"/>
      <c r="F29" s="54"/>
      <c r="G29" s="54"/>
    </row>
    <row r="30" spans="2:7" x14ac:dyDescent="0.25">
      <c r="B30" s="47" t="s">
        <v>105</v>
      </c>
      <c r="C30" s="47" t="s">
        <v>105</v>
      </c>
      <c r="D30" s="47"/>
      <c r="E30" s="48"/>
      <c r="F30" s="47"/>
      <c r="G30" s="47"/>
    </row>
    <row r="31" spans="2:7" ht="15.75" thickBot="1" x14ac:dyDescent="0.3">
      <c r="B31" s="56" t="s">
        <v>105</v>
      </c>
      <c r="C31" s="56" t="s">
        <v>105</v>
      </c>
      <c r="D31" s="56"/>
      <c r="E31" s="57"/>
      <c r="F31" s="56"/>
      <c r="G31" s="56"/>
    </row>
    <row r="32" spans="2:7" ht="15.75" thickTop="1" x14ac:dyDescent="0.25">
      <c r="B32" s="110" t="s">
        <v>105</v>
      </c>
      <c r="C32" s="110" t="s">
        <v>105</v>
      </c>
      <c r="D32" s="110"/>
      <c r="E32" s="111"/>
      <c r="F32" s="110"/>
      <c r="G32" s="110"/>
    </row>
    <row r="33" spans="2:7" ht="15.75" thickBot="1" x14ac:dyDescent="0.3">
      <c r="B33" s="112" t="s">
        <v>105</v>
      </c>
      <c r="C33" s="112" t="s">
        <v>105</v>
      </c>
      <c r="D33" s="112"/>
      <c r="E33" s="113"/>
      <c r="F33" s="112"/>
      <c r="G33" s="112"/>
    </row>
    <row r="34" spans="2:7" ht="15.75" thickTop="1" x14ac:dyDescent="0.25">
      <c r="B34" s="50" t="s">
        <v>105</v>
      </c>
      <c r="C34" s="50" t="s">
        <v>105</v>
      </c>
      <c r="D34" s="50">
        <v>43</v>
      </c>
      <c r="E34" s="51" t="s">
        <v>1270</v>
      </c>
      <c r="F34" s="50">
        <v>29</v>
      </c>
      <c r="G34" s="50">
        <v>3</v>
      </c>
    </row>
    <row r="35" spans="2:7" x14ac:dyDescent="0.25">
      <c r="B35" s="47" t="s">
        <v>105</v>
      </c>
      <c r="C35" s="47" t="s">
        <v>105</v>
      </c>
      <c r="D35" s="47">
        <v>19</v>
      </c>
      <c r="E35" s="48" t="s">
        <v>1191</v>
      </c>
      <c r="F35" s="47">
        <v>27</v>
      </c>
      <c r="G35" s="47">
        <v>7</v>
      </c>
    </row>
    <row r="36" spans="2:7" x14ac:dyDescent="0.25">
      <c r="B36" s="54" t="s">
        <v>105</v>
      </c>
      <c r="C36" s="54" t="s">
        <v>105</v>
      </c>
      <c r="D36" s="54">
        <v>41</v>
      </c>
      <c r="E36" s="55" t="s">
        <v>1030</v>
      </c>
      <c r="F36" s="54">
        <v>25</v>
      </c>
      <c r="G36" s="54">
        <v>8</v>
      </c>
    </row>
    <row r="37" spans="2:7" x14ac:dyDescent="0.25">
      <c r="B37" s="47" t="s">
        <v>105</v>
      </c>
      <c r="C37" s="47" t="s">
        <v>105</v>
      </c>
      <c r="D37" s="47">
        <v>37</v>
      </c>
      <c r="E37" s="48" t="s">
        <v>1082</v>
      </c>
      <c r="F37" s="47">
        <v>25</v>
      </c>
      <c r="G37" s="47">
        <v>7</v>
      </c>
    </row>
    <row r="38" spans="2:7" x14ac:dyDescent="0.25">
      <c r="B38" s="47" t="s">
        <v>105</v>
      </c>
      <c r="C38" s="47" t="s">
        <v>105</v>
      </c>
      <c r="D38" s="47">
        <v>37</v>
      </c>
      <c r="E38" s="48" t="s">
        <v>367</v>
      </c>
      <c r="F38" s="47">
        <v>25</v>
      </c>
      <c r="G38" s="47">
        <v>5</v>
      </c>
    </row>
    <row r="39" spans="2:7" x14ac:dyDescent="0.25">
      <c r="B39" s="54" t="s">
        <v>105</v>
      </c>
      <c r="C39" s="54" t="s">
        <v>105</v>
      </c>
      <c r="D39" s="54">
        <v>42</v>
      </c>
      <c r="E39" s="55" t="s">
        <v>373</v>
      </c>
      <c r="F39" s="54">
        <v>24</v>
      </c>
      <c r="G39" s="54">
        <v>7</v>
      </c>
    </row>
    <row r="40" spans="2:7" x14ac:dyDescent="0.25">
      <c r="B40" s="47" t="s">
        <v>105</v>
      </c>
      <c r="C40" s="47" t="s">
        <v>105</v>
      </c>
      <c r="D40" s="47">
        <v>37</v>
      </c>
      <c r="E40" s="48" t="s">
        <v>1196</v>
      </c>
      <c r="F40" s="47">
        <v>24</v>
      </c>
      <c r="G40" s="47">
        <v>7</v>
      </c>
    </row>
    <row r="41" spans="2:7" x14ac:dyDescent="0.25">
      <c r="B41" s="47" t="s">
        <v>105</v>
      </c>
      <c r="C41" s="47" t="s">
        <v>105</v>
      </c>
      <c r="D41" s="47">
        <v>31</v>
      </c>
      <c r="E41" s="48" t="s">
        <v>1258</v>
      </c>
      <c r="F41" s="47">
        <v>24</v>
      </c>
      <c r="G41" s="47">
        <v>8</v>
      </c>
    </row>
    <row r="42" spans="2:7" x14ac:dyDescent="0.25">
      <c r="B42" s="47" t="s">
        <v>105</v>
      </c>
      <c r="C42" s="47" t="s">
        <v>105</v>
      </c>
      <c r="D42" s="47">
        <v>37</v>
      </c>
      <c r="E42" s="48" t="s">
        <v>1092</v>
      </c>
      <c r="F42" s="47">
        <v>21</v>
      </c>
      <c r="G42" s="47">
        <v>7</v>
      </c>
    </row>
    <row r="43" spans="2:7" x14ac:dyDescent="0.25">
      <c r="B43" s="47" t="s">
        <v>105</v>
      </c>
      <c r="C43" s="47" t="s">
        <v>105</v>
      </c>
      <c r="D43" s="47">
        <v>37</v>
      </c>
      <c r="E43" s="48" t="s">
        <v>1212</v>
      </c>
      <c r="F43" s="47">
        <v>21</v>
      </c>
      <c r="G43" s="47">
        <v>7</v>
      </c>
    </row>
    <row r="44" spans="2:7" x14ac:dyDescent="0.25">
      <c r="B44" s="47" t="s">
        <v>105</v>
      </c>
      <c r="C44" s="47" t="s">
        <v>105</v>
      </c>
      <c r="D44" s="47">
        <v>34</v>
      </c>
      <c r="E44" s="48" t="s">
        <v>189</v>
      </c>
      <c r="F44" s="47">
        <v>19</v>
      </c>
      <c r="G44" s="47">
        <v>8</v>
      </c>
    </row>
    <row r="45" spans="2:7" x14ac:dyDescent="0.25">
      <c r="B45" s="47" t="s">
        <v>105</v>
      </c>
      <c r="C45" s="47" t="s">
        <v>105</v>
      </c>
      <c r="D45" s="47">
        <v>28</v>
      </c>
      <c r="E45" s="48" t="s">
        <v>1065</v>
      </c>
      <c r="F45" s="47">
        <v>19</v>
      </c>
      <c r="G45" s="47">
        <v>7</v>
      </c>
    </row>
    <row r="46" spans="2:7" x14ac:dyDescent="0.25">
      <c r="B46" s="47" t="s">
        <v>385</v>
      </c>
      <c r="C46" s="47" t="s">
        <v>385</v>
      </c>
      <c r="D46" s="47"/>
      <c r="E46" s="48"/>
      <c r="F46" s="47"/>
      <c r="G46" s="47"/>
    </row>
    <row r="47" spans="2:7" x14ac:dyDescent="0.25">
      <c r="B47" s="47" t="s">
        <v>385</v>
      </c>
      <c r="C47" s="47" t="s">
        <v>385</v>
      </c>
      <c r="D47" s="47"/>
      <c r="E47" s="48"/>
      <c r="F47" s="47"/>
      <c r="G47" s="47"/>
    </row>
    <row r="48" spans="2:7" x14ac:dyDescent="0.25">
      <c r="B48" s="47" t="s">
        <v>385</v>
      </c>
      <c r="C48" s="47" t="s">
        <v>385</v>
      </c>
      <c r="D48" s="47"/>
      <c r="E48" s="48"/>
      <c r="F48" s="47"/>
      <c r="G48" s="47"/>
    </row>
    <row r="49" spans="2:7" x14ac:dyDescent="0.25">
      <c r="B49" s="47" t="s">
        <v>385</v>
      </c>
      <c r="C49" s="47" t="s">
        <v>385</v>
      </c>
      <c r="D49" s="47"/>
      <c r="E49" s="48"/>
      <c r="F49" s="47"/>
      <c r="G49" s="47"/>
    </row>
    <row r="50" spans="2:7" x14ac:dyDescent="0.25">
      <c r="B50" s="47" t="s">
        <v>385</v>
      </c>
      <c r="C50" s="47" t="s">
        <v>385</v>
      </c>
      <c r="D50" s="47"/>
      <c r="E50" s="48"/>
      <c r="F50" s="47"/>
      <c r="G50" s="47"/>
    </row>
    <row r="51" spans="2:7" x14ac:dyDescent="0.25">
      <c r="B51" s="47" t="s">
        <v>385</v>
      </c>
      <c r="C51" s="47" t="s">
        <v>385</v>
      </c>
      <c r="D51" s="47"/>
      <c r="E51" s="48"/>
      <c r="F51" s="47"/>
      <c r="G51" s="47"/>
    </row>
    <row r="52" spans="2:7" x14ac:dyDescent="0.25">
      <c r="B52" s="47" t="s">
        <v>385</v>
      </c>
      <c r="C52" s="47" t="s">
        <v>385</v>
      </c>
      <c r="D52" s="47"/>
      <c r="E52" s="48"/>
      <c r="F52" s="47"/>
      <c r="G52" s="47"/>
    </row>
    <row r="53" spans="2:7" x14ac:dyDescent="0.25">
      <c r="B53" s="47" t="s">
        <v>385</v>
      </c>
      <c r="C53" s="47" t="s">
        <v>385</v>
      </c>
      <c r="D53" s="47"/>
      <c r="E53" s="48"/>
      <c r="F53" s="47"/>
      <c r="G53" s="47"/>
    </row>
    <row r="54" spans="2:7" x14ac:dyDescent="0.25">
      <c r="B54" s="47" t="s">
        <v>385</v>
      </c>
      <c r="C54" s="47" t="s">
        <v>385</v>
      </c>
      <c r="D54" s="47"/>
      <c r="E54" s="48"/>
      <c r="F54" s="47"/>
      <c r="G54" s="47"/>
    </row>
    <row r="55" spans="2:7" x14ac:dyDescent="0.25">
      <c r="B55" s="47" t="s">
        <v>385</v>
      </c>
      <c r="C55" s="47" t="s">
        <v>385</v>
      </c>
      <c r="D55" s="47"/>
      <c r="E55" s="48"/>
      <c r="F55" s="47"/>
      <c r="G55" s="47"/>
    </row>
    <row r="56" spans="2:7" x14ac:dyDescent="0.25">
      <c r="B56" s="47" t="s">
        <v>385</v>
      </c>
      <c r="C56" s="47" t="s">
        <v>385</v>
      </c>
      <c r="D56" s="47"/>
      <c r="E56" s="48"/>
      <c r="F56" s="47"/>
      <c r="G56" s="47"/>
    </row>
    <row r="57" spans="2:7" x14ac:dyDescent="0.25">
      <c r="B57" s="47" t="s">
        <v>385</v>
      </c>
      <c r="C57" s="47" t="s">
        <v>385</v>
      </c>
      <c r="D57" s="47"/>
      <c r="E57" s="48"/>
      <c r="F57" s="47"/>
      <c r="G57" s="47"/>
    </row>
    <row r="58" spans="2:7" x14ac:dyDescent="0.25">
      <c r="B58" s="47" t="s">
        <v>385</v>
      </c>
      <c r="C58" s="47" t="s">
        <v>385</v>
      </c>
      <c r="D58" s="47"/>
      <c r="E58" s="48"/>
      <c r="F58" s="47"/>
      <c r="G58" s="47"/>
    </row>
    <row r="59" spans="2:7" x14ac:dyDescent="0.25">
      <c r="B59" s="47" t="s">
        <v>385</v>
      </c>
      <c r="C59" s="47" t="s">
        <v>385</v>
      </c>
      <c r="D59" s="47"/>
      <c r="E59" s="48"/>
      <c r="F59" s="47"/>
      <c r="G59" s="47"/>
    </row>
    <row r="60" spans="2:7" x14ac:dyDescent="0.25">
      <c r="B60" s="47" t="s">
        <v>385</v>
      </c>
      <c r="C60" s="47" t="s">
        <v>385</v>
      </c>
      <c r="D60" s="47"/>
      <c r="E60" s="48"/>
      <c r="F60" s="47"/>
      <c r="G60" s="47"/>
    </row>
  </sheetData>
  <sortState xmlns:xlrd2="http://schemas.microsoft.com/office/spreadsheetml/2017/richdata2" ref="B34:G45">
    <sortCondition descending="1" ref="F34:F4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9EEC-2C16-4832-95A9-277EF94EABEA}">
  <dimension ref="B3:G60"/>
  <sheetViews>
    <sheetView workbookViewId="0">
      <selection activeCell="I32" sqref="I32"/>
    </sheetView>
  </sheetViews>
  <sheetFormatPr defaultRowHeight="15" x14ac:dyDescent="0.25"/>
  <cols>
    <col min="5" max="5" width="10.140625" bestFit="1" customWidth="1"/>
  </cols>
  <sheetData>
    <row r="3" spans="2:7" x14ac:dyDescent="0.25">
      <c r="B3" s="54" t="s">
        <v>91</v>
      </c>
      <c r="C3" s="54" t="s">
        <v>90</v>
      </c>
      <c r="D3" s="54" t="s">
        <v>92</v>
      </c>
      <c r="E3" s="55" t="s">
        <v>85</v>
      </c>
      <c r="F3" s="54" t="s">
        <v>88</v>
      </c>
      <c r="G3" s="54" t="s">
        <v>89</v>
      </c>
    </row>
    <row r="4" spans="2:7" x14ac:dyDescent="0.25">
      <c r="B4" s="47" t="s">
        <v>384</v>
      </c>
      <c r="C4" s="47" t="s">
        <v>6</v>
      </c>
      <c r="D4" s="47">
        <v>131</v>
      </c>
      <c r="E4" s="48" t="s">
        <v>1259</v>
      </c>
      <c r="F4" s="47" t="s">
        <v>57</v>
      </c>
      <c r="G4" s="47" t="s">
        <v>49</v>
      </c>
    </row>
    <row r="5" spans="2:7" x14ac:dyDescent="0.25">
      <c r="B5" s="54" t="s">
        <v>384</v>
      </c>
      <c r="C5" s="54" t="s">
        <v>6</v>
      </c>
      <c r="D5" s="54">
        <v>126</v>
      </c>
      <c r="E5" s="55" t="s">
        <v>356</v>
      </c>
      <c r="F5" s="54" t="s">
        <v>57</v>
      </c>
      <c r="G5" s="54" t="s">
        <v>122</v>
      </c>
    </row>
    <row r="6" spans="2:7" x14ac:dyDescent="0.25">
      <c r="B6" s="47" t="s">
        <v>384</v>
      </c>
      <c r="C6" s="47" t="s">
        <v>6</v>
      </c>
      <c r="D6" s="47">
        <v>123</v>
      </c>
      <c r="E6" s="48" t="s">
        <v>1352</v>
      </c>
      <c r="F6" s="47" t="s">
        <v>61</v>
      </c>
      <c r="G6" s="47" t="s">
        <v>122</v>
      </c>
    </row>
    <row r="7" spans="2:7" x14ac:dyDescent="0.25">
      <c r="B7" s="47" t="s">
        <v>384</v>
      </c>
      <c r="C7" s="47" t="s">
        <v>6</v>
      </c>
      <c r="D7" s="47">
        <v>142</v>
      </c>
      <c r="E7" s="48" t="s">
        <v>1107</v>
      </c>
      <c r="F7" s="47" t="s">
        <v>56</v>
      </c>
      <c r="G7" s="47" t="s">
        <v>122</v>
      </c>
    </row>
    <row r="8" spans="2:7" x14ac:dyDescent="0.25">
      <c r="B8" s="54" t="s">
        <v>384</v>
      </c>
      <c r="C8" s="54" t="s">
        <v>0</v>
      </c>
      <c r="D8" s="54">
        <v>140</v>
      </c>
      <c r="E8" s="55" t="s">
        <v>1166</v>
      </c>
      <c r="F8" s="54" t="s">
        <v>58</v>
      </c>
      <c r="G8" s="54" t="s">
        <v>49</v>
      </c>
    </row>
    <row r="9" spans="2:7" x14ac:dyDescent="0.25">
      <c r="B9" s="47" t="s">
        <v>384</v>
      </c>
      <c r="C9" s="47" t="s">
        <v>0</v>
      </c>
      <c r="D9" s="47">
        <v>148</v>
      </c>
      <c r="E9" s="48" t="s">
        <v>287</v>
      </c>
      <c r="F9" s="47" t="s">
        <v>58</v>
      </c>
      <c r="G9" s="47" t="s">
        <v>116</v>
      </c>
    </row>
    <row r="10" spans="2:7" x14ac:dyDescent="0.25">
      <c r="B10" s="47" t="s">
        <v>384</v>
      </c>
      <c r="C10" s="47" t="s">
        <v>0</v>
      </c>
      <c r="D10" s="47">
        <v>159</v>
      </c>
      <c r="E10" s="48" t="s">
        <v>1037</v>
      </c>
      <c r="F10" s="47" t="s">
        <v>58</v>
      </c>
      <c r="G10" s="47" t="s">
        <v>116</v>
      </c>
    </row>
    <row r="11" spans="2:7" ht="15.75" thickBot="1" x14ac:dyDescent="0.3">
      <c r="B11" s="52" t="s">
        <v>384</v>
      </c>
      <c r="C11" s="52" t="s">
        <v>1</v>
      </c>
      <c r="D11" s="52">
        <v>104</v>
      </c>
      <c r="E11" s="53" t="s">
        <v>249</v>
      </c>
      <c r="F11" s="52" t="s">
        <v>1</v>
      </c>
      <c r="G11" s="52" t="s">
        <v>116</v>
      </c>
    </row>
    <row r="12" spans="2:7" ht="15.75" thickTop="1" x14ac:dyDescent="0.25">
      <c r="B12" s="50" t="s">
        <v>384</v>
      </c>
      <c r="C12" s="50" t="s">
        <v>1</v>
      </c>
      <c r="D12" s="50">
        <v>122</v>
      </c>
      <c r="E12" s="51" t="s">
        <v>1104</v>
      </c>
      <c r="F12" s="50" t="s">
        <v>58</v>
      </c>
      <c r="G12" s="50" t="s">
        <v>49</v>
      </c>
    </row>
    <row r="13" spans="2:7" x14ac:dyDescent="0.25">
      <c r="B13" s="54" t="s">
        <v>384</v>
      </c>
      <c r="C13" s="54" t="s">
        <v>5</v>
      </c>
      <c r="D13" s="54">
        <v>134</v>
      </c>
      <c r="E13" s="55" t="s">
        <v>258</v>
      </c>
      <c r="F13" s="54" t="s">
        <v>55</v>
      </c>
      <c r="G13" s="54" t="s">
        <v>116</v>
      </c>
    </row>
    <row r="14" spans="2:7" x14ac:dyDescent="0.25">
      <c r="B14" s="54" t="s">
        <v>384</v>
      </c>
      <c r="C14" s="54" t="s">
        <v>108</v>
      </c>
      <c r="D14" s="54">
        <v>123</v>
      </c>
      <c r="E14" s="55" t="s">
        <v>1210</v>
      </c>
      <c r="F14" s="54" t="s">
        <v>58</v>
      </c>
      <c r="G14" s="54" t="s">
        <v>122</v>
      </c>
    </row>
    <row r="15" spans="2:7" x14ac:dyDescent="0.25">
      <c r="B15" s="47" t="s">
        <v>384</v>
      </c>
      <c r="C15" s="47" t="s">
        <v>108</v>
      </c>
      <c r="D15" s="47">
        <v>136</v>
      </c>
      <c r="E15" s="48" t="s">
        <v>268</v>
      </c>
      <c r="F15" s="47" t="s">
        <v>54</v>
      </c>
      <c r="G15" s="47" t="s">
        <v>116</v>
      </c>
    </row>
    <row r="16" spans="2:7" x14ac:dyDescent="0.25">
      <c r="B16" s="47" t="s">
        <v>384</v>
      </c>
      <c r="C16" s="47" t="s">
        <v>108</v>
      </c>
      <c r="D16" s="47">
        <v>136</v>
      </c>
      <c r="E16" s="48" t="s">
        <v>1350</v>
      </c>
      <c r="F16" s="47" t="s">
        <v>61</v>
      </c>
      <c r="G16" s="47" t="s">
        <v>116</v>
      </c>
    </row>
    <row r="17" spans="2:7" x14ac:dyDescent="0.25">
      <c r="B17" s="47" t="s">
        <v>384</v>
      </c>
      <c r="C17" s="47" t="s">
        <v>108</v>
      </c>
      <c r="D17" s="47">
        <v>62</v>
      </c>
      <c r="E17" s="48" t="s">
        <v>360</v>
      </c>
      <c r="F17" s="47" t="s">
        <v>61</v>
      </c>
      <c r="G17" s="47" t="s">
        <v>122</v>
      </c>
    </row>
    <row r="18" spans="2:7" x14ac:dyDescent="0.25">
      <c r="B18" s="54" t="s">
        <v>384</v>
      </c>
      <c r="C18" s="54" t="s">
        <v>107</v>
      </c>
      <c r="D18" s="54">
        <v>118</v>
      </c>
      <c r="E18" s="55" t="s">
        <v>1348</v>
      </c>
      <c r="F18" s="54" t="s">
        <v>61</v>
      </c>
      <c r="G18" s="54" t="s">
        <v>49</v>
      </c>
    </row>
    <row r="19" spans="2:7" x14ac:dyDescent="0.25">
      <c r="B19" s="54" t="s">
        <v>384</v>
      </c>
      <c r="C19" s="54" t="s">
        <v>107</v>
      </c>
      <c r="D19" s="54">
        <v>109</v>
      </c>
      <c r="E19" s="55" t="s">
        <v>364</v>
      </c>
      <c r="F19" s="54" t="s">
        <v>58</v>
      </c>
      <c r="G19" s="54" t="s">
        <v>122</v>
      </c>
    </row>
    <row r="20" spans="2:7" x14ac:dyDescent="0.25">
      <c r="B20" s="47" t="s">
        <v>384</v>
      </c>
      <c r="C20" s="47" t="s">
        <v>107</v>
      </c>
      <c r="D20" s="47">
        <v>138</v>
      </c>
      <c r="E20" s="48" t="s">
        <v>1299</v>
      </c>
      <c r="F20" s="47" t="s">
        <v>58</v>
      </c>
      <c r="G20" s="47" t="s">
        <v>116</v>
      </c>
    </row>
    <row r="21" spans="2:7" x14ac:dyDescent="0.25">
      <c r="B21" s="47" t="s">
        <v>384</v>
      </c>
      <c r="C21" s="47" t="s">
        <v>109</v>
      </c>
      <c r="D21" s="47">
        <v>127</v>
      </c>
      <c r="E21" s="48" t="s">
        <v>358</v>
      </c>
      <c r="F21" s="47" t="s">
        <v>58</v>
      </c>
      <c r="G21" s="47" t="s">
        <v>122</v>
      </c>
    </row>
    <row r="22" spans="2:7" x14ac:dyDescent="0.25">
      <c r="B22" s="47" t="s">
        <v>384</v>
      </c>
      <c r="C22" s="47" t="s">
        <v>106</v>
      </c>
      <c r="D22" s="47">
        <v>151</v>
      </c>
      <c r="E22" s="48" t="s">
        <v>1187</v>
      </c>
      <c r="F22" s="47" t="s">
        <v>58</v>
      </c>
      <c r="G22" s="47" t="s">
        <v>116</v>
      </c>
    </row>
    <row r="23" spans="2:7" x14ac:dyDescent="0.25">
      <c r="B23" s="47"/>
      <c r="C23" s="47"/>
      <c r="D23" s="47"/>
      <c r="E23" s="48"/>
      <c r="F23" s="47"/>
      <c r="G23" s="47"/>
    </row>
    <row r="24" spans="2:7" x14ac:dyDescent="0.25">
      <c r="B24" s="47"/>
      <c r="C24" s="47"/>
      <c r="D24" s="47"/>
      <c r="E24" s="48"/>
      <c r="F24" s="47"/>
      <c r="G24" s="47"/>
    </row>
    <row r="25" spans="2:7" ht="15.75" thickBot="1" x14ac:dyDescent="0.3">
      <c r="B25" s="58"/>
      <c r="C25" s="58"/>
      <c r="D25" s="58"/>
      <c r="E25" s="59"/>
      <c r="F25" s="58"/>
      <c r="G25" s="58"/>
    </row>
    <row r="26" spans="2:7" ht="15.75" thickTop="1" x14ac:dyDescent="0.25">
      <c r="B26" s="62"/>
      <c r="C26" s="62"/>
      <c r="D26" s="62"/>
      <c r="E26" s="63"/>
      <c r="F26" s="62"/>
      <c r="G26" s="62"/>
    </row>
    <row r="27" spans="2:7" x14ac:dyDescent="0.25">
      <c r="B27" s="47"/>
      <c r="C27" s="47"/>
      <c r="D27" s="47"/>
      <c r="E27" s="48"/>
      <c r="F27" s="47"/>
      <c r="G27" s="47"/>
    </row>
    <row r="28" spans="2:7" x14ac:dyDescent="0.25">
      <c r="B28" s="54"/>
      <c r="C28" s="54"/>
      <c r="D28" s="54"/>
      <c r="E28" s="55"/>
      <c r="F28" s="54"/>
      <c r="G28" s="54"/>
    </row>
    <row r="29" spans="2:7" x14ac:dyDescent="0.25">
      <c r="B29" s="54"/>
      <c r="C29" s="54"/>
      <c r="D29" s="54"/>
      <c r="E29" s="55"/>
      <c r="F29" s="54"/>
      <c r="G29" s="54"/>
    </row>
    <row r="30" spans="2:7" x14ac:dyDescent="0.25">
      <c r="B30" s="47" t="s">
        <v>105</v>
      </c>
      <c r="C30" s="47" t="s">
        <v>105</v>
      </c>
      <c r="D30" s="47">
        <v>49</v>
      </c>
      <c r="E30" s="48" t="s">
        <v>1168</v>
      </c>
      <c r="F30" s="47">
        <v>29</v>
      </c>
      <c r="G30" s="47">
        <v>3</v>
      </c>
    </row>
    <row r="31" spans="2:7" x14ac:dyDescent="0.25">
      <c r="B31" s="47" t="s">
        <v>105</v>
      </c>
      <c r="C31" s="47" t="s">
        <v>105</v>
      </c>
      <c r="D31" s="47">
        <v>38</v>
      </c>
      <c r="E31" s="48" t="s">
        <v>1143</v>
      </c>
      <c r="F31" s="47">
        <v>28</v>
      </c>
      <c r="G31" s="47">
        <v>8</v>
      </c>
    </row>
    <row r="32" spans="2:7" x14ac:dyDescent="0.25">
      <c r="B32" s="50" t="s">
        <v>105</v>
      </c>
      <c r="C32" s="50" t="s">
        <v>105</v>
      </c>
      <c r="D32" s="50">
        <v>56</v>
      </c>
      <c r="E32" s="51" t="s">
        <v>370</v>
      </c>
      <c r="F32" s="50">
        <v>28</v>
      </c>
      <c r="G32" s="50">
        <v>2</v>
      </c>
    </row>
    <row r="33" spans="2:7" x14ac:dyDescent="0.25">
      <c r="B33" s="47" t="s">
        <v>105</v>
      </c>
      <c r="C33" s="47" t="s">
        <v>105</v>
      </c>
      <c r="D33" s="47">
        <v>35</v>
      </c>
      <c r="E33" s="48" t="s">
        <v>1208</v>
      </c>
      <c r="F33" s="47">
        <v>27</v>
      </c>
      <c r="G33" s="47">
        <v>8</v>
      </c>
    </row>
    <row r="34" spans="2:7" x14ac:dyDescent="0.25">
      <c r="B34" s="47" t="s">
        <v>105</v>
      </c>
      <c r="C34" s="47" t="s">
        <v>105</v>
      </c>
      <c r="D34" s="47">
        <v>31</v>
      </c>
      <c r="E34" s="48" t="s">
        <v>143</v>
      </c>
      <c r="F34" s="47">
        <v>26</v>
      </c>
      <c r="G34" s="47">
        <v>7</v>
      </c>
    </row>
    <row r="35" spans="2:7" x14ac:dyDescent="0.25">
      <c r="B35" s="47" t="s">
        <v>105</v>
      </c>
      <c r="C35" s="47" t="s">
        <v>105</v>
      </c>
      <c r="D35" s="47">
        <v>32</v>
      </c>
      <c r="E35" s="48" t="s">
        <v>1195</v>
      </c>
      <c r="F35" s="47">
        <v>25</v>
      </c>
      <c r="G35" s="47">
        <v>7</v>
      </c>
    </row>
    <row r="36" spans="2:7" x14ac:dyDescent="0.25">
      <c r="B36" s="54" t="s">
        <v>105</v>
      </c>
      <c r="C36" s="54" t="s">
        <v>105</v>
      </c>
      <c r="D36" s="54">
        <v>46</v>
      </c>
      <c r="E36" s="55" t="s">
        <v>1287</v>
      </c>
      <c r="F36" s="54">
        <v>25</v>
      </c>
      <c r="G36" s="54">
        <v>3</v>
      </c>
    </row>
    <row r="37" spans="2:7" x14ac:dyDescent="0.25">
      <c r="B37" s="47" t="s">
        <v>105</v>
      </c>
      <c r="C37" s="47" t="s">
        <v>105</v>
      </c>
      <c r="D37" s="47">
        <v>31</v>
      </c>
      <c r="E37" s="48" t="s">
        <v>1003</v>
      </c>
      <c r="F37" s="47">
        <v>24</v>
      </c>
      <c r="G37" s="47">
        <v>7</v>
      </c>
    </row>
    <row r="38" spans="2:7" x14ac:dyDescent="0.25">
      <c r="B38" s="47" t="s">
        <v>105</v>
      </c>
      <c r="C38" s="47" t="s">
        <v>105</v>
      </c>
      <c r="D38" s="47">
        <v>36</v>
      </c>
      <c r="E38" s="48" t="s">
        <v>1256</v>
      </c>
      <c r="F38" s="47">
        <v>23</v>
      </c>
      <c r="G38" s="47">
        <v>8</v>
      </c>
    </row>
    <row r="39" spans="2:7" x14ac:dyDescent="0.25">
      <c r="B39" s="54"/>
      <c r="C39" s="54"/>
      <c r="D39" s="54"/>
      <c r="E39" s="55"/>
      <c r="F39" s="54"/>
      <c r="G39" s="54"/>
    </row>
    <row r="40" spans="2:7" x14ac:dyDescent="0.25">
      <c r="B40" s="54"/>
      <c r="C40" s="54"/>
      <c r="D40" s="54"/>
      <c r="E40" s="55"/>
      <c r="F40" s="54"/>
      <c r="G40" s="54"/>
    </row>
    <row r="41" spans="2:7" x14ac:dyDescent="0.25">
      <c r="B41" s="47"/>
      <c r="C41" s="47"/>
      <c r="D41" s="47"/>
      <c r="E41" s="48"/>
      <c r="F41" s="47"/>
      <c r="G41" s="47"/>
    </row>
    <row r="42" spans="2:7" x14ac:dyDescent="0.25">
      <c r="B42" s="47"/>
      <c r="C42" s="47"/>
      <c r="D42" s="47"/>
      <c r="E42" s="48"/>
      <c r="F42" s="47"/>
      <c r="G42" s="47"/>
    </row>
    <row r="43" spans="2:7" x14ac:dyDescent="0.25">
      <c r="B43" s="47"/>
      <c r="C43" s="47"/>
      <c r="D43" s="47"/>
      <c r="E43" s="48"/>
      <c r="F43" s="47"/>
      <c r="G43" s="47"/>
    </row>
    <row r="44" spans="2:7" x14ac:dyDescent="0.25">
      <c r="B44" s="54"/>
      <c r="C44" s="54"/>
      <c r="D44" s="54"/>
      <c r="E44" s="55"/>
      <c r="F44" s="54"/>
      <c r="G44" s="54"/>
    </row>
    <row r="45" spans="2:7" x14ac:dyDescent="0.25">
      <c r="B45" s="54"/>
      <c r="C45" s="54"/>
      <c r="D45" s="54"/>
      <c r="E45" s="55"/>
      <c r="F45" s="54"/>
      <c r="G45" s="54"/>
    </row>
    <row r="46" spans="2:7" x14ac:dyDescent="0.25">
      <c r="B46" s="47"/>
      <c r="C46" s="47"/>
      <c r="D46" s="47"/>
      <c r="E46" s="48"/>
      <c r="F46" s="47"/>
      <c r="G46" s="47"/>
    </row>
    <row r="47" spans="2:7" x14ac:dyDescent="0.25">
      <c r="B47" s="47"/>
      <c r="C47" s="47"/>
      <c r="D47" s="47"/>
      <c r="E47" s="48"/>
      <c r="F47" s="47"/>
      <c r="G47" s="47"/>
    </row>
    <row r="48" spans="2:7" x14ac:dyDescent="0.25">
      <c r="B48" s="47"/>
      <c r="C48" s="47"/>
      <c r="D48" s="47"/>
      <c r="E48" s="48"/>
      <c r="F48" s="47"/>
      <c r="G48" s="47"/>
    </row>
    <row r="49" spans="2:7" x14ac:dyDescent="0.25">
      <c r="B49" s="47"/>
      <c r="C49" s="47"/>
      <c r="D49" s="47"/>
      <c r="E49" s="48"/>
      <c r="F49" s="47"/>
      <c r="G49" s="47"/>
    </row>
    <row r="50" spans="2:7" x14ac:dyDescent="0.25">
      <c r="B50" s="47"/>
      <c r="C50" s="47"/>
      <c r="D50" s="47"/>
      <c r="E50" s="48"/>
      <c r="F50" s="47"/>
      <c r="G50" s="47"/>
    </row>
    <row r="51" spans="2:7" x14ac:dyDescent="0.25">
      <c r="B51" s="47"/>
      <c r="C51" s="47"/>
      <c r="D51" s="47"/>
      <c r="E51" s="48"/>
      <c r="F51" s="47"/>
      <c r="G51" s="47"/>
    </row>
    <row r="52" spans="2:7" x14ac:dyDescent="0.25">
      <c r="B52" s="47"/>
      <c r="C52" s="47"/>
      <c r="D52" s="47"/>
      <c r="E52" s="48"/>
      <c r="F52" s="47"/>
      <c r="G52" s="47"/>
    </row>
    <row r="53" spans="2:7" x14ac:dyDescent="0.25">
      <c r="B53" s="47"/>
      <c r="C53" s="47"/>
      <c r="D53" s="47"/>
      <c r="E53" s="48"/>
      <c r="F53" s="47"/>
      <c r="G53" s="47"/>
    </row>
    <row r="54" spans="2:7" x14ac:dyDescent="0.25">
      <c r="B54" s="47"/>
      <c r="C54" s="47"/>
      <c r="D54" s="47"/>
      <c r="E54" s="48"/>
      <c r="F54" s="47"/>
      <c r="G54" s="47"/>
    </row>
    <row r="55" spans="2:7" x14ac:dyDescent="0.25">
      <c r="B55" s="47"/>
      <c r="C55" s="47"/>
      <c r="D55" s="47"/>
      <c r="E55" s="48"/>
      <c r="F55" s="47"/>
      <c r="G55" s="47"/>
    </row>
    <row r="56" spans="2:7" x14ac:dyDescent="0.25">
      <c r="B56" s="47"/>
      <c r="C56" s="47"/>
      <c r="D56" s="47"/>
      <c r="E56" s="48"/>
      <c r="F56" s="47"/>
      <c r="G56" s="47"/>
    </row>
    <row r="57" spans="2:7" x14ac:dyDescent="0.25">
      <c r="B57" s="47"/>
      <c r="C57" s="47"/>
      <c r="D57" s="47"/>
      <c r="E57" s="48"/>
      <c r="F57" s="47"/>
      <c r="G57" s="47"/>
    </row>
    <row r="58" spans="2:7" x14ac:dyDescent="0.25">
      <c r="B58" s="47"/>
      <c r="C58" s="47"/>
      <c r="D58" s="47"/>
      <c r="E58" s="48"/>
      <c r="F58" s="47"/>
      <c r="G58" s="47"/>
    </row>
    <row r="59" spans="2:7" x14ac:dyDescent="0.25">
      <c r="B59" s="47"/>
      <c r="C59" s="47"/>
      <c r="D59" s="47"/>
      <c r="E59" s="48"/>
      <c r="F59" s="47"/>
      <c r="G59" s="47"/>
    </row>
    <row r="60" spans="2:7" x14ac:dyDescent="0.25">
      <c r="B60" s="47"/>
      <c r="C60" s="47"/>
      <c r="D60" s="47"/>
      <c r="E60" s="48"/>
      <c r="F60" s="47"/>
      <c r="G60" s="47"/>
    </row>
  </sheetData>
  <sortState xmlns:xlrd2="http://schemas.microsoft.com/office/spreadsheetml/2017/richdata2" ref="B30:G38">
    <sortCondition descending="1" ref="F30:F3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F3A8-3800-4697-BF42-3228A9272286}">
  <sheetPr>
    <tabColor theme="7"/>
  </sheetPr>
  <dimension ref="A1:AS128"/>
  <sheetViews>
    <sheetView topLeftCell="D60" workbookViewId="0">
      <selection activeCell="T66" sqref="T66"/>
    </sheetView>
  </sheetViews>
  <sheetFormatPr defaultRowHeight="15" x14ac:dyDescent="0.25"/>
  <cols>
    <col min="1" max="1" width="18" bestFit="1" customWidth="1"/>
    <col min="2" max="2" width="4" style="2" bestFit="1" customWidth="1"/>
    <col min="3" max="3" width="7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0.710937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7" width="4" style="2" bestFit="1" customWidth="1"/>
    <col min="18" max="18" width="3" style="2" bestFit="1" customWidth="1"/>
    <col min="19" max="19" width="29.7109375" style="2" bestFit="1" customWidth="1"/>
    <col min="20" max="20" width="10.5703125" style="2" bestFit="1" customWidth="1"/>
    <col min="21" max="21" width="3.28515625" style="2" bestFit="1" customWidth="1"/>
    <col min="22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8.28515625" bestFit="1" customWidth="1"/>
    <col min="28" max="28" width="7.5703125" bestFit="1" customWidth="1"/>
    <col min="29" max="29" width="4.85546875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6.5703125" style="3" bestFit="1" customWidth="1"/>
    <col min="38" max="38" width="9.85546875" bestFit="1" customWidth="1"/>
    <col min="39" max="39" width="10.710937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9.8554687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569</v>
      </c>
      <c r="B3" s="2">
        <v>32</v>
      </c>
      <c r="C3" s="2" t="s">
        <v>119</v>
      </c>
      <c r="D3" s="2" t="s">
        <v>116</v>
      </c>
      <c r="E3" s="2" t="s">
        <v>122</v>
      </c>
      <c r="F3" s="2" t="s">
        <v>136</v>
      </c>
      <c r="G3" s="2">
        <v>195</v>
      </c>
      <c r="H3" s="29">
        <v>12943</v>
      </c>
      <c r="I3" s="2">
        <v>11</v>
      </c>
      <c r="J3" s="2">
        <v>40</v>
      </c>
      <c r="K3" s="2">
        <v>37</v>
      </c>
      <c r="L3" s="2">
        <v>40</v>
      </c>
      <c r="M3" s="2">
        <v>40</v>
      </c>
      <c r="N3" s="91">
        <v>40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>
        <v>1.2</v>
      </c>
      <c r="AA3" s="22"/>
      <c r="AB3" s="20"/>
      <c r="AC3" s="21"/>
      <c r="AD3" s="23">
        <f t="shared" ref="AD3:AD38" si="0">IF(SUM(N3:V3)=0,MAX(X3:Y3),MAX(N3:V3))</f>
        <v>40</v>
      </c>
      <c r="AE3" s="23" t="str">
        <f t="shared" ref="AE3:AE60" si="1">IF(J3&gt;0,_xlfn.XLOOKUP($AD3,$N3:$Y3,$N$2:$Y$2),"")</f>
        <v>P</v>
      </c>
      <c r="AF3" s="23">
        <f>IF(AJ3="P",_xlfn.XLOOKUP($AQ3,Pitching!$AP$2:$AP$239,Pitching!$AS$2:$AS$239),"")</f>
        <v>18</v>
      </c>
      <c r="AG3" s="23">
        <f>IF(AJ3="P",_xlfn.XLOOKUP($AQ3,Pitching!$AP$2:$AP$239,Pitching!$AT$2:$AT$239),"")</f>
        <v>7</v>
      </c>
      <c r="AH3" s="23" t="str">
        <f>IF(J3&gt;0, IF(AJ3&lt;&gt;"P",_xlfn.XLOOKUP($AQ3,Batting!$AS$2:$AS$519,Batting!$AY$2:$AY$519),""),"")</f>
        <v/>
      </c>
      <c r="AI3" s="23" t="str" cm="1">
        <f t="array" ref="AI3">IF(J3&gt;0, IF(AJ3&lt;&gt;"P",_xlfn.XLOOKUP($AQ3,Batting!$AS$2:$AS$523,Batting!AZ$2:$AZ$523),""),"")</f>
        <v/>
      </c>
      <c r="AJ3" s="23" t="str">
        <f t="shared" ref="AJ3:AJ60" si="2">IF(J3&gt;0, IF(N3&gt;0,"P","Field"),"")</f>
        <v>P</v>
      </c>
      <c r="AK3" s="28" t="str">
        <f t="shared" ref="AK3:AK60" si="3">IF(J3&gt;0, A3,"")</f>
        <v>George Brunet</v>
      </c>
      <c r="AL3" t="s">
        <v>285</v>
      </c>
      <c r="AM3" t="s">
        <v>1147</v>
      </c>
      <c r="AN3" s="23" t="str">
        <f>AJ3</f>
        <v>P</v>
      </c>
      <c r="AO3" s="23" t="str">
        <f>AE3</f>
        <v>P</v>
      </c>
      <c r="AP3" s="23">
        <f>AD3</f>
        <v>40</v>
      </c>
      <c r="AQ3" s="28" t="str">
        <f>AM3</f>
        <v>Brunet</v>
      </c>
      <c r="AR3" s="23">
        <f>IF($AJ3="P",$AF3,$AH3)</f>
        <v>18</v>
      </c>
      <c r="AS3" s="23">
        <f>IF($AJ3="P",$AG3,$AI3)</f>
        <v>7</v>
      </c>
    </row>
    <row r="4" spans="1:45" x14ac:dyDescent="0.25">
      <c r="A4" t="s">
        <v>571</v>
      </c>
      <c r="B4" s="2">
        <v>40</v>
      </c>
      <c r="C4" s="2" t="s">
        <v>119</v>
      </c>
      <c r="D4" s="2" t="s">
        <v>116</v>
      </c>
      <c r="E4" s="2" t="s">
        <v>116</v>
      </c>
      <c r="F4" s="2" t="s">
        <v>126</v>
      </c>
      <c r="G4" s="2">
        <v>180</v>
      </c>
      <c r="H4" s="29">
        <v>9823</v>
      </c>
      <c r="I4" s="2">
        <v>18</v>
      </c>
      <c r="J4" s="2">
        <v>19</v>
      </c>
      <c r="K4" s="2">
        <v>0</v>
      </c>
      <c r="L4" s="2">
        <v>19</v>
      </c>
      <c r="M4" s="2">
        <v>19</v>
      </c>
      <c r="N4" s="91">
        <v>19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>
        <v>-0.2</v>
      </c>
      <c r="AA4" s="22">
        <v>40000</v>
      </c>
      <c r="AB4" s="20"/>
      <c r="AC4" s="21"/>
      <c r="AD4" s="23">
        <f t="shared" si="0"/>
        <v>19</v>
      </c>
      <c r="AE4" s="23" t="str">
        <f t="shared" si="1"/>
        <v>P</v>
      </c>
      <c r="AF4" s="23">
        <f>IF(AJ4="P",_xlfn.XLOOKUP($AQ4,Pitching!$AP$2:$AP$239,Pitching!$AS$2:$AS$239),"")</f>
        <v>15</v>
      </c>
      <c r="AG4" s="23">
        <f>IF(AJ4="P",_xlfn.XLOOKUP($AQ4,Pitching!$AP$2:$AP$239,Pitching!$AT$2:$AT$239),"")</f>
        <v>2</v>
      </c>
      <c r="AH4" s="23" t="str">
        <f>IF(J4&gt;0, IF(AJ4&lt;&gt;"P",_xlfn.XLOOKUP($AQ4,Batting!$AS$2:$AS$519,Batting!$AY$2:$AY$519),""),"")</f>
        <v/>
      </c>
      <c r="AI4" s="23" t="str" cm="1">
        <f t="array" ref="AI4">IF(J4&gt;0, IF(AJ4&lt;&gt;"P",_xlfn.XLOOKUP($AQ4,Batting!$AS$2:$AS$523,Batting!AZ$2:$AZ$523),""),"")</f>
        <v/>
      </c>
      <c r="AJ4" s="23" t="str">
        <f t="shared" si="2"/>
        <v>P</v>
      </c>
      <c r="AK4" s="28" t="str">
        <f t="shared" si="3"/>
        <v>Lew Burdette</v>
      </c>
      <c r="AL4" t="s">
        <v>1242</v>
      </c>
      <c r="AM4" t="s">
        <v>1243</v>
      </c>
      <c r="AN4" s="23" t="str">
        <f t="shared" ref="AN4:AN60" si="4">AJ4</f>
        <v>P</v>
      </c>
      <c r="AO4" s="23" t="str">
        <f t="shared" ref="AO4:AO60" si="5">AE4</f>
        <v>P</v>
      </c>
      <c r="AP4" s="23">
        <f t="shared" ref="AP4:AP60" si="6">AD4</f>
        <v>19</v>
      </c>
      <c r="AQ4" s="28" t="str">
        <f t="shared" ref="AQ4:AQ60" si="7">AM4</f>
        <v>Burdette</v>
      </c>
      <c r="AR4" s="23">
        <f t="shared" ref="AR4:AR60" si="8">IF($AJ4="P",$AF4,$AH4)</f>
        <v>15</v>
      </c>
      <c r="AS4" s="23">
        <f t="shared" ref="AS4:AS60" si="9">IF($AJ4="P",$AG4,$AI4)</f>
        <v>2</v>
      </c>
    </row>
    <row r="5" spans="1:45" x14ac:dyDescent="0.25">
      <c r="A5" t="s">
        <v>456</v>
      </c>
      <c r="B5" s="2">
        <v>23</v>
      </c>
      <c r="C5" s="2" t="s">
        <v>131</v>
      </c>
      <c r="D5" s="2" t="s">
        <v>116</v>
      </c>
      <c r="E5" s="2" t="s">
        <v>116</v>
      </c>
      <c r="F5" s="2" t="s">
        <v>128</v>
      </c>
      <c r="G5" s="2">
        <v>150</v>
      </c>
      <c r="H5" s="29">
        <v>15986</v>
      </c>
      <c r="I5" s="2">
        <v>5</v>
      </c>
      <c r="J5" s="2">
        <v>108</v>
      </c>
      <c r="K5" s="2">
        <v>92</v>
      </c>
      <c r="L5" s="2">
        <v>108</v>
      </c>
      <c r="M5" s="2">
        <v>101</v>
      </c>
      <c r="N5" s="91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28</v>
      </c>
      <c r="U5" s="2">
        <v>70</v>
      </c>
      <c r="V5" s="2">
        <v>17</v>
      </c>
      <c r="W5" s="2">
        <v>101</v>
      </c>
      <c r="X5" s="2">
        <v>8</v>
      </c>
      <c r="Y5" s="2">
        <v>4</v>
      </c>
      <c r="Z5">
        <v>1</v>
      </c>
      <c r="AA5" s="22">
        <v>20000</v>
      </c>
      <c r="AB5" s="20"/>
      <c r="AC5" s="21"/>
      <c r="AD5" s="23">
        <f t="shared" si="0"/>
        <v>70</v>
      </c>
      <c r="AE5" s="23" t="str">
        <f t="shared" si="1"/>
        <v>CF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5C</v>
      </c>
      <c r="AI5" s="23" t="str" cm="1">
        <f t="array" ref="AI5">IF(J5&gt;0, IF(AJ5&lt;&gt;"P",_xlfn.XLOOKUP($AQ5,Batting!$AS$2:$AS$523,Batting!AZ$2:$AZ$523),""),"")</f>
        <v>R</v>
      </c>
      <c r="AJ5" s="23" t="str">
        <f t="shared" si="2"/>
        <v>Field</v>
      </c>
      <c r="AK5" s="28" t="str">
        <f t="shared" si="3"/>
        <v>José Cardenal</v>
      </c>
      <c r="AL5" t="s">
        <v>300</v>
      </c>
      <c r="AM5" t="s">
        <v>1226</v>
      </c>
      <c r="AN5" s="23" t="str">
        <f t="shared" si="4"/>
        <v>Field</v>
      </c>
      <c r="AO5" s="23" t="str">
        <f t="shared" si="5"/>
        <v>CF</v>
      </c>
      <c r="AP5" s="23">
        <f t="shared" si="6"/>
        <v>70</v>
      </c>
      <c r="AQ5" s="28" t="str">
        <f t="shared" si="7"/>
        <v>Cardenal</v>
      </c>
      <c r="AR5" s="23" t="str">
        <f t="shared" si="8"/>
        <v>5C</v>
      </c>
      <c r="AS5" s="23" t="str">
        <f t="shared" si="9"/>
        <v>R</v>
      </c>
    </row>
    <row r="6" spans="1:45" x14ac:dyDescent="0.25">
      <c r="A6" t="s">
        <v>578</v>
      </c>
      <c r="B6" s="2">
        <v>24</v>
      </c>
      <c r="C6" s="2" t="s">
        <v>119</v>
      </c>
      <c r="D6" s="2" t="s">
        <v>116</v>
      </c>
      <c r="E6" s="2" t="s">
        <v>116</v>
      </c>
      <c r="F6" s="2" t="s">
        <v>126</v>
      </c>
      <c r="G6" s="2">
        <v>195</v>
      </c>
      <c r="H6" s="29">
        <v>15631</v>
      </c>
      <c r="I6" s="2">
        <v>3</v>
      </c>
      <c r="J6" s="2">
        <v>46</v>
      </c>
      <c r="K6" s="2">
        <v>1</v>
      </c>
      <c r="L6" s="2">
        <v>46</v>
      </c>
      <c r="M6" s="2">
        <v>46</v>
      </c>
      <c r="N6" s="91">
        <v>46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>
        <v>0.3</v>
      </c>
      <c r="AA6" s="22">
        <v>10000</v>
      </c>
      <c r="AB6" s="20"/>
      <c r="AC6" s="21"/>
      <c r="AD6" s="23">
        <f t="shared" si="0"/>
        <v>46</v>
      </c>
      <c r="AE6" s="23" t="str">
        <f t="shared" si="1"/>
        <v>P</v>
      </c>
      <c r="AF6" s="23">
        <f>IF(AJ6="P",_xlfn.XLOOKUP($AQ6,Pitching!$AP$2:$AP$239,Pitching!$AS$2:$AS$239),"")</f>
        <v>25</v>
      </c>
      <c r="AG6" s="23">
        <f>IF(AJ6="P",_xlfn.XLOOKUP($AQ6,Pitching!$AP$2:$AP$239,Pitching!$AT$2:$AT$239),"")</f>
        <v>3</v>
      </c>
      <c r="AH6" s="23" t="str">
        <f>IF(J6&gt;0, IF(AJ6&lt;&gt;"P",_xlfn.XLOOKUP($AQ6,Batting!$AS$2:$AS$519,Batting!$AY$2:$AY$519),""),"")</f>
        <v/>
      </c>
      <c r="AI6" s="23" t="str" cm="1">
        <f t="array" ref="AI6">IF(J6&gt;0, IF(AJ6&lt;&gt;"P",_xlfn.XLOOKUP($AQ6,Batting!$AS$2:$AS$523,Batting!AZ$2:$AZ$523),""),"")</f>
        <v/>
      </c>
      <c r="AJ6" s="23" t="str">
        <f t="shared" si="2"/>
        <v>P</v>
      </c>
      <c r="AK6" s="28" t="str">
        <f t="shared" si="3"/>
        <v>Pete Cimino</v>
      </c>
      <c r="AL6" t="s">
        <v>159</v>
      </c>
      <c r="AM6" t="s">
        <v>1287</v>
      </c>
      <c r="AN6" s="23" t="str">
        <f t="shared" si="4"/>
        <v>P</v>
      </c>
      <c r="AO6" s="23" t="str">
        <f t="shared" si="5"/>
        <v>P</v>
      </c>
      <c r="AP6" s="23">
        <f t="shared" si="6"/>
        <v>46</v>
      </c>
      <c r="AQ6" s="28" t="str">
        <f t="shared" si="7"/>
        <v>Cimino</v>
      </c>
      <c r="AR6" s="23">
        <f t="shared" si="8"/>
        <v>25</v>
      </c>
      <c r="AS6" s="23">
        <f t="shared" si="9"/>
        <v>3</v>
      </c>
    </row>
    <row r="7" spans="1:45" x14ac:dyDescent="0.25">
      <c r="A7" t="s">
        <v>580</v>
      </c>
      <c r="B7" s="2">
        <v>21</v>
      </c>
      <c r="C7" s="2" t="s">
        <v>119</v>
      </c>
      <c r="D7" s="2" t="s">
        <v>116</v>
      </c>
      <c r="E7" s="2" t="s">
        <v>116</v>
      </c>
      <c r="F7" s="2" t="s">
        <v>126</v>
      </c>
      <c r="G7" s="2">
        <v>170</v>
      </c>
      <c r="H7" s="29">
        <v>16882</v>
      </c>
      <c r="I7" s="2" t="s">
        <v>124</v>
      </c>
      <c r="J7" s="2">
        <v>32</v>
      </c>
      <c r="K7" s="2">
        <v>30</v>
      </c>
      <c r="L7" s="2">
        <v>32</v>
      </c>
      <c r="M7" s="2">
        <v>32</v>
      </c>
      <c r="N7" s="91">
        <v>32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>
        <v>0.6</v>
      </c>
      <c r="AA7" s="22">
        <v>3900</v>
      </c>
      <c r="AB7" s="20"/>
      <c r="AC7" s="21"/>
      <c r="AD7" s="23">
        <f t="shared" si="0"/>
        <v>32</v>
      </c>
      <c r="AE7" s="23" t="str">
        <f t="shared" si="1"/>
        <v>P</v>
      </c>
      <c r="AF7" s="23">
        <f>IF(AJ7="P",_xlfn.XLOOKUP($AQ7,Pitching!$AP$2:$AP$239,Pitching!$AS$2:$AS$239),"")</f>
        <v>23</v>
      </c>
      <c r="AG7" s="23">
        <f>IF(AJ7="P",_xlfn.XLOOKUP($AQ7,Pitching!$AP$2:$AP$239,Pitching!$AT$2:$AT$239),"")</f>
        <v>6</v>
      </c>
      <c r="AH7" s="23" t="str">
        <f>IF(J7&gt;0, IF(AJ7&lt;&gt;"P",_xlfn.XLOOKUP($AQ7,Batting!$AS$2:$AS$519,Batting!$AY$2:$AY$519),""),"")</f>
        <v/>
      </c>
      <c r="AI7" s="23" t="str" cm="1">
        <f t="array" ref="AI7">IF(J7&gt;0, IF(AJ7&lt;&gt;"P",_xlfn.XLOOKUP($AQ7,Batting!$AS$2:$AS$523,Batting!AZ$2:$AZ$523),""),"")</f>
        <v/>
      </c>
      <c r="AJ7" s="23" t="str">
        <f t="shared" si="2"/>
        <v>P</v>
      </c>
      <c r="AK7" s="28" t="str">
        <f t="shared" si="3"/>
        <v>Rickey Clark</v>
      </c>
      <c r="AL7" t="s">
        <v>1300</v>
      </c>
      <c r="AM7" t="s">
        <v>290</v>
      </c>
      <c r="AN7" s="23" t="str">
        <f t="shared" si="4"/>
        <v>P</v>
      </c>
      <c r="AO7" s="23" t="str">
        <f t="shared" si="5"/>
        <v>P</v>
      </c>
      <c r="AP7" s="23">
        <f t="shared" si="6"/>
        <v>32</v>
      </c>
      <c r="AQ7" s="28" t="str">
        <f t="shared" si="7"/>
        <v>Clark</v>
      </c>
      <c r="AR7" s="23">
        <f t="shared" si="8"/>
        <v>23</v>
      </c>
      <c r="AS7" s="23">
        <f t="shared" si="9"/>
        <v>6</v>
      </c>
    </row>
    <row r="8" spans="1:45" x14ac:dyDescent="0.25">
      <c r="A8" t="s">
        <v>582</v>
      </c>
      <c r="B8" s="2">
        <v>34</v>
      </c>
      <c r="C8" s="2" t="s">
        <v>119</v>
      </c>
      <c r="D8" s="2" t="s">
        <v>116</v>
      </c>
      <c r="E8" s="2" t="s">
        <v>116</v>
      </c>
      <c r="F8" s="2" t="s">
        <v>123</v>
      </c>
      <c r="G8" s="2">
        <v>192</v>
      </c>
      <c r="H8" s="29">
        <v>11905</v>
      </c>
      <c r="I8" s="2">
        <v>9</v>
      </c>
      <c r="J8" s="2">
        <v>25</v>
      </c>
      <c r="K8" s="2">
        <v>1</v>
      </c>
      <c r="L8" s="2">
        <v>25</v>
      </c>
      <c r="M8" s="2">
        <v>25</v>
      </c>
      <c r="N8" s="91">
        <v>25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>
        <v>-0.1</v>
      </c>
      <c r="AA8" s="22">
        <v>11000</v>
      </c>
      <c r="AB8" s="20"/>
      <c r="AC8" s="21"/>
      <c r="AD8" s="23">
        <f t="shared" si="0"/>
        <v>25</v>
      </c>
      <c r="AE8" s="23" t="str">
        <f t="shared" si="1"/>
        <v>P</v>
      </c>
      <c r="AF8" s="23">
        <f>IF(AJ8="P",_xlfn.XLOOKUP($AQ8,Pitching!$AP$2:$AP$239,Pitching!$AS$2:$AS$239),"")</f>
        <v>17</v>
      </c>
      <c r="AG8" s="23">
        <f>IF(AJ8="P",_xlfn.XLOOKUP($AQ8,Pitching!$AP$2:$AP$239,Pitching!$AT$2:$AT$239),"")</f>
        <v>3</v>
      </c>
      <c r="AH8" s="23" t="str">
        <f>IF(J8&gt;0, IF(AJ8&lt;&gt;"P",_xlfn.XLOOKUP($AQ8,Batting!$AS$2:$AS$519,Batting!$AY$2:$AY$519),""),"")</f>
        <v/>
      </c>
      <c r="AI8" s="23" t="str" cm="1">
        <f t="array" ref="AI8">IF(J8&gt;0, IF(AJ8&lt;&gt;"P",_xlfn.XLOOKUP($AQ8,Batting!$AS$2:$AS$523,Batting!AZ$2:$AZ$523),""),"")</f>
        <v/>
      </c>
      <c r="AJ8" s="23" t="str">
        <f t="shared" si="2"/>
        <v>P</v>
      </c>
      <c r="AK8" s="28" t="str">
        <f t="shared" si="3"/>
        <v>Jim Coates</v>
      </c>
      <c r="AL8" t="s">
        <v>296</v>
      </c>
      <c r="AM8" t="s">
        <v>1186</v>
      </c>
      <c r="AN8" s="23" t="str">
        <f t="shared" si="4"/>
        <v>P</v>
      </c>
      <c r="AO8" s="23" t="str">
        <f t="shared" si="5"/>
        <v>P</v>
      </c>
      <c r="AP8" s="23">
        <f t="shared" si="6"/>
        <v>25</v>
      </c>
      <c r="AQ8" s="28" t="str">
        <f t="shared" si="7"/>
        <v>Coates</v>
      </c>
      <c r="AR8" s="23">
        <f t="shared" si="8"/>
        <v>17</v>
      </c>
      <c r="AS8" s="23">
        <f t="shared" si="9"/>
        <v>3</v>
      </c>
    </row>
    <row r="9" spans="1:45" x14ac:dyDescent="0.25">
      <c r="A9" t="s">
        <v>595</v>
      </c>
      <c r="B9" s="2">
        <v>21</v>
      </c>
      <c r="C9" s="2" t="s">
        <v>119</v>
      </c>
      <c r="D9" s="2" t="s">
        <v>116</v>
      </c>
      <c r="E9" s="2" t="s">
        <v>116</v>
      </c>
      <c r="F9" s="2" t="s">
        <v>123</v>
      </c>
      <c r="G9" s="2">
        <v>218</v>
      </c>
      <c r="H9" s="29">
        <v>16962</v>
      </c>
      <c r="I9" s="2">
        <v>3</v>
      </c>
      <c r="J9" s="2">
        <v>1</v>
      </c>
      <c r="K9" s="2">
        <v>1</v>
      </c>
      <c r="L9" s="2">
        <v>1</v>
      </c>
      <c r="M9" s="2">
        <v>1</v>
      </c>
      <c r="N9" s="91">
        <v>0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>
        <v>0</v>
      </c>
      <c r="AA9" s="22"/>
      <c r="AB9" s="20"/>
      <c r="AC9" s="21"/>
      <c r="AD9" s="23">
        <f t="shared" si="0"/>
        <v>1</v>
      </c>
      <c r="AE9" s="23" t="str">
        <f t="shared" si="1"/>
        <v>C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6C</v>
      </c>
      <c r="AI9" s="23" t="str" cm="1">
        <f t="array" ref="AI9">IF(J9&gt;0, IF(AJ9&lt;&gt;"P",_xlfn.XLOOKUP($AQ9,Batting!$AS$2:$AS$523,Batting!AZ$2:$AZ$523),""),"")</f>
        <v>R</v>
      </c>
      <c r="AJ9" s="23" t="str">
        <f t="shared" si="2"/>
        <v>Field</v>
      </c>
      <c r="AK9" s="28" t="str">
        <f t="shared" si="3"/>
        <v>Tom Egan</v>
      </c>
      <c r="AL9" t="s">
        <v>341</v>
      </c>
      <c r="AM9" t="s">
        <v>1344</v>
      </c>
      <c r="AN9" s="23" t="str">
        <f t="shared" si="4"/>
        <v>Field</v>
      </c>
      <c r="AO9" s="23" t="str">
        <f t="shared" si="5"/>
        <v>C</v>
      </c>
      <c r="AP9" s="23">
        <f t="shared" si="6"/>
        <v>1</v>
      </c>
      <c r="AQ9" s="28" t="str">
        <f t="shared" si="7"/>
        <v>Egan</v>
      </c>
      <c r="AR9" s="23" t="str">
        <f t="shared" si="8"/>
        <v>6C</v>
      </c>
      <c r="AS9" s="23" t="str">
        <f t="shared" si="9"/>
        <v>R</v>
      </c>
    </row>
    <row r="10" spans="1:45" x14ac:dyDescent="0.25">
      <c r="A10" t="s">
        <v>441</v>
      </c>
      <c r="B10" s="2">
        <v>25</v>
      </c>
      <c r="C10" s="2" t="s">
        <v>119</v>
      </c>
      <c r="D10" s="2" t="s">
        <v>116</v>
      </c>
      <c r="E10" s="2" t="s">
        <v>116</v>
      </c>
      <c r="F10" s="2" t="s">
        <v>136</v>
      </c>
      <c r="G10" s="2">
        <v>190</v>
      </c>
      <c r="H10" s="29">
        <v>15435</v>
      </c>
      <c r="I10" s="2">
        <v>7</v>
      </c>
      <c r="J10" s="2">
        <v>151</v>
      </c>
      <c r="K10" s="2">
        <v>151</v>
      </c>
      <c r="L10" s="2">
        <v>151</v>
      </c>
      <c r="M10" s="2">
        <v>151</v>
      </c>
      <c r="N10" s="91">
        <v>0</v>
      </c>
      <c r="O10" s="2">
        <v>0</v>
      </c>
      <c r="P10" s="2">
        <v>0</v>
      </c>
      <c r="Q10" s="2">
        <v>0</v>
      </c>
      <c r="R10" s="2">
        <v>0</v>
      </c>
      <c r="S10" s="2">
        <v>151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>
        <v>5.4</v>
      </c>
      <c r="AA10" s="22">
        <v>40000</v>
      </c>
      <c r="AB10" s="20" t="s">
        <v>135</v>
      </c>
      <c r="AC10" s="21"/>
      <c r="AD10" s="23">
        <f t="shared" si="0"/>
        <v>151</v>
      </c>
      <c r="AE10" s="23" t="str">
        <f t="shared" si="1"/>
        <v>SS</v>
      </c>
      <c r="AF10" s="23" t="str">
        <f>IF(AJ10="P",_xlfn.XLOOKUP($AQ10,Pitching!$AP$2:$AP$239,Pitching!$AS$2:$AS$239),"")</f>
        <v/>
      </c>
      <c r="AG10" s="23" t="str">
        <f>IF(AJ10="P",_xlfn.XLOOKUP($AQ10,Pitching!$AP$2:$AP$239,Pitching!$AT$2:$AT$239),"")</f>
        <v/>
      </c>
      <c r="AH10" s="23" t="str">
        <f>IF(J10&gt;0, IF(AJ10&lt;&gt;"P",_xlfn.XLOOKUP($AQ10,Batting!$AS$2:$AS$519,Batting!$AY$2:$AY$519),""),"")</f>
        <v>4C</v>
      </c>
      <c r="AI10" s="23" t="str" cm="1">
        <f t="array" ref="AI10">IF(J10&gt;0, IF(AJ10&lt;&gt;"P",_xlfn.XLOOKUP($AQ10,Batting!$AS$2:$AS$523,Batting!AZ$2:$AZ$523),""),"")</f>
        <v>R</v>
      </c>
      <c r="AJ10" s="23" t="str">
        <f t="shared" si="2"/>
        <v>Field</v>
      </c>
      <c r="AK10" s="28" t="str">
        <f t="shared" si="3"/>
        <v>Jim Fregosi</v>
      </c>
      <c r="AL10" t="s">
        <v>296</v>
      </c>
      <c r="AM10" t="s">
        <v>1187</v>
      </c>
      <c r="AN10" s="23" t="str">
        <f t="shared" si="4"/>
        <v>Field</v>
      </c>
      <c r="AO10" s="23" t="str">
        <f t="shared" si="5"/>
        <v>SS</v>
      </c>
      <c r="AP10" s="23">
        <f t="shared" si="6"/>
        <v>151</v>
      </c>
      <c r="AQ10" s="28" t="str">
        <f t="shared" si="7"/>
        <v>Fregosi</v>
      </c>
      <c r="AR10" s="23" t="str">
        <f t="shared" si="8"/>
        <v>4C</v>
      </c>
      <c r="AS10" s="23" t="str">
        <f t="shared" si="9"/>
        <v>R</v>
      </c>
    </row>
    <row r="11" spans="1:45" x14ac:dyDescent="0.25">
      <c r="A11" t="s">
        <v>958</v>
      </c>
      <c r="B11" s="2">
        <v>27</v>
      </c>
      <c r="C11" s="2" t="s">
        <v>119</v>
      </c>
      <c r="D11" s="2" t="s">
        <v>122</v>
      </c>
      <c r="E11" s="2" t="s">
        <v>116</v>
      </c>
      <c r="F11" s="2" t="s">
        <v>123</v>
      </c>
      <c r="G11" s="2">
        <v>210</v>
      </c>
      <c r="H11" s="29">
        <v>14655</v>
      </c>
      <c r="I11" s="2">
        <v>6</v>
      </c>
      <c r="J11" s="2">
        <v>11</v>
      </c>
      <c r="K11" s="2">
        <v>1</v>
      </c>
      <c r="L11" s="2">
        <v>11</v>
      </c>
      <c r="M11" s="2">
        <v>1</v>
      </c>
      <c r="N11" s="91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1</v>
      </c>
      <c r="X11" s="2">
        <v>10</v>
      </c>
      <c r="Y11" s="2">
        <v>0</v>
      </c>
      <c r="Z11">
        <v>-0.2</v>
      </c>
      <c r="AA11" s="22">
        <v>16000</v>
      </c>
      <c r="AB11" s="20"/>
      <c r="AC11" s="21"/>
      <c r="AD11" s="23">
        <f t="shared" si="0"/>
        <v>1</v>
      </c>
      <c r="AE11" s="23" t="str">
        <f t="shared" si="1"/>
        <v>LF</v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str">
        <f>IF(J11&gt;0, IF(AJ11&lt;&gt;"P",_xlfn.XLOOKUP($AQ11,Batting!$AS$2:$AS$519,Batting!$AY$2:$AY$519),""),"")</f>
        <v>6C</v>
      </c>
      <c r="AI11" s="23" t="str" cm="1">
        <f t="array" ref="AI11">IF(J11&gt;0, IF(AJ11&lt;&gt;"P",_xlfn.XLOOKUP($AQ11,Batting!$AS$2:$AS$523,Batting!AZ$2:$AZ$523),""),"")</f>
        <v>L</v>
      </c>
      <c r="AJ11" s="23" t="str">
        <f t="shared" si="2"/>
        <v>Field</v>
      </c>
      <c r="AK11" s="28" t="str">
        <f t="shared" si="3"/>
        <v>Len Gabrielson</v>
      </c>
      <c r="AL11" t="s">
        <v>154</v>
      </c>
      <c r="AM11" t="s">
        <v>1239</v>
      </c>
      <c r="AN11" s="23" t="str">
        <f t="shared" si="4"/>
        <v>Field</v>
      </c>
      <c r="AO11" s="23" t="str">
        <f t="shared" si="5"/>
        <v>LF</v>
      </c>
      <c r="AP11" s="23">
        <f t="shared" si="6"/>
        <v>1</v>
      </c>
      <c r="AQ11" s="28" t="str">
        <f t="shared" si="7"/>
        <v>Gabrielson</v>
      </c>
      <c r="AR11" s="23" t="str">
        <f t="shared" si="8"/>
        <v>6C</v>
      </c>
      <c r="AS11" s="23" t="str">
        <f t="shared" si="9"/>
        <v>L</v>
      </c>
    </row>
    <row r="12" spans="1:45" x14ac:dyDescent="0.25">
      <c r="A12" t="s">
        <v>899</v>
      </c>
      <c r="B12" s="2">
        <v>29</v>
      </c>
      <c r="C12" s="2" t="s">
        <v>119</v>
      </c>
      <c r="D12" s="2" t="s">
        <v>122</v>
      </c>
      <c r="E12" s="2" t="s">
        <v>116</v>
      </c>
      <c r="F12" s="2" t="s">
        <v>118</v>
      </c>
      <c r="G12" s="2">
        <v>175</v>
      </c>
      <c r="H12" s="29">
        <v>13956</v>
      </c>
      <c r="I12" s="2">
        <v>5</v>
      </c>
      <c r="J12" s="2">
        <v>129</v>
      </c>
      <c r="K12" s="2">
        <v>106</v>
      </c>
      <c r="L12" s="2">
        <v>129</v>
      </c>
      <c r="M12" s="2">
        <v>120</v>
      </c>
      <c r="N12" s="91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2</v>
      </c>
      <c r="U12" s="2">
        <v>6</v>
      </c>
      <c r="V12" s="2">
        <v>116</v>
      </c>
      <c r="W12" s="2">
        <v>120</v>
      </c>
      <c r="X12" s="2">
        <v>18</v>
      </c>
      <c r="Y12" s="2">
        <v>0</v>
      </c>
      <c r="Z12">
        <v>1.4</v>
      </c>
      <c r="AA12" s="22">
        <v>25000</v>
      </c>
      <c r="AB12" s="20"/>
      <c r="AC12" s="21"/>
      <c r="AD12" s="23">
        <f t="shared" si="0"/>
        <v>116</v>
      </c>
      <c r="AE12" s="23" t="str">
        <f t="shared" si="1"/>
        <v>RF</v>
      </c>
      <c r="AF12" s="23" t="str">
        <f>IF(AJ12="P",_xlfn.XLOOKUP($AQ12,Pitching!$AP$2:$AP$239,Pitching!$AS$2:$AS$239),"")</f>
        <v/>
      </c>
      <c r="AG12" s="23" t="str">
        <f>IF(AJ12="P",_xlfn.XLOOKUP($AQ12,Pitching!$AP$2:$AP$239,Pitching!$AT$2:$AT$239),"")</f>
        <v/>
      </c>
      <c r="AH12" s="23" t="str">
        <f>IF(J12&gt;0, IF(AJ12&lt;&gt;"P",_xlfn.XLOOKUP($AQ12,Batting!$AS$2:$AS$519,Batting!$AY$2:$AY$519),""),"")</f>
        <v>4C</v>
      </c>
      <c r="AI12" s="23" t="str" cm="1">
        <f t="array" ref="AI12">IF(J12&gt;0, IF(AJ12&lt;&gt;"P",_xlfn.XLOOKUP($AQ12,Batting!$AS$2:$AS$523,Batting!AZ$2:$AZ$523),""),"")</f>
        <v>L</v>
      </c>
      <c r="AJ12" s="23" t="str">
        <f t="shared" si="2"/>
        <v>Field</v>
      </c>
      <c r="AK12" s="28" t="str">
        <f t="shared" si="3"/>
        <v>Jimmie Hall</v>
      </c>
      <c r="AL12" t="s">
        <v>1204</v>
      </c>
      <c r="AM12" t="s">
        <v>357</v>
      </c>
      <c r="AN12" s="23" t="str">
        <f t="shared" si="4"/>
        <v>Field</v>
      </c>
      <c r="AO12" s="23" t="str">
        <f t="shared" si="5"/>
        <v>RF</v>
      </c>
      <c r="AP12" s="23">
        <f t="shared" si="6"/>
        <v>116</v>
      </c>
      <c r="AQ12" s="28" t="str">
        <f t="shared" si="7"/>
        <v>Hall</v>
      </c>
      <c r="AR12" s="23" t="str">
        <f t="shared" si="8"/>
        <v>4C</v>
      </c>
      <c r="AS12" s="23" t="str">
        <f t="shared" si="9"/>
        <v>L</v>
      </c>
    </row>
    <row r="13" spans="1:45" x14ac:dyDescent="0.25">
      <c r="A13" t="s">
        <v>607</v>
      </c>
      <c r="B13" s="2">
        <v>28</v>
      </c>
      <c r="C13" s="2" t="s">
        <v>119</v>
      </c>
      <c r="D13" s="2" t="s">
        <v>116</v>
      </c>
      <c r="E13" s="2" t="s">
        <v>116</v>
      </c>
      <c r="F13" s="2" t="s">
        <v>118</v>
      </c>
      <c r="G13" s="2">
        <v>200</v>
      </c>
      <c r="H13" s="29">
        <v>14239</v>
      </c>
      <c r="I13" s="2">
        <v>6</v>
      </c>
      <c r="J13" s="2">
        <v>26</v>
      </c>
      <c r="K13" s="2">
        <v>20</v>
      </c>
      <c r="L13" s="2">
        <v>26</v>
      </c>
      <c r="M13" s="2">
        <v>26</v>
      </c>
      <c r="N13" s="91">
        <v>26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>
        <v>0.8</v>
      </c>
      <c r="AA13" s="22"/>
      <c r="AB13" s="20"/>
      <c r="AC13" s="21"/>
      <c r="AD13" s="23">
        <f t="shared" si="0"/>
        <v>26</v>
      </c>
      <c r="AE13" s="23" t="str">
        <f t="shared" si="1"/>
        <v>P</v>
      </c>
      <c r="AF13" s="23" t="e">
        <f>IF(AJ13="P",_xlfn.XLOOKUP($AQ13,Pitching!$AP$2:$AP$239,Pitching!$AS$2:$AS$239),"")</f>
        <v>#N/A</v>
      </c>
      <c r="AG13" s="23" t="e">
        <f>IF(AJ13="P",_xlfn.XLOOKUP($AQ13,Pitching!$AP$2:$AP$239,Pitching!$AT$2:$AT$239),"")</f>
        <v>#N/A</v>
      </c>
      <c r="AH13" s="23" t="str">
        <f>IF(J13&gt;0, IF(AJ13&lt;&gt;"P",_xlfn.XLOOKUP($AQ13,Batting!$AS$2:$AS$519,Batting!$AY$2:$AY$519),""),"")</f>
        <v/>
      </c>
      <c r="AI13" s="23" t="str" cm="1">
        <f t="array" ref="AI13">IF(J13&gt;0, IF(AJ13&lt;&gt;"P",_xlfn.XLOOKUP($AQ13,Batting!$AS$2:$AS$523,Batting!AZ$2:$AZ$523),""),"")</f>
        <v/>
      </c>
      <c r="AJ13" s="23" t="str">
        <f t="shared" si="2"/>
        <v>P</v>
      </c>
      <c r="AK13" s="28" t="str">
        <f t="shared" si="3"/>
        <v>Jack Hamilton</v>
      </c>
      <c r="AL13" t="s">
        <v>289</v>
      </c>
      <c r="AM13" t="s">
        <v>1171</v>
      </c>
      <c r="AN13" s="23" t="str">
        <f t="shared" si="4"/>
        <v>P</v>
      </c>
      <c r="AO13" s="23" t="str">
        <f t="shared" si="5"/>
        <v>P</v>
      </c>
      <c r="AP13" s="23">
        <f t="shared" si="6"/>
        <v>26</v>
      </c>
      <c r="AQ13" s="28" t="str">
        <f t="shared" si="7"/>
        <v>Hamilton</v>
      </c>
      <c r="AR13" s="23" t="e">
        <f t="shared" si="8"/>
        <v>#N/A</v>
      </c>
      <c r="AS13" s="23" t="e">
        <f t="shared" si="9"/>
        <v>#N/A</v>
      </c>
    </row>
    <row r="14" spans="1:45" x14ac:dyDescent="0.25">
      <c r="A14" t="s">
        <v>471</v>
      </c>
      <c r="B14" s="2">
        <v>35</v>
      </c>
      <c r="C14" s="2" t="s">
        <v>119</v>
      </c>
      <c r="D14" s="2" t="s">
        <v>116</v>
      </c>
      <c r="E14" s="2" t="s">
        <v>116</v>
      </c>
      <c r="F14" s="2" t="s">
        <v>128</v>
      </c>
      <c r="G14" s="2">
        <v>167</v>
      </c>
      <c r="H14" s="29">
        <v>11773</v>
      </c>
      <c r="I14" s="2">
        <v>12</v>
      </c>
      <c r="J14" s="2">
        <v>58</v>
      </c>
      <c r="K14" s="2">
        <v>36</v>
      </c>
      <c r="L14" s="2">
        <v>58</v>
      </c>
      <c r="M14" s="2">
        <v>43</v>
      </c>
      <c r="N14" s="91">
        <v>0</v>
      </c>
      <c r="O14" s="2">
        <v>0</v>
      </c>
      <c r="P14" s="2">
        <v>0</v>
      </c>
      <c r="Q14" s="2">
        <v>3</v>
      </c>
      <c r="R14" s="2">
        <v>19</v>
      </c>
      <c r="S14" s="2">
        <v>13</v>
      </c>
      <c r="T14" s="2">
        <v>8</v>
      </c>
      <c r="U14" s="2">
        <v>10</v>
      </c>
      <c r="V14" s="2">
        <v>1</v>
      </c>
      <c r="W14" s="2">
        <v>17</v>
      </c>
      <c r="X14" s="2">
        <v>17</v>
      </c>
      <c r="Y14" s="2">
        <v>1</v>
      </c>
      <c r="Z14">
        <v>0.7</v>
      </c>
      <c r="AA14" s="22">
        <v>20000</v>
      </c>
      <c r="AB14" s="20"/>
      <c r="AC14" s="21"/>
      <c r="AD14" s="23">
        <f t="shared" si="0"/>
        <v>19</v>
      </c>
      <c r="AE14" s="23" t="str">
        <f t="shared" si="1"/>
        <v>3B</v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str">
        <f>IF(J14&gt;0, IF(AJ14&lt;&gt;"P",_xlfn.XLOOKUP($AQ14,Batting!$AS$2:$AS$519,Batting!$AY$2:$AY$519),""),"")</f>
        <v>5C</v>
      </c>
      <c r="AI14" s="23" t="str" cm="1">
        <f t="array" ref="AI14">IF(J14&gt;0, IF(AJ14&lt;&gt;"P",_xlfn.XLOOKUP($AQ14,Batting!$AS$2:$AS$523,Batting!AZ$2:$AZ$523),""),"")</f>
        <v>R</v>
      </c>
      <c r="AJ14" s="23" t="str">
        <f t="shared" si="2"/>
        <v>Field</v>
      </c>
      <c r="AK14" s="28" t="str">
        <f t="shared" si="3"/>
        <v>Woodie Held</v>
      </c>
      <c r="AL14" t="s">
        <v>350</v>
      </c>
      <c r="AM14" t="s">
        <v>1371</v>
      </c>
      <c r="AN14" s="23" t="str">
        <f t="shared" si="4"/>
        <v>Field</v>
      </c>
      <c r="AO14" s="23" t="str">
        <f t="shared" si="5"/>
        <v>3B</v>
      </c>
      <c r="AP14" s="23">
        <f t="shared" si="6"/>
        <v>19</v>
      </c>
      <c r="AQ14" s="28" t="str">
        <f t="shared" si="7"/>
        <v>Held</v>
      </c>
      <c r="AR14" s="23" t="str">
        <f t="shared" si="8"/>
        <v>5C</v>
      </c>
      <c r="AS14" s="23" t="str">
        <f t="shared" si="9"/>
        <v>R</v>
      </c>
    </row>
    <row r="15" spans="1:45" x14ac:dyDescent="0.25">
      <c r="A15" t="s">
        <v>613</v>
      </c>
      <c r="B15" s="2">
        <v>22</v>
      </c>
      <c r="C15" s="2" t="s">
        <v>119</v>
      </c>
      <c r="D15" s="2" t="s">
        <v>116</v>
      </c>
      <c r="E15" s="2" t="s">
        <v>116</v>
      </c>
      <c r="F15" s="2" t="s">
        <v>118</v>
      </c>
      <c r="G15" s="2">
        <v>190</v>
      </c>
      <c r="H15" s="29">
        <v>16325</v>
      </c>
      <c r="I15" s="2" t="s">
        <v>124</v>
      </c>
      <c r="J15" s="2">
        <v>3</v>
      </c>
      <c r="K15" s="2">
        <v>0</v>
      </c>
      <c r="L15" s="2">
        <v>3</v>
      </c>
      <c r="M15" s="2">
        <v>0</v>
      </c>
      <c r="N15" s="91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</v>
      </c>
      <c r="Y15" s="2">
        <v>0</v>
      </c>
      <c r="Z15">
        <v>0</v>
      </c>
      <c r="AA15" s="22">
        <v>3600</v>
      </c>
      <c r="AB15" s="20"/>
      <c r="AC15" s="21"/>
      <c r="AD15" s="23">
        <f t="shared" si="0"/>
        <v>3</v>
      </c>
      <c r="AE15" s="23" t="str">
        <f t="shared" si="1"/>
        <v>PH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6C</v>
      </c>
      <c r="AI15" s="23" t="str" cm="1">
        <f t="array" ref="AI15">IF(J15&gt;0, IF(AJ15&lt;&gt;"P",_xlfn.XLOOKUP($AQ15,Batting!$AS$2:$AS$523,Batting!AZ$2:$AZ$523),""),"")</f>
        <v>R</v>
      </c>
      <c r="AJ15" s="23" t="str">
        <f t="shared" si="2"/>
        <v>Field</v>
      </c>
      <c r="AK15" s="28" t="str">
        <f t="shared" si="3"/>
        <v>Jim Hibbs</v>
      </c>
      <c r="AL15" t="s">
        <v>296</v>
      </c>
      <c r="AM15" t="s">
        <v>1192</v>
      </c>
      <c r="AN15" s="23" t="str">
        <f t="shared" si="4"/>
        <v>Field</v>
      </c>
      <c r="AO15" s="23" t="str">
        <f t="shared" si="5"/>
        <v>PH</v>
      </c>
      <c r="AP15" s="23">
        <f t="shared" si="6"/>
        <v>3</v>
      </c>
      <c r="AQ15" s="28" t="str">
        <f t="shared" si="7"/>
        <v>Hibbs</v>
      </c>
      <c r="AR15" s="23" t="str">
        <f t="shared" si="8"/>
        <v>6C</v>
      </c>
      <c r="AS15" s="23" t="str">
        <f t="shared" si="9"/>
        <v>R</v>
      </c>
    </row>
    <row r="16" spans="1:45" x14ac:dyDescent="0.25">
      <c r="A16" t="s">
        <v>353</v>
      </c>
      <c r="B16" s="2">
        <v>21</v>
      </c>
      <c r="C16" s="2" t="s">
        <v>119</v>
      </c>
      <c r="D16" s="2" t="s">
        <v>122</v>
      </c>
      <c r="E16" s="2" t="s">
        <v>116</v>
      </c>
      <c r="F16" s="2" t="s">
        <v>136</v>
      </c>
      <c r="G16" s="2">
        <v>175</v>
      </c>
      <c r="H16" s="29">
        <v>16761</v>
      </c>
      <c r="I16" s="2">
        <v>2</v>
      </c>
      <c r="J16" s="2">
        <v>79</v>
      </c>
      <c r="K16" s="2">
        <v>49</v>
      </c>
      <c r="L16" s="2">
        <v>79</v>
      </c>
      <c r="M16" s="2">
        <v>63</v>
      </c>
      <c r="N16" s="91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</v>
      </c>
      <c r="U16" s="2">
        <v>62</v>
      </c>
      <c r="V16" s="2">
        <v>1</v>
      </c>
      <c r="W16" s="2">
        <v>63</v>
      </c>
      <c r="X16" s="2">
        <v>21</v>
      </c>
      <c r="Y16" s="2">
        <v>3</v>
      </c>
      <c r="Z16">
        <v>0.5</v>
      </c>
      <c r="AA16" s="22"/>
      <c r="AB16" s="20"/>
      <c r="AC16" s="21"/>
      <c r="AD16" s="23">
        <f t="shared" si="0"/>
        <v>62</v>
      </c>
      <c r="AE16" s="23" t="str">
        <f t="shared" si="1"/>
        <v>CF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5C</v>
      </c>
      <c r="AI16" s="23" t="str" cm="1">
        <f t="array" ref="AI16">IF(J16&gt;0, IF(AJ16&lt;&gt;"P",_xlfn.XLOOKUP($AQ16,Batting!$AS$2:$AS$523,Batting!AZ$2:$AZ$523),""),"")</f>
        <v>L</v>
      </c>
      <c r="AJ16" s="23" t="str">
        <f t="shared" si="2"/>
        <v>Field</v>
      </c>
      <c r="AK16" s="28" t="str">
        <f t="shared" si="3"/>
        <v>Jay Johnstone</v>
      </c>
      <c r="AL16" t="s">
        <v>291</v>
      </c>
      <c r="AM16" t="s">
        <v>360</v>
      </c>
      <c r="AN16" s="23" t="str">
        <f t="shared" si="4"/>
        <v>Field</v>
      </c>
      <c r="AO16" s="23" t="str">
        <f t="shared" si="5"/>
        <v>CF</v>
      </c>
      <c r="AP16" s="23">
        <f t="shared" si="6"/>
        <v>62</v>
      </c>
      <c r="AQ16" s="28" t="str">
        <f t="shared" si="7"/>
        <v>Johnstone</v>
      </c>
      <c r="AR16" s="23" t="str">
        <f t="shared" si="8"/>
        <v>5C</v>
      </c>
      <c r="AS16" s="23" t="str">
        <f t="shared" si="9"/>
        <v>L</v>
      </c>
    </row>
    <row r="17" spans="1:45" x14ac:dyDescent="0.25">
      <c r="A17" t="s">
        <v>624</v>
      </c>
      <c r="B17" s="2">
        <v>27</v>
      </c>
      <c r="C17" s="2" t="s">
        <v>119</v>
      </c>
      <c r="D17" s="2" t="s">
        <v>116</v>
      </c>
      <c r="E17" s="2" t="s">
        <v>116</v>
      </c>
      <c r="F17" s="2" t="s">
        <v>123</v>
      </c>
      <c r="G17" s="2">
        <v>215</v>
      </c>
      <c r="H17" s="29">
        <v>14660</v>
      </c>
      <c r="I17" s="2">
        <v>3</v>
      </c>
      <c r="J17" s="2">
        <v>69</v>
      </c>
      <c r="K17" s="2">
        <v>1</v>
      </c>
      <c r="L17" s="2">
        <v>69</v>
      </c>
      <c r="M17" s="2">
        <v>69</v>
      </c>
      <c r="N17" s="91">
        <v>69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>
        <v>0.9</v>
      </c>
      <c r="AA17" s="22">
        <v>10000</v>
      </c>
      <c r="AB17" s="20"/>
      <c r="AC17" s="21"/>
      <c r="AD17" s="23">
        <f t="shared" si="0"/>
        <v>69</v>
      </c>
      <c r="AE17" s="23" t="str">
        <f t="shared" si="1"/>
        <v>P</v>
      </c>
      <c r="AF17" s="23">
        <f>IF(AJ17="P",_xlfn.XLOOKUP($AQ17,Pitching!$AP$2:$AP$239,Pitching!$AS$2:$AS$239),"")</f>
        <v>25</v>
      </c>
      <c r="AG17" s="23">
        <f>IF(AJ17="P",_xlfn.XLOOKUP($AQ17,Pitching!$AP$2:$AP$239,Pitching!$AT$2:$AT$239),"")</f>
        <v>3</v>
      </c>
      <c r="AH17" s="23" t="str">
        <f>IF(J17&gt;0, IF(AJ17&lt;&gt;"P",_xlfn.XLOOKUP($AQ17,Batting!$AS$2:$AS$519,Batting!$AY$2:$AY$519),""),"")</f>
        <v/>
      </c>
      <c r="AI17" s="23" t="str" cm="1">
        <f t="array" ref="AI17">IF(J17&gt;0, IF(AJ17&lt;&gt;"P",_xlfn.XLOOKUP($AQ17,Batting!$AS$2:$AS$523,Batting!AZ$2:$AZ$523),""),"")</f>
        <v/>
      </c>
      <c r="AJ17" s="23" t="str">
        <f t="shared" si="2"/>
        <v>P</v>
      </c>
      <c r="AK17" s="28" t="str">
        <f t="shared" si="3"/>
        <v>Bill Kelso</v>
      </c>
      <c r="AL17" t="s">
        <v>157</v>
      </c>
      <c r="AM17" t="s">
        <v>1020</v>
      </c>
      <c r="AN17" s="23" t="str">
        <f t="shared" si="4"/>
        <v>P</v>
      </c>
      <c r="AO17" s="23" t="str">
        <f t="shared" si="5"/>
        <v>P</v>
      </c>
      <c r="AP17" s="23">
        <f t="shared" si="6"/>
        <v>69</v>
      </c>
      <c r="AQ17" s="28" t="str">
        <f t="shared" si="7"/>
        <v>Kelso</v>
      </c>
      <c r="AR17" s="23">
        <f t="shared" si="8"/>
        <v>25</v>
      </c>
      <c r="AS17" s="23">
        <f t="shared" si="9"/>
        <v>3</v>
      </c>
    </row>
    <row r="18" spans="1:45" x14ac:dyDescent="0.25">
      <c r="A18" t="s">
        <v>966</v>
      </c>
      <c r="B18" s="2">
        <v>22</v>
      </c>
      <c r="C18" s="2" t="s">
        <v>119</v>
      </c>
      <c r="D18" s="2" t="s">
        <v>122</v>
      </c>
      <c r="E18" s="2" t="s">
        <v>116</v>
      </c>
      <c r="F18" s="2" t="s">
        <v>125</v>
      </c>
      <c r="G18" s="2">
        <v>195</v>
      </c>
      <c r="H18" s="29">
        <v>16353</v>
      </c>
      <c r="I18" s="2">
        <v>6</v>
      </c>
      <c r="J18" s="2">
        <v>3</v>
      </c>
      <c r="K18" s="2">
        <v>2</v>
      </c>
      <c r="L18" s="2">
        <v>3</v>
      </c>
      <c r="M18" s="2">
        <v>2</v>
      </c>
      <c r="N18" s="91">
        <v>0</v>
      </c>
      <c r="O18" s="2">
        <v>2</v>
      </c>
      <c r="P18" s="2">
        <v>0</v>
      </c>
      <c r="Q18" s="2">
        <v>0</v>
      </c>
      <c r="R18" s="2">
        <v>0</v>
      </c>
      <c r="S18" s="2">
        <v>0</v>
      </c>
      <c r="T18" s="2">
        <v>1</v>
      </c>
      <c r="U18" s="2">
        <v>0</v>
      </c>
      <c r="V18" s="2">
        <v>0</v>
      </c>
      <c r="W18" s="2">
        <v>1</v>
      </c>
      <c r="X18" s="2">
        <v>1</v>
      </c>
      <c r="Y18" s="2">
        <v>0</v>
      </c>
      <c r="Z18">
        <v>-0.2</v>
      </c>
      <c r="AA18" s="22"/>
      <c r="AB18" s="20"/>
      <c r="AC18" s="21"/>
      <c r="AD18" s="23">
        <f t="shared" si="0"/>
        <v>2</v>
      </c>
      <c r="AE18" s="23" t="str">
        <f t="shared" si="1"/>
        <v>C</v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str">
        <f>IF(J18&gt;0, IF(AJ18&lt;&gt;"P",_xlfn.XLOOKUP($AQ18,Batting!$AS$2:$AS$519,Batting!$AY$2:$AY$519),""),"")</f>
        <v>6C</v>
      </c>
      <c r="AI18" s="23" t="str" cm="1">
        <f t="array" ref="AI18">IF(J18&gt;0, IF(AJ18&lt;&gt;"P",_xlfn.XLOOKUP($AQ18,Batting!$AS$2:$AS$523,Batting!AZ$2:$AZ$523),""),"")</f>
        <v>L</v>
      </c>
      <c r="AJ18" s="23" t="str">
        <f t="shared" si="2"/>
        <v>Field</v>
      </c>
      <c r="AK18" s="28" t="str">
        <f t="shared" si="3"/>
        <v>Ed Kirkpatrick</v>
      </c>
      <c r="AL18" t="s">
        <v>146</v>
      </c>
      <c r="AM18" t="s">
        <v>1122</v>
      </c>
      <c r="AN18" s="23" t="str">
        <f t="shared" si="4"/>
        <v>Field</v>
      </c>
      <c r="AO18" s="23" t="str">
        <f t="shared" si="5"/>
        <v>C</v>
      </c>
      <c r="AP18" s="23">
        <f t="shared" si="6"/>
        <v>2</v>
      </c>
      <c r="AQ18" s="28" t="str">
        <f t="shared" si="7"/>
        <v>Kirkpatrick</v>
      </c>
      <c r="AR18" s="23" t="str">
        <f t="shared" si="8"/>
        <v>6C</v>
      </c>
      <c r="AS18" s="23" t="str">
        <f t="shared" si="9"/>
        <v>L</v>
      </c>
    </row>
    <row r="19" spans="1:45" x14ac:dyDescent="0.25">
      <c r="A19" t="s">
        <v>442</v>
      </c>
      <c r="B19" s="2">
        <v>28</v>
      </c>
      <c r="C19" s="2" t="s">
        <v>119</v>
      </c>
      <c r="D19" s="2" t="s">
        <v>116</v>
      </c>
      <c r="E19" s="2" t="s">
        <v>116</v>
      </c>
      <c r="F19" s="2" t="s">
        <v>136</v>
      </c>
      <c r="G19" s="2">
        <v>170</v>
      </c>
      <c r="H19" s="29">
        <v>14171</v>
      </c>
      <c r="I19" s="2">
        <v>4</v>
      </c>
      <c r="J19" s="2">
        <v>159</v>
      </c>
      <c r="K19" s="2">
        <v>153</v>
      </c>
      <c r="L19" s="2">
        <v>159</v>
      </c>
      <c r="M19" s="2">
        <v>159</v>
      </c>
      <c r="N19" s="91">
        <v>0</v>
      </c>
      <c r="O19" s="2">
        <v>0</v>
      </c>
      <c r="P19" s="2">
        <v>0</v>
      </c>
      <c r="Q19" s="2">
        <v>159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0</v>
      </c>
      <c r="Z19">
        <v>2</v>
      </c>
      <c r="AA19" s="22"/>
      <c r="AB19" s="20"/>
      <c r="AC19" s="21"/>
      <c r="AD19" s="23">
        <f t="shared" si="0"/>
        <v>159</v>
      </c>
      <c r="AE19" s="23" t="str">
        <f t="shared" si="1"/>
        <v>2B</v>
      </c>
      <c r="AF19" s="23" t="str">
        <f>IF(AJ19="P",_xlfn.XLOOKUP($AQ19,Pitching!$AP$2:$AP$239,Pitching!$AS$2:$AS$239),"")</f>
        <v/>
      </c>
      <c r="AG19" s="23" t="str">
        <f>IF(AJ19="P",_xlfn.XLOOKUP($AQ19,Pitching!$AP$2:$AP$239,Pitching!$AT$2:$AT$239),"")</f>
        <v/>
      </c>
      <c r="AH19" s="23" t="str">
        <f>IF(J19&gt;0, IF(AJ19&lt;&gt;"P",_xlfn.XLOOKUP($AQ19,Batting!$AS$2:$AS$519,Batting!$AY$2:$AY$519),""),"")</f>
        <v>4C</v>
      </c>
      <c r="AI19" s="23" t="str" cm="1">
        <f t="array" ref="AI19">IF(J19&gt;0, IF(AJ19&lt;&gt;"P",_xlfn.XLOOKUP($AQ19,Batting!$AS$2:$AS$523,Batting!AZ$2:$AZ$523),""),"")</f>
        <v>R</v>
      </c>
      <c r="AJ19" s="23" t="str">
        <f t="shared" si="2"/>
        <v>Field</v>
      </c>
      <c r="AK19" s="28" t="str">
        <f t="shared" si="3"/>
        <v>Bobby Knoop</v>
      </c>
      <c r="AL19" t="s">
        <v>252</v>
      </c>
      <c r="AM19" t="s">
        <v>1037</v>
      </c>
      <c r="AN19" s="23" t="str">
        <f t="shared" si="4"/>
        <v>Field</v>
      </c>
      <c r="AO19" s="23" t="str">
        <f t="shared" si="5"/>
        <v>2B</v>
      </c>
      <c r="AP19" s="23">
        <f t="shared" si="6"/>
        <v>159</v>
      </c>
      <c r="AQ19" s="28" t="str">
        <f t="shared" si="7"/>
        <v>Knoop</v>
      </c>
      <c r="AR19" s="23" t="str">
        <f t="shared" si="8"/>
        <v>4C</v>
      </c>
      <c r="AS19" s="23" t="str">
        <f t="shared" si="9"/>
        <v>R</v>
      </c>
    </row>
    <row r="20" spans="1:45" x14ac:dyDescent="0.25">
      <c r="A20" t="s">
        <v>642</v>
      </c>
      <c r="B20" s="2">
        <v>33</v>
      </c>
      <c r="C20" s="2" t="s">
        <v>119</v>
      </c>
      <c r="D20" s="2" t="s">
        <v>116</v>
      </c>
      <c r="E20" s="2" t="s">
        <v>116</v>
      </c>
      <c r="F20" s="2" t="s">
        <v>125</v>
      </c>
      <c r="G20" s="2">
        <v>185</v>
      </c>
      <c r="H20" s="29">
        <v>12481</v>
      </c>
      <c r="I20" s="2">
        <v>8</v>
      </c>
      <c r="J20" s="2">
        <v>9</v>
      </c>
      <c r="K20" s="2">
        <v>1</v>
      </c>
      <c r="L20" s="2">
        <v>9</v>
      </c>
      <c r="M20" s="2">
        <v>9</v>
      </c>
      <c r="N20" s="91">
        <v>9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>
        <v>0.4</v>
      </c>
      <c r="AA20" s="22"/>
      <c r="AB20" s="20"/>
      <c r="AC20" s="21"/>
      <c r="AD20" s="23">
        <f t="shared" si="0"/>
        <v>9</v>
      </c>
      <c r="AE20" s="23" t="str">
        <f t="shared" si="1"/>
        <v>P</v>
      </c>
      <c r="AF20" s="23">
        <f>IF(AJ20="P",_xlfn.XLOOKUP($AQ20,Pitching!$AP$2:$AP$239,Pitching!$AS$2:$AS$239),"")</f>
        <v>11</v>
      </c>
      <c r="AG20" s="23">
        <f>IF(AJ20="P",_xlfn.XLOOKUP($AQ20,Pitching!$AP$2:$AP$239,Pitching!$AT$2:$AT$239),"")</f>
        <v>3</v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>P</v>
      </c>
      <c r="AK20" s="28" t="str">
        <f t="shared" si="3"/>
        <v>Bobby Locke</v>
      </c>
      <c r="AL20" t="s">
        <v>252</v>
      </c>
      <c r="AM20" t="s">
        <v>1038</v>
      </c>
      <c r="AN20" s="23" t="str">
        <f t="shared" si="4"/>
        <v>P</v>
      </c>
      <c r="AO20" s="23" t="str">
        <f t="shared" si="5"/>
        <v>P</v>
      </c>
      <c r="AP20" s="23">
        <f t="shared" si="6"/>
        <v>9</v>
      </c>
      <c r="AQ20" s="28" t="str">
        <f t="shared" si="7"/>
        <v>Locke</v>
      </c>
      <c r="AR20" s="23">
        <f t="shared" si="8"/>
        <v>11</v>
      </c>
      <c r="AS20" s="23">
        <f t="shared" si="9"/>
        <v>3</v>
      </c>
    </row>
    <row r="21" spans="1:45" x14ac:dyDescent="0.25">
      <c r="A21" t="s">
        <v>646</v>
      </c>
      <c r="B21" s="2">
        <v>23</v>
      </c>
      <c r="C21" s="2" t="s">
        <v>131</v>
      </c>
      <c r="D21" s="2" t="s">
        <v>116</v>
      </c>
      <c r="E21" s="2" t="s">
        <v>122</v>
      </c>
      <c r="F21" s="2" t="s">
        <v>120</v>
      </c>
      <c r="G21" s="2">
        <v>195</v>
      </c>
      <c r="H21" s="29">
        <v>15972</v>
      </c>
      <c r="I21" s="2">
        <v>4</v>
      </c>
      <c r="J21" s="2">
        <v>7</v>
      </c>
      <c r="K21" s="2">
        <v>3</v>
      </c>
      <c r="L21" s="2">
        <v>7</v>
      </c>
      <c r="M21" s="2">
        <v>4</v>
      </c>
      <c r="N21" s="91">
        <v>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3</v>
      </c>
      <c r="Z21">
        <v>-0.5</v>
      </c>
      <c r="AA21" s="22"/>
      <c r="AB21" s="20"/>
      <c r="AC21" s="21"/>
      <c r="AD21" s="23">
        <f t="shared" si="0"/>
        <v>4</v>
      </c>
      <c r="AE21" s="23" t="str">
        <f t="shared" si="1"/>
        <v>P</v>
      </c>
      <c r="AF21" s="23">
        <f>IF(AJ21="P",_xlfn.XLOOKUP($AQ21,Pitching!$AP$2:$AP$239,Pitching!$AS$2:$AS$239),"")</f>
        <v>12</v>
      </c>
      <c r="AG21" s="23">
        <f>IF(AJ21="P",_xlfn.XLOOKUP($AQ21,Pitching!$AP$2:$AP$239,Pitching!$AT$2:$AT$239),"")</f>
        <v>4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Marcelino López</v>
      </c>
      <c r="AL21" t="s">
        <v>1249</v>
      </c>
      <c r="AM21" t="s">
        <v>1250</v>
      </c>
      <c r="AN21" s="23" t="str">
        <f t="shared" si="4"/>
        <v>P</v>
      </c>
      <c r="AO21" s="23" t="str">
        <f t="shared" si="5"/>
        <v>P</v>
      </c>
      <c r="AP21" s="23">
        <f t="shared" si="6"/>
        <v>4</v>
      </c>
      <c r="AQ21" s="28" t="str">
        <f t="shared" si="7"/>
        <v>López</v>
      </c>
      <c r="AR21" s="23">
        <f t="shared" si="8"/>
        <v>12</v>
      </c>
      <c r="AS21" s="23">
        <f t="shared" si="9"/>
        <v>4</v>
      </c>
    </row>
    <row r="22" spans="1:45" x14ac:dyDescent="0.25">
      <c r="A22" t="s">
        <v>650</v>
      </c>
      <c r="B22" s="2">
        <v>32</v>
      </c>
      <c r="C22" s="2" t="s">
        <v>131</v>
      </c>
      <c r="D22" s="2" t="s">
        <v>116</v>
      </c>
      <c r="E22" s="2" t="s">
        <v>116</v>
      </c>
      <c r="F22" s="2" t="s">
        <v>118</v>
      </c>
      <c r="G22" s="2">
        <v>180</v>
      </c>
      <c r="H22" s="29">
        <v>12963</v>
      </c>
      <c r="I22" s="2">
        <v>4</v>
      </c>
      <c r="J22" s="2">
        <v>12</v>
      </c>
      <c r="K22" s="2">
        <v>5</v>
      </c>
      <c r="L22" s="2">
        <v>12</v>
      </c>
      <c r="M22" s="2">
        <v>6</v>
      </c>
      <c r="N22" s="91">
        <v>0</v>
      </c>
      <c r="O22" s="2">
        <v>6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6</v>
      </c>
      <c r="Y22" s="2">
        <v>0</v>
      </c>
      <c r="Z22">
        <v>-0.3</v>
      </c>
      <c r="AA22" s="22">
        <v>8500</v>
      </c>
      <c r="AB22" s="20"/>
      <c r="AC22" s="21"/>
      <c r="AD22" s="23">
        <f t="shared" si="0"/>
        <v>6</v>
      </c>
      <c r="AE22" s="23" t="str">
        <f t="shared" si="1"/>
        <v>C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5C</v>
      </c>
      <c r="AI22" s="23" t="str" cm="1">
        <f t="array" ref="AI22">IF(J22&gt;0, IF(AJ22&lt;&gt;"P",_xlfn.XLOOKUP($AQ22,Batting!$AS$2:$AS$523,Batting!AZ$2:$AZ$523),""),"")</f>
        <v>R</v>
      </c>
      <c r="AJ22" s="23" t="str">
        <f t="shared" si="2"/>
        <v>Field</v>
      </c>
      <c r="AK22" s="28" t="str">
        <f t="shared" si="3"/>
        <v>Orlando McFarlane</v>
      </c>
      <c r="AL22" t="s">
        <v>320</v>
      </c>
      <c r="AM22" t="s">
        <v>1278</v>
      </c>
      <c r="AN22" s="23" t="str">
        <f t="shared" si="4"/>
        <v>Field</v>
      </c>
      <c r="AO22" s="23" t="str">
        <f t="shared" si="5"/>
        <v>C</v>
      </c>
      <c r="AP22" s="23">
        <f t="shared" si="6"/>
        <v>6</v>
      </c>
      <c r="AQ22" s="28" t="str">
        <f t="shared" si="7"/>
        <v>McFarlane</v>
      </c>
      <c r="AR22" s="23" t="str">
        <f t="shared" si="8"/>
        <v>5C</v>
      </c>
      <c r="AS22" s="23" t="str">
        <f t="shared" si="9"/>
        <v>R</v>
      </c>
    </row>
    <row r="23" spans="1:45" x14ac:dyDescent="0.25">
      <c r="A23" t="s">
        <v>651</v>
      </c>
      <c r="B23" s="2">
        <v>23</v>
      </c>
      <c r="C23" s="2" t="s">
        <v>119</v>
      </c>
      <c r="D23" s="2" t="s">
        <v>116</v>
      </c>
      <c r="E23" s="2" t="s">
        <v>116</v>
      </c>
      <c r="F23" s="2" t="s">
        <v>136</v>
      </c>
      <c r="G23" s="2">
        <v>185</v>
      </c>
      <c r="H23" s="29">
        <v>15985</v>
      </c>
      <c r="I23" s="2">
        <v>3</v>
      </c>
      <c r="J23" s="2">
        <v>32</v>
      </c>
      <c r="K23" s="2">
        <v>29</v>
      </c>
      <c r="L23" s="2">
        <v>32</v>
      </c>
      <c r="M23" s="2">
        <v>32</v>
      </c>
      <c r="N23" s="91">
        <v>32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>
        <v>2.1</v>
      </c>
      <c r="AA23" s="22"/>
      <c r="AB23" s="20" t="s">
        <v>135</v>
      </c>
      <c r="AC23" s="21"/>
      <c r="AD23" s="23">
        <f t="shared" si="0"/>
        <v>32</v>
      </c>
      <c r="AE23" s="23" t="str">
        <f t="shared" si="1"/>
        <v>P</v>
      </c>
      <c r="AF23" s="23">
        <f>IF(AJ23="P",_xlfn.XLOOKUP($AQ23,Pitching!$AP$2:$AP$239,Pitching!$AS$2:$AS$239),"")</f>
        <v>25</v>
      </c>
      <c r="AG23" s="23">
        <f>IF(AJ23="P",_xlfn.XLOOKUP($AQ23,Pitching!$AP$2:$AP$239,Pitching!$AT$2:$AT$239),"")</f>
        <v>7</v>
      </c>
      <c r="AH23" s="23" t="str">
        <f>IF(J23&gt;0, IF(AJ23&lt;&gt;"P",_xlfn.XLOOKUP($AQ23,Batting!$AS$2:$AS$519,Batting!$AY$2:$AY$519),""),"")</f>
        <v/>
      </c>
      <c r="AI23" s="23" t="str" cm="1">
        <f t="array" ref="AI23">IF(J23&gt;0, IF(AJ23&lt;&gt;"P",_xlfn.XLOOKUP($AQ23,Batting!$AS$2:$AS$523,Batting!AZ$2:$AZ$523),""),"")</f>
        <v/>
      </c>
      <c r="AJ23" s="23" t="str">
        <f t="shared" si="2"/>
        <v>P</v>
      </c>
      <c r="AK23" s="28" t="str">
        <f t="shared" si="3"/>
        <v>Jim McGlothlin</v>
      </c>
      <c r="AL23" t="s">
        <v>296</v>
      </c>
      <c r="AM23" t="s">
        <v>1195</v>
      </c>
      <c r="AN23" s="23" t="str">
        <f t="shared" si="4"/>
        <v>P</v>
      </c>
      <c r="AO23" s="23" t="str">
        <f t="shared" si="5"/>
        <v>P</v>
      </c>
      <c r="AP23" s="23">
        <f t="shared" si="6"/>
        <v>32</v>
      </c>
      <c r="AQ23" s="28" t="str">
        <f t="shared" si="7"/>
        <v>McGlothlin</v>
      </c>
      <c r="AR23" s="23">
        <f t="shared" si="8"/>
        <v>25</v>
      </c>
      <c r="AS23" s="23">
        <f t="shared" si="9"/>
        <v>7</v>
      </c>
    </row>
    <row r="24" spans="1:45" x14ac:dyDescent="0.25">
      <c r="A24" t="s">
        <v>892</v>
      </c>
      <c r="B24" s="2">
        <v>29</v>
      </c>
      <c r="C24" s="2" t="s">
        <v>119</v>
      </c>
      <c r="D24" s="2" t="s">
        <v>122</v>
      </c>
      <c r="E24" s="2" t="s">
        <v>116</v>
      </c>
      <c r="F24" s="2" t="s">
        <v>120</v>
      </c>
      <c r="G24" s="2">
        <v>205</v>
      </c>
      <c r="H24" s="29">
        <v>14055</v>
      </c>
      <c r="I24" s="2">
        <v>8</v>
      </c>
      <c r="J24" s="2">
        <v>147</v>
      </c>
      <c r="K24" s="2">
        <v>131</v>
      </c>
      <c r="L24" s="2">
        <v>147</v>
      </c>
      <c r="M24" s="2">
        <v>142</v>
      </c>
      <c r="N24" s="91">
        <v>0</v>
      </c>
      <c r="O24" s="2">
        <v>0</v>
      </c>
      <c r="P24" s="2">
        <v>142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2</v>
      </c>
      <c r="W24" s="2">
        <v>2</v>
      </c>
      <c r="X24" s="2">
        <v>10</v>
      </c>
      <c r="Y24" s="2">
        <v>0</v>
      </c>
      <c r="Z24">
        <v>4.4000000000000004</v>
      </c>
      <c r="AA24" s="22">
        <v>22500</v>
      </c>
      <c r="AB24" s="20" t="s">
        <v>135</v>
      </c>
      <c r="AC24" s="21"/>
      <c r="AD24" s="23">
        <f t="shared" si="0"/>
        <v>142</v>
      </c>
      <c r="AE24" s="23" t="str">
        <f t="shared" si="1"/>
        <v>1B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4A</v>
      </c>
      <c r="AI24" s="23" t="str" cm="1">
        <f t="array" ref="AI24">IF(J24&gt;0, IF(AJ24&lt;&gt;"P",_xlfn.XLOOKUP($AQ24,Batting!$AS$2:$AS$523,Batting!AZ$2:$AZ$523),""),"")</f>
        <v>L</v>
      </c>
      <c r="AJ24" s="23" t="str">
        <f t="shared" si="2"/>
        <v>Field</v>
      </c>
      <c r="AK24" s="28" t="str">
        <f t="shared" si="3"/>
        <v>Don Mincher</v>
      </c>
      <c r="AL24" t="s">
        <v>140</v>
      </c>
      <c r="AM24" t="s">
        <v>1107</v>
      </c>
      <c r="AN24" s="23" t="str">
        <f t="shared" si="4"/>
        <v>Field</v>
      </c>
      <c r="AO24" s="23" t="str">
        <f t="shared" si="5"/>
        <v>1B</v>
      </c>
      <c r="AP24" s="23">
        <f t="shared" si="6"/>
        <v>142</v>
      </c>
      <c r="AQ24" s="28" t="str">
        <f t="shared" si="7"/>
        <v>Mincher</v>
      </c>
      <c r="AR24" s="23" t="str">
        <f t="shared" si="8"/>
        <v>4A</v>
      </c>
      <c r="AS24" s="23" t="str">
        <f t="shared" si="9"/>
        <v>L</v>
      </c>
    </row>
    <row r="25" spans="1:45" x14ac:dyDescent="0.25">
      <c r="A25" t="s">
        <v>664</v>
      </c>
      <c r="B25" s="2">
        <v>35</v>
      </c>
      <c r="C25" s="2" t="s">
        <v>119</v>
      </c>
      <c r="D25" s="2" t="s">
        <v>116</v>
      </c>
      <c r="E25" s="2" t="s">
        <v>116</v>
      </c>
      <c r="F25" s="2" t="s">
        <v>128</v>
      </c>
      <c r="G25" s="2">
        <v>175</v>
      </c>
      <c r="H25" s="29">
        <v>11670</v>
      </c>
      <c r="I25" s="2">
        <v>5</v>
      </c>
      <c r="J25" s="2">
        <v>80</v>
      </c>
      <c r="K25" s="2">
        <v>48</v>
      </c>
      <c r="L25" s="2">
        <v>80</v>
      </c>
      <c r="M25" s="2">
        <v>62</v>
      </c>
      <c r="N25" s="91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9</v>
      </c>
      <c r="U25" s="2">
        <v>0</v>
      </c>
      <c r="V25" s="2">
        <v>56</v>
      </c>
      <c r="W25" s="2">
        <v>62</v>
      </c>
      <c r="X25" s="2">
        <v>28</v>
      </c>
      <c r="Y25" s="2">
        <v>0</v>
      </c>
      <c r="Z25">
        <v>1.3</v>
      </c>
      <c r="AA25" s="22"/>
      <c r="AB25" s="20"/>
      <c r="AC25" s="21"/>
      <c r="AD25" s="23">
        <f t="shared" si="0"/>
        <v>56</v>
      </c>
      <c r="AE25" s="23" t="str">
        <f t="shared" si="1"/>
        <v>RF</v>
      </c>
      <c r="AF25" s="23" t="str">
        <f>IF(AJ25="P",_xlfn.XLOOKUP($AQ25,Pitching!$AP$2:$AP$239,Pitching!$AS$2:$AS$239),"")</f>
        <v/>
      </c>
      <c r="AG25" s="23" t="str">
        <f>IF(AJ25="P",_xlfn.XLOOKUP($AQ25,Pitching!$AP$2:$AP$239,Pitching!$AT$2:$AT$239),"")</f>
        <v/>
      </c>
      <c r="AH25" s="23" t="str">
        <f>IF(J25&gt;0, IF(AJ25&lt;&gt;"P",_xlfn.XLOOKUP($AQ25,Batting!$AS$2:$AS$519,Batting!$AY$2:$AY$519),""),"")</f>
        <v>2C</v>
      </c>
      <c r="AI25" s="23" t="str" cm="1">
        <f t="array" ref="AI25">IF(J25&gt;0, IF(AJ25&lt;&gt;"P",_xlfn.XLOOKUP($AQ25,Batting!$AS$2:$AS$523,Batting!AZ$2:$AZ$523),""),"")</f>
        <v>R</v>
      </c>
      <c r="AJ25" s="23" t="str">
        <f t="shared" si="2"/>
        <v>Field</v>
      </c>
      <c r="AK25" s="28" t="str">
        <f t="shared" si="3"/>
        <v>Bubba Morton</v>
      </c>
      <c r="AL25" t="s">
        <v>1041</v>
      </c>
      <c r="AM25" t="s">
        <v>1042</v>
      </c>
      <c r="AN25" s="23" t="str">
        <f t="shared" si="4"/>
        <v>Field</v>
      </c>
      <c r="AO25" s="23" t="str">
        <f t="shared" si="5"/>
        <v>RF</v>
      </c>
      <c r="AP25" s="23">
        <f t="shared" si="6"/>
        <v>56</v>
      </c>
      <c r="AQ25" s="28" t="str">
        <f t="shared" si="7"/>
        <v>Morton</v>
      </c>
      <c r="AR25" s="23" t="str">
        <f t="shared" si="8"/>
        <v>2C</v>
      </c>
      <c r="AS25" s="23" t="str">
        <f t="shared" si="9"/>
        <v>R</v>
      </c>
    </row>
    <row r="26" spans="1:45" x14ac:dyDescent="0.25">
      <c r="A26" t="s">
        <v>672</v>
      </c>
      <c r="B26" s="2">
        <v>25</v>
      </c>
      <c r="C26" s="2" t="s">
        <v>119</v>
      </c>
      <c r="D26" s="2" t="s">
        <v>116</v>
      </c>
      <c r="E26" s="2" t="s">
        <v>116</v>
      </c>
      <c r="F26" s="2" t="s">
        <v>120</v>
      </c>
      <c r="G26" s="2">
        <v>180</v>
      </c>
      <c r="H26" s="29">
        <v>15393</v>
      </c>
      <c r="I26" s="2">
        <v>6</v>
      </c>
      <c r="J26" s="2">
        <v>3</v>
      </c>
      <c r="K26" s="2">
        <v>1</v>
      </c>
      <c r="L26" s="2">
        <v>3</v>
      </c>
      <c r="M26" s="2">
        <v>3</v>
      </c>
      <c r="N26" s="91">
        <v>3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>
        <v>-0.2</v>
      </c>
      <c r="AA26" s="22"/>
      <c r="AB26" s="20"/>
      <c r="AC26" s="21"/>
      <c r="AD26" s="23">
        <f t="shared" si="0"/>
        <v>3</v>
      </c>
      <c r="AE26" s="23" t="str">
        <f t="shared" si="1"/>
        <v>P</v>
      </c>
      <c r="AF26" s="23">
        <f>IF(AJ26="P",_xlfn.XLOOKUP($AQ26,Pitching!$AP$2:$AP$239,Pitching!$AS$2:$AS$239),"")</f>
        <v>11</v>
      </c>
      <c r="AG26" s="23">
        <f>IF(AJ26="P",_xlfn.XLOOKUP($AQ26,Pitching!$AP$2:$AP$239,Pitching!$AT$2:$AT$239),"")</f>
        <v>3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Fred Newman</v>
      </c>
      <c r="AL26" t="s">
        <v>282</v>
      </c>
      <c r="AM26" t="s">
        <v>1136</v>
      </c>
      <c r="AN26" s="23" t="str">
        <f t="shared" si="4"/>
        <v>P</v>
      </c>
      <c r="AO26" s="23" t="str">
        <f t="shared" si="5"/>
        <v>P</v>
      </c>
      <c r="AP26" s="23">
        <f t="shared" si="6"/>
        <v>3</v>
      </c>
      <c r="AQ26" s="28" t="str">
        <f t="shared" si="7"/>
        <v>Newman</v>
      </c>
      <c r="AR26" s="23">
        <f t="shared" si="8"/>
        <v>11</v>
      </c>
      <c r="AS26" s="23">
        <f t="shared" si="9"/>
        <v>3</v>
      </c>
    </row>
    <row r="27" spans="1:45" x14ac:dyDescent="0.25">
      <c r="A27" t="s">
        <v>685</v>
      </c>
      <c r="B27" s="2">
        <v>37</v>
      </c>
      <c r="C27" s="2" t="s">
        <v>119</v>
      </c>
      <c r="D27" s="2" t="s">
        <v>116</v>
      </c>
      <c r="E27" s="2" t="s">
        <v>116</v>
      </c>
      <c r="F27" s="2" t="s">
        <v>118</v>
      </c>
      <c r="G27" s="2">
        <v>175</v>
      </c>
      <c r="H27" s="29">
        <v>10911</v>
      </c>
      <c r="I27" s="2">
        <v>17</v>
      </c>
      <c r="J27" s="2">
        <v>5</v>
      </c>
      <c r="K27" s="2">
        <v>0</v>
      </c>
      <c r="L27" s="2">
        <v>5</v>
      </c>
      <c r="M27" s="2">
        <v>1</v>
      </c>
      <c r="N27" s="91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</v>
      </c>
      <c r="U27" s="2">
        <v>0</v>
      </c>
      <c r="V27" s="2">
        <v>0</v>
      </c>
      <c r="W27" s="2">
        <v>1</v>
      </c>
      <c r="X27" s="2">
        <v>4</v>
      </c>
      <c r="Y27" s="2">
        <v>0</v>
      </c>
      <c r="Z27">
        <v>-0.1</v>
      </c>
      <c r="AA27" s="22"/>
      <c r="AB27" s="20"/>
      <c r="AC27" s="21"/>
      <c r="AD27" s="23">
        <f t="shared" si="0"/>
        <v>1</v>
      </c>
      <c r="AE27" s="23" t="str">
        <f t="shared" si="1"/>
        <v>LF</v>
      </c>
      <c r="AF27" s="23" t="str">
        <f>IF(AJ27="P",_xlfn.XLOOKUP($AQ27,Pitching!$AP$2:$AP$239,Pitching!$AS$2:$AS$239),"")</f>
        <v/>
      </c>
      <c r="AG27" s="23" t="str">
        <f>IF(AJ27="P",_xlfn.XLOOKUP($AQ27,Pitching!$AP$2:$AP$239,Pitching!$AT$2:$AT$239),"")</f>
        <v/>
      </c>
      <c r="AH27" s="23" t="str">
        <f>IF(J27&gt;0, IF(AJ27&lt;&gt;"P",_xlfn.XLOOKUP($AQ27,Batting!$AS$2:$AS$519,Batting!$AY$2:$AY$519),""),"")</f>
        <v>6C</v>
      </c>
      <c r="AI27" s="23" t="str" cm="1">
        <f t="array" ref="AI27">IF(J27&gt;0, IF(AJ27&lt;&gt;"P",_xlfn.XLOOKUP($AQ27,Batting!$AS$2:$AS$523,Batting!AZ$2:$AZ$523),""),"")</f>
        <v>R</v>
      </c>
      <c r="AJ27" s="23" t="str">
        <f t="shared" si="2"/>
        <v>Field</v>
      </c>
      <c r="AK27" s="28" t="str">
        <f t="shared" si="3"/>
        <v>Jim Piersall</v>
      </c>
      <c r="AL27" t="s">
        <v>296</v>
      </c>
      <c r="AM27" t="s">
        <v>1201</v>
      </c>
      <c r="AN27" s="23" t="str">
        <f t="shared" si="4"/>
        <v>Field</v>
      </c>
      <c r="AO27" s="23" t="str">
        <f t="shared" si="5"/>
        <v>LF</v>
      </c>
      <c r="AP27" s="23">
        <f t="shared" si="6"/>
        <v>1</v>
      </c>
      <c r="AQ27" s="28" t="str">
        <f t="shared" si="7"/>
        <v>Piersall</v>
      </c>
      <c r="AR27" s="23" t="str">
        <f t="shared" si="8"/>
        <v>6C</v>
      </c>
      <c r="AS27" s="23" t="str">
        <f t="shared" si="9"/>
        <v>R</v>
      </c>
    </row>
    <row r="28" spans="1:45" x14ac:dyDescent="0.25">
      <c r="A28" t="s">
        <v>415</v>
      </c>
      <c r="B28" s="2">
        <v>24</v>
      </c>
      <c r="C28" s="2" t="s">
        <v>119</v>
      </c>
      <c r="D28" s="2" t="s">
        <v>116</v>
      </c>
      <c r="E28" s="2" t="s">
        <v>116</v>
      </c>
      <c r="F28" s="2" t="s">
        <v>120</v>
      </c>
      <c r="G28" s="2">
        <v>210</v>
      </c>
      <c r="H28" s="29">
        <v>15781</v>
      </c>
      <c r="I28" s="2">
        <v>4</v>
      </c>
      <c r="J28" s="2">
        <v>146</v>
      </c>
      <c r="K28" s="2">
        <v>133</v>
      </c>
      <c r="L28" s="2">
        <v>146</v>
      </c>
      <c r="M28" s="2">
        <v>138</v>
      </c>
      <c r="N28" s="91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138</v>
      </c>
      <c r="U28" s="2">
        <v>1</v>
      </c>
      <c r="V28" s="2">
        <v>0</v>
      </c>
      <c r="W28" s="2">
        <v>138</v>
      </c>
      <c r="X28" s="2">
        <v>9</v>
      </c>
      <c r="Y28" s="2">
        <v>2</v>
      </c>
      <c r="Z28">
        <v>2.2999999999999998</v>
      </c>
      <c r="AA28" s="22"/>
      <c r="AB28" s="20"/>
      <c r="AC28" s="21"/>
      <c r="AD28" s="23">
        <f t="shared" si="0"/>
        <v>138</v>
      </c>
      <c r="AE28" s="23" t="str">
        <f t="shared" si="1"/>
        <v>LF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4C</v>
      </c>
      <c r="AI28" s="23" t="str" cm="1">
        <f t="array" ref="AI28">IF(J28&gt;0, IF(AJ28&lt;&gt;"P",_xlfn.XLOOKUP($AQ28,Batting!$AS$2:$AS$523,Batting!AZ$2:$AZ$523),""),"")</f>
        <v>R</v>
      </c>
      <c r="AJ28" s="23" t="str">
        <f t="shared" si="2"/>
        <v>Field</v>
      </c>
      <c r="AK28" s="28" t="str">
        <f t="shared" si="3"/>
        <v>Rick Reichardt</v>
      </c>
      <c r="AL28" t="s">
        <v>333</v>
      </c>
      <c r="AM28" t="s">
        <v>1299</v>
      </c>
      <c r="AN28" s="23" t="str">
        <f t="shared" si="4"/>
        <v>Field</v>
      </c>
      <c r="AO28" s="23" t="str">
        <f t="shared" si="5"/>
        <v>LF</v>
      </c>
      <c r="AP28" s="23">
        <f t="shared" si="6"/>
        <v>138</v>
      </c>
      <c r="AQ28" s="28" t="str">
        <f t="shared" si="7"/>
        <v>Reichardt</v>
      </c>
      <c r="AR28" s="23" t="str">
        <f t="shared" si="8"/>
        <v>4C</v>
      </c>
      <c r="AS28" s="23" t="str">
        <f t="shared" si="9"/>
        <v>R</v>
      </c>
    </row>
    <row r="29" spans="1:45" x14ac:dyDescent="0.25">
      <c r="A29" t="s">
        <v>913</v>
      </c>
      <c r="B29" s="2">
        <v>26</v>
      </c>
      <c r="C29" s="2" t="s">
        <v>119</v>
      </c>
      <c r="D29" s="2" t="s">
        <v>122</v>
      </c>
      <c r="E29" s="2" t="s">
        <v>122</v>
      </c>
      <c r="F29" s="2" t="s">
        <v>120</v>
      </c>
      <c r="G29" s="2">
        <v>190</v>
      </c>
      <c r="H29" s="29">
        <v>14826</v>
      </c>
      <c r="I29" s="2">
        <v>4</v>
      </c>
      <c r="J29" s="2">
        <v>74</v>
      </c>
      <c r="K29" s="2">
        <v>45</v>
      </c>
      <c r="L29" s="2">
        <v>74</v>
      </c>
      <c r="M29" s="2">
        <v>63</v>
      </c>
      <c r="N29" s="91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6</v>
      </c>
      <c r="U29" s="2">
        <v>54</v>
      </c>
      <c r="V29" s="2">
        <v>4</v>
      </c>
      <c r="W29" s="2">
        <v>63</v>
      </c>
      <c r="X29" s="2">
        <v>12</v>
      </c>
      <c r="Y29" s="2">
        <v>5</v>
      </c>
      <c r="Z29">
        <v>0.7</v>
      </c>
      <c r="AA29" s="22">
        <v>12000</v>
      </c>
      <c r="AB29" s="20"/>
      <c r="AC29" s="21"/>
      <c r="AD29" s="23">
        <f t="shared" si="0"/>
        <v>54</v>
      </c>
      <c r="AE29" s="23" t="str">
        <f t="shared" si="1"/>
        <v>CF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4C</v>
      </c>
      <c r="AI29" s="23" t="str" cm="1">
        <f t="array" ref="AI29">IF(J29&gt;0, IF(AJ29&lt;&gt;"P",_xlfn.XLOOKUP($AQ29,Batting!$AS$2:$AS$523,Batting!AZ$2:$AZ$523),""),"")</f>
        <v>L</v>
      </c>
      <c r="AJ29" s="23" t="str">
        <f t="shared" si="2"/>
        <v>Field</v>
      </c>
      <c r="AK29" s="28" t="str">
        <f t="shared" si="3"/>
        <v>Roger Repoz</v>
      </c>
      <c r="AL29" t="s">
        <v>1307</v>
      </c>
      <c r="AM29" t="s">
        <v>1308</v>
      </c>
      <c r="AN29" s="23" t="str">
        <f t="shared" si="4"/>
        <v>Field</v>
      </c>
      <c r="AO29" s="23" t="str">
        <f t="shared" si="5"/>
        <v>CF</v>
      </c>
      <c r="AP29" s="23">
        <f t="shared" si="6"/>
        <v>54</v>
      </c>
      <c r="AQ29" s="28" t="str">
        <f t="shared" si="7"/>
        <v>Repoz</v>
      </c>
      <c r="AR29" s="23" t="str">
        <f t="shared" si="8"/>
        <v>4C</v>
      </c>
      <c r="AS29" s="23" t="str">
        <f t="shared" si="9"/>
        <v>L</v>
      </c>
    </row>
    <row r="30" spans="1:45" x14ac:dyDescent="0.25">
      <c r="A30" t="s">
        <v>915</v>
      </c>
      <c r="B30" s="2">
        <v>28</v>
      </c>
      <c r="C30" s="2" t="s">
        <v>119</v>
      </c>
      <c r="D30" s="2" t="s">
        <v>49</v>
      </c>
      <c r="E30" s="2" t="s">
        <v>116</v>
      </c>
      <c r="F30" s="2" t="s">
        <v>126</v>
      </c>
      <c r="G30" s="2">
        <v>190</v>
      </c>
      <c r="H30" s="29">
        <v>14108</v>
      </c>
      <c r="I30" s="2">
        <v>7</v>
      </c>
      <c r="J30" s="2">
        <v>139</v>
      </c>
      <c r="K30" s="2">
        <v>121</v>
      </c>
      <c r="L30" s="2">
        <v>139</v>
      </c>
      <c r="M30" s="2">
        <v>134</v>
      </c>
      <c r="N30" s="91">
        <v>0</v>
      </c>
      <c r="O30" s="2">
        <v>133</v>
      </c>
      <c r="P30" s="2">
        <v>0</v>
      </c>
      <c r="Q30" s="2">
        <v>0</v>
      </c>
      <c r="R30" s="2">
        <v>0</v>
      </c>
      <c r="S30" s="2">
        <v>0</v>
      </c>
      <c r="T30" s="2">
        <v>1</v>
      </c>
      <c r="U30" s="2">
        <v>0</v>
      </c>
      <c r="V30" s="2">
        <v>0</v>
      </c>
      <c r="W30" s="2">
        <v>1</v>
      </c>
      <c r="X30" s="2">
        <v>8</v>
      </c>
      <c r="Y30" s="2">
        <v>0</v>
      </c>
      <c r="Z30">
        <v>1.3</v>
      </c>
      <c r="AA30" s="22"/>
      <c r="AB30" s="20"/>
      <c r="AC30" s="21"/>
      <c r="AD30" s="23">
        <f t="shared" si="0"/>
        <v>133</v>
      </c>
      <c r="AE30" s="23" t="str">
        <f t="shared" si="1"/>
        <v>C</v>
      </c>
      <c r="AF30" s="23" t="str">
        <f>IF(AJ30="P",_xlfn.XLOOKUP($AQ30,Pitching!$AP$2:$AP$239,Pitching!$AS$2:$AS$239),"")</f>
        <v/>
      </c>
      <c r="AG30" s="23" t="str">
        <f>IF(AJ30="P",_xlfn.XLOOKUP($AQ30,Pitching!$AP$2:$AP$239,Pitching!$AT$2:$AT$239),"")</f>
        <v/>
      </c>
      <c r="AH30" s="23" t="str">
        <f>IF(J30&gt;0, IF(AJ30&lt;&gt;"P",_xlfn.XLOOKUP($AQ30,Batting!$AS$2:$AS$519,Batting!$AY$2:$AY$519),""),"")</f>
        <v>5C</v>
      </c>
      <c r="AI30" s="23" t="str" cm="1">
        <f t="array" ref="AI30">IF(J30&gt;0, IF(AJ30&lt;&gt;"P",_xlfn.XLOOKUP($AQ30,Batting!$AS$2:$AS$523,Batting!AZ$2:$AZ$523),""),"")</f>
        <v>B</v>
      </c>
      <c r="AJ30" s="23" t="str">
        <f t="shared" si="2"/>
        <v>Field</v>
      </c>
      <c r="AK30" s="28" t="str">
        <f t="shared" si="3"/>
        <v>Buck Rodgers</v>
      </c>
      <c r="AL30" t="s">
        <v>1043</v>
      </c>
      <c r="AM30" t="s">
        <v>1044</v>
      </c>
      <c r="AN30" s="23" t="str">
        <f t="shared" si="4"/>
        <v>Field</v>
      </c>
      <c r="AO30" s="23" t="str">
        <f t="shared" si="5"/>
        <v>C</v>
      </c>
      <c r="AP30" s="23">
        <f t="shared" si="6"/>
        <v>133</v>
      </c>
      <c r="AQ30" s="28" t="str">
        <f t="shared" si="7"/>
        <v>Rodgers</v>
      </c>
      <c r="AR30" s="23" t="str">
        <f t="shared" si="8"/>
        <v>5C</v>
      </c>
      <c r="AS30" s="23" t="str">
        <f t="shared" si="9"/>
        <v>B</v>
      </c>
    </row>
    <row r="31" spans="1:45" x14ac:dyDescent="0.25">
      <c r="A31" t="s">
        <v>537</v>
      </c>
      <c r="B31" s="2">
        <v>19</v>
      </c>
      <c r="C31" s="2" t="s">
        <v>129</v>
      </c>
      <c r="D31" s="2" t="s">
        <v>116</v>
      </c>
      <c r="E31" s="2" t="s">
        <v>116</v>
      </c>
      <c r="F31" s="2" t="s">
        <v>128</v>
      </c>
      <c r="G31" s="2">
        <v>180</v>
      </c>
      <c r="H31" s="29">
        <v>17529</v>
      </c>
      <c r="I31" s="2" t="s">
        <v>124</v>
      </c>
      <c r="J31" s="2">
        <v>29</v>
      </c>
      <c r="K31" s="2">
        <v>29</v>
      </c>
      <c r="L31" s="2">
        <v>29</v>
      </c>
      <c r="M31" s="2">
        <v>29</v>
      </c>
      <c r="N31" s="91">
        <v>0</v>
      </c>
      <c r="O31" s="2">
        <v>0</v>
      </c>
      <c r="P31" s="2">
        <v>0</v>
      </c>
      <c r="Q31" s="2">
        <v>0</v>
      </c>
      <c r="R31" s="2">
        <v>29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>
        <v>0.8</v>
      </c>
      <c r="AA31" s="22"/>
      <c r="AB31" s="20"/>
      <c r="AC31" s="21"/>
      <c r="AD31" s="23">
        <f t="shared" si="0"/>
        <v>29</v>
      </c>
      <c r="AE31" s="23" t="str">
        <f t="shared" si="1"/>
        <v>3B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e">
        <f>IF(J31&gt;0, IF(AJ31&lt;&gt;"P",_xlfn.XLOOKUP($AQ31,Batting!$AS$2:$AS$519,Batting!$AY$2:$AY$519),""),"")</f>
        <v>#N/A</v>
      </c>
      <c r="AI31" s="23" t="e" cm="1">
        <f t="array" ref="AI31">IF(J31&gt;0, IF(AJ31&lt;&gt;"P",_xlfn.XLOOKUP($AQ31,Batting!$AS$2:$AS$523,Batting!AZ$2:$AZ$523),""),"")</f>
        <v>#N/A</v>
      </c>
      <c r="AJ31" s="23" t="str">
        <f t="shared" si="2"/>
        <v>Field</v>
      </c>
      <c r="AK31" s="28" t="str">
        <f t="shared" si="3"/>
        <v>Aurelio Rodríguez</v>
      </c>
      <c r="AL31" t="s">
        <v>1011</v>
      </c>
      <c r="AM31" t="s">
        <v>280</v>
      </c>
      <c r="AN31" s="23" t="str">
        <f t="shared" si="4"/>
        <v>Field</v>
      </c>
      <c r="AO31" s="23" t="str">
        <f t="shared" si="5"/>
        <v>3B</v>
      </c>
      <c r="AP31" s="23">
        <f t="shared" si="6"/>
        <v>29</v>
      </c>
      <c r="AQ31" s="28" t="str">
        <f t="shared" si="7"/>
        <v>Rodríguez</v>
      </c>
      <c r="AR31" s="23" t="e">
        <f t="shared" si="8"/>
        <v>#N/A</v>
      </c>
      <c r="AS31" s="23" t="e">
        <f t="shared" si="9"/>
        <v>#N/A</v>
      </c>
    </row>
    <row r="32" spans="1:45" x14ac:dyDescent="0.25">
      <c r="A32" t="s">
        <v>697</v>
      </c>
      <c r="B32" s="2">
        <v>33</v>
      </c>
      <c r="C32" s="2" t="s">
        <v>131</v>
      </c>
      <c r="D32" s="2" t="s">
        <v>116</v>
      </c>
      <c r="E32" s="2" t="s">
        <v>116</v>
      </c>
      <c r="F32" s="2" t="s">
        <v>136</v>
      </c>
      <c r="G32" s="2">
        <v>170</v>
      </c>
      <c r="H32" s="29">
        <v>12384</v>
      </c>
      <c r="I32" s="2">
        <v>2</v>
      </c>
      <c r="J32" s="2">
        <v>72</v>
      </c>
      <c r="K32" s="2">
        <v>0</v>
      </c>
      <c r="L32" s="2">
        <v>72</v>
      </c>
      <c r="M32" s="2">
        <v>72</v>
      </c>
      <c r="N32" s="91">
        <v>72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>
        <v>0.7</v>
      </c>
      <c r="AA32" s="22"/>
      <c r="AB32" s="20"/>
      <c r="AC32" s="21"/>
      <c r="AD32" s="23">
        <f t="shared" si="0"/>
        <v>72</v>
      </c>
      <c r="AE32" s="23" t="str">
        <f t="shared" si="1"/>
        <v>P</v>
      </c>
      <c r="AF32" s="23">
        <f>IF(AJ32="P",_xlfn.XLOOKUP($AQ32,Pitching!$AP$2:$AP$239,Pitching!$AS$2:$AS$239),"")</f>
        <v>25</v>
      </c>
      <c r="AG32" s="23">
        <f>IF(AJ32="P",_xlfn.XLOOKUP($AQ32,Pitching!$AP$2:$AP$239,Pitching!$AT$2:$AT$239),"")</f>
        <v>3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Minnie Rojas</v>
      </c>
      <c r="AL32" t="s">
        <v>1267</v>
      </c>
      <c r="AM32" t="s">
        <v>1268</v>
      </c>
      <c r="AN32" s="23" t="str">
        <f t="shared" si="4"/>
        <v>P</v>
      </c>
      <c r="AO32" s="23" t="str">
        <f t="shared" si="5"/>
        <v>P</v>
      </c>
      <c r="AP32" s="23">
        <f t="shared" si="6"/>
        <v>72</v>
      </c>
      <c r="AQ32" s="28" t="str">
        <f t="shared" si="7"/>
        <v>Rojas</v>
      </c>
      <c r="AR32" s="23">
        <f t="shared" si="8"/>
        <v>25</v>
      </c>
      <c r="AS32" s="23">
        <f t="shared" si="9"/>
        <v>3</v>
      </c>
    </row>
    <row r="33" spans="1:45" x14ac:dyDescent="0.25">
      <c r="A33" t="s">
        <v>700</v>
      </c>
      <c r="B33" s="2">
        <v>22</v>
      </c>
      <c r="C33" s="2" t="s">
        <v>129</v>
      </c>
      <c r="D33" s="2" t="s">
        <v>116</v>
      </c>
      <c r="E33" s="2" t="s">
        <v>116</v>
      </c>
      <c r="F33" s="2" t="s">
        <v>120</v>
      </c>
      <c r="G33" s="2">
        <v>200</v>
      </c>
      <c r="H33" s="29">
        <v>16550</v>
      </c>
      <c r="I33" s="2">
        <v>2</v>
      </c>
      <c r="J33" s="2">
        <v>3</v>
      </c>
      <c r="K33" s="2">
        <v>3</v>
      </c>
      <c r="L33" s="2">
        <v>3</v>
      </c>
      <c r="M33" s="2">
        <v>3</v>
      </c>
      <c r="N33" s="91">
        <v>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>
        <v>0.1</v>
      </c>
      <c r="AA33" s="22">
        <v>10000</v>
      </c>
      <c r="AB33" s="20"/>
      <c r="AC33" s="21"/>
      <c r="AD33" s="23">
        <f t="shared" si="0"/>
        <v>3</v>
      </c>
      <c r="AE33" s="23" t="str">
        <f t="shared" si="1"/>
        <v>P</v>
      </c>
      <c r="AF33" s="23">
        <f>IF(AJ33="P",_xlfn.XLOOKUP($AQ33,Pitching!$AP$2:$AP$239,Pitching!$AS$2:$AS$239),"")</f>
        <v>11</v>
      </c>
      <c r="AG33" s="23">
        <f>IF(AJ33="P",_xlfn.XLOOKUP($AQ33,Pitching!$AP$2:$AP$239,Pitching!$AT$2:$AT$239),"")</f>
        <v>6</v>
      </c>
      <c r="AH33" s="23" t="str">
        <f>IF(J33&gt;0, IF(AJ33&lt;&gt;"P",_xlfn.XLOOKUP($AQ33,Batting!$AS$2:$AS$519,Batting!$AY$2:$AY$519),""),"")</f>
        <v/>
      </c>
      <c r="AI33" s="23" t="str" cm="1">
        <f t="array" ref="AI33">IF(J33&gt;0, IF(AJ33&lt;&gt;"P",_xlfn.XLOOKUP($AQ33,Batting!$AS$2:$AS$523,Batting!AZ$2:$AZ$523),""),"")</f>
        <v/>
      </c>
      <c r="AJ33" s="23" t="str">
        <f t="shared" si="2"/>
        <v>P</v>
      </c>
      <c r="AK33" s="28" t="str">
        <f t="shared" si="3"/>
        <v>Jorge Rubio</v>
      </c>
      <c r="AL33" t="s">
        <v>1224</v>
      </c>
      <c r="AM33" t="s">
        <v>1225</v>
      </c>
      <c r="AN33" s="23" t="str">
        <f t="shared" si="4"/>
        <v>P</v>
      </c>
      <c r="AO33" s="23" t="str">
        <f t="shared" si="5"/>
        <v>P</v>
      </c>
      <c r="AP33" s="23">
        <f t="shared" si="6"/>
        <v>3</v>
      </c>
      <c r="AQ33" s="28" t="str">
        <f t="shared" si="7"/>
        <v>Rubio</v>
      </c>
      <c r="AR33" s="23">
        <f t="shared" si="8"/>
        <v>11</v>
      </c>
      <c r="AS33" s="23">
        <f t="shared" si="9"/>
        <v>6</v>
      </c>
    </row>
    <row r="34" spans="1:45" x14ac:dyDescent="0.25">
      <c r="A34" t="s">
        <v>703</v>
      </c>
      <c r="B34" s="2">
        <v>38</v>
      </c>
      <c r="C34" s="2" t="s">
        <v>119</v>
      </c>
      <c r="D34" s="2" t="s">
        <v>116</v>
      </c>
      <c r="E34" s="2" t="s">
        <v>116</v>
      </c>
      <c r="F34" s="2" t="s">
        <v>118</v>
      </c>
      <c r="G34" s="2">
        <v>190</v>
      </c>
      <c r="H34" s="29">
        <v>10731</v>
      </c>
      <c r="I34" s="2">
        <v>12</v>
      </c>
      <c r="J34" s="2">
        <v>12</v>
      </c>
      <c r="K34" s="2">
        <v>9</v>
      </c>
      <c r="L34" s="2">
        <v>12</v>
      </c>
      <c r="M34" s="2">
        <v>12</v>
      </c>
      <c r="N34" s="91">
        <v>12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>
        <v>-0.3</v>
      </c>
      <c r="AA34" s="22">
        <v>30000</v>
      </c>
      <c r="AB34" s="20"/>
      <c r="AC34" s="21"/>
      <c r="AD34" s="23">
        <f t="shared" si="0"/>
        <v>12</v>
      </c>
      <c r="AE34" s="23" t="str">
        <f t="shared" si="1"/>
        <v>P</v>
      </c>
      <c r="AF34" s="23">
        <f>IF(AJ34="P",_xlfn.XLOOKUP($AQ34,Pitching!$AP$2:$AP$239,Pitching!$AS$2:$AS$239),"")</f>
        <v>15</v>
      </c>
      <c r="AG34" s="23">
        <f>IF(AJ34="P",_xlfn.XLOOKUP($AQ34,Pitching!$AP$2:$AP$239,Pitching!$AT$2:$AT$239),"")</f>
        <v>4</v>
      </c>
      <c r="AH34" s="23" t="str">
        <f>IF(J34&gt;0, IF(AJ34&lt;&gt;"P",_xlfn.XLOOKUP($AQ34,Batting!$AS$2:$AS$519,Batting!$AY$2:$AY$519),""),"")</f>
        <v/>
      </c>
      <c r="AI34" s="23" t="str" cm="1">
        <f t="array" ref="AI34">IF(J34&gt;0, IF(AJ34&lt;&gt;"P",_xlfn.XLOOKUP($AQ34,Batting!$AS$2:$AS$523,Batting!AZ$2:$AZ$523),""),"")</f>
        <v/>
      </c>
      <c r="AJ34" s="23" t="str">
        <f t="shared" si="2"/>
        <v>P</v>
      </c>
      <c r="AK34" s="28" t="str">
        <f t="shared" si="3"/>
        <v>Jack Sanford</v>
      </c>
      <c r="AL34" t="s">
        <v>289</v>
      </c>
      <c r="AM34" t="s">
        <v>1174</v>
      </c>
      <c r="AN34" s="23" t="str">
        <f t="shared" si="4"/>
        <v>P</v>
      </c>
      <c r="AO34" s="23" t="str">
        <f t="shared" si="5"/>
        <v>P</v>
      </c>
      <c r="AP34" s="23">
        <f t="shared" si="6"/>
        <v>12</v>
      </c>
      <c r="AQ34" s="28" t="str">
        <f t="shared" si="7"/>
        <v>Sanford</v>
      </c>
      <c r="AR34" s="23">
        <f t="shared" si="8"/>
        <v>15</v>
      </c>
      <c r="AS34" s="23">
        <f t="shared" si="9"/>
        <v>4</v>
      </c>
    </row>
    <row r="35" spans="1:45" x14ac:dyDescent="0.25">
      <c r="A35" t="s">
        <v>923</v>
      </c>
      <c r="B35" s="2">
        <v>26</v>
      </c>
      <c r="C35" s="2" t="s">
        <v>119</v>
      </c>
      <c r="D35" s="2" t="s">
        <v>122</v>
      </c>
      <c r="E35" s="2" t="s">
        <v>116</v>
      </c>
      <c r="F35" s="2" t="s">
        <v>136</v>
      </c>
      <c r="G35" s="2">
        <v>185</v>
      </c>
      <c r="H35" s="29">
        <v>14851</v>
      </c>
      <c r="I35" s="2">
        <v>7</v>
      </c>
      <c r="J35" s="2">
        <v>90</v>
      </c>
      <c r="K35" s="2">
        <v>50</v>
      </c>
      <c r="L35" s="2">
        <v>90</v>
      </c>
      <c r="M35" s="2">
        <v>73</v>
      </c>
      <c r="N35" s="91">
        <v>0</v>
      </c>
      <c r="O35" s="2">
        <v>23</v>
      </c>
      <c r="P35" s="2">
        <v>5</v>
      </c>
      <c r="Q35" s="2">
        <v>15</v>
      </c>
      <c r="R35" s="2">
        <v>38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27</v>
      </c>
      <c r="Y35" s="2">
        <v>0</v>
      </c>
      <c r="Z35">
        <v>0.8</v>
      </c>
      <c r="AA35" s="22"/>
      <c r="AB35" s="20"/>
      <c r="AC35" s="21"/>
      <c r="AD35" s="23">
        <f t="shared" si="0"/>
        <v>38</v>
      </c>
      <c r="AE35" s="23" t="str">
        <f t="shared" si="1"/>
        <v>3B</v>
      </c>
      <c r="AF35" s="23" t="str">
        <f>IF(AJ35="P",_xlfn.XLOOKUP($AQ35,Pitching!$AP$2:$AP$239,Pitching!$AS$2:$AS$239),"")</f>
        <v/>
      </c>
      <c r="AG35" s="23" t="str">
        <f>IF(AJ35="P",_xlfn.XLOOKUP($AQ35,Pitching!$AP$2:$AP$239,Pitching!$AT$2:$AT$239),"")</f>
        <v/>
      </c>
      <c r="AH35" s="23" t="str">
        <f>IF(J35&gt;0, IF(AJ35&lt;&gt;"P",_xlfn.XLOOKUP($AQ35,Batting!$AS$2:$AS$519,Batting!$AY$2:$AY$519),""),"")</f>
        <v>5C</v>
      </c>
      <c r="AI35" s="23" t="str" cm="1">
        <f t="array" ref="AI35">IF(J35&gt;0, IF(AJ35&lt;&gt;"P",_xlfn.XLOOKUP($AQ35,Batting!$AS$2:$AS$523,Batting!AZ$2:$AZ$523),""),"")</f>
        <v>L</v>
      </c>
      <c r="AJ35" s="23" t="str">
        <f t="shared" si="2"/>
        <v>Field</v>
      </c>
      <c r="AK35" s="28" t="str">
        <f t="shared" si="3"/>
        <v>Tom Satriano</v>
      </c>
      <c r="AL35" t="s">
        <v>341</v>
      </c>
      <c r="AM35" t="s">
        <v>1346</v>
      </c>
      <c r="AN35" s="23" t="str">
        <f t="shared" si="4"/>
        <v>Field</v>
      </c>
      <c r="AO35" s="23" t="str">
        <f t="shared" si="5"/>
        <v>3B</v>
      </c>
      <c r="AP35" s="23">
        <f t="shared" si="6"/>
        <v>38</v>
      </c>
      <c r="AQ35" s="28" t="str">
        <f t="shared" si="7"/>
        <v>Satriano</v>
      </c>
      <c r="AR35" s="23" t="str">
        <f t="shared" si="8"/>
        <v>5C</v>
      </c>
      <c r="AS35" s="23" t="str">
        <f t="shared" si="9"/>
        <v>L</v>
      </c>
    </row>
    <row r="36" spans="1:45" x14ac:dyDescent="0.25">
      <c r="A36" t="s">
        <v>462</v>
      </c>
      <c r="B36" s="2">
        <v>24</v>
      </c>
      <c r="C36" s="2" t="s">
        <v>119</v>
      </c>
      <c r="D36" s="2" t="s">
        <v>116</v>
      </c>
      <c r="E36" s="2" t="s">
        <v>116</v>
      </c>
      <c r="F36" s="2" t="s">
        <v>125</v>
      </c>
      <c r="G36" s="2">
        <v>165</v>
      </c>
      <c r="H36" s="29">
        <v>15768</v>
      </c>
      <c r="I36" s="2">
        <v>4</v>
      </c>
      <c r="J36" s="2">
        <v>99</v>
      </c>
      <c r="K36" s="2">
        <v>75</v>
      </c>
      <c r="L36" s="2">
        <v>99</v>
      </c>
      <c r="M36" s="2">
        <v>90</v>
      </c>
      <c r="N36" s="91">
        <v>0</v>
      </c>
      <c r="O36" s="2">
        <v>0</v>
      </c>
      <c r="P36" s="2">
        <v>0</v>
      </c>
      <c r="Q36" s="2">
        <v>1</v>
      </c>
      <c r="R36" s="2">
        <v>88</v>
      </c>
      <c r="S36" s="2">
        <v>2</v>
      </c>
      <c r="T36" s="2">
        <v>0</v>
      </c>
      <c r="U36" s="2">
        <v>0</v>
      </c>
      <c r="V36" s="2">
        <v>0</v>
      </c>
      <c r="W36" s="2">
        <v>0</v>
      </c>
      <c r="X36" s="2">
        <v>7</v>
      </c>
      <c r="Y36" s="2">
        <v>6</v>
      </c>
      <c r="Z36">
        <v>1.1000000000000001</v>
      </c>
      <c r="AA36" s="22"/>
      <c r="AB36" s="20"/>
      <c r="AC36" s="21"/>
      <c r="AD36" s="23">
        <f t="shared" si="0"/>
        <v>88</v>
      </c>
      <c r="AE36" s="23" t="str">
        <f t="shared" si="1"/>
        <v>3B</v>
      </c>
      <c r="AF36" s="23" t="str">
        <f>IF(AJ36="P",_xlfn.XLOOKUP($AQ36,Pitching!$AP$2:$AP$239,Pitching!$AS$2:$AS$239),"")</f>
        <v/>
      </c>
      <c r="AG36" s="23" t="str">
        <f>IF(AJ36="P",_xlfn.XLOOKUP($AQ36,Pitching!$AP$2:$AP$239,Pitching!$AT$2:$AT$239),"")</f>
        <v/>
      </c>
      <c r="AH36" s="23" t="str">
        <f>IF(J36&gt;0, IF(AJ36&lt;&gt;"P",_xlfn.XLOOKUP($AQ36,Batting!$AS$2:$AS$519,Batting!$AY$2:$AY$519),""),"")</f>
        <v>6C</v>
      </c>
      <c r="AI36" s="23" t="str" cm="1">
        <f t="array" ref="AI36">IF(J36&gt;0, IF(AJ36&lt;&gt;"P",_xlfn.XLOOKUP($AQ36,Batting!$AS$2:$AS$523,Batting!AZ$2:$AZ$523),""),"")</f>
        <v>R</v>
      </c>
      <c r="AJ36" s="23" t="str">
        <f t="shared" si="2"/>
        <v>Field</v>
      </c>
      <c r="AK36" s="28" t="str">
        <f t="shared" si="3"/>
        <v>Paul Schaal</v>
      </c>
      <c r="AL36" t="s">
        <v>323</v>
      </c>
      <c r="AM36" t="s">
        <v>1285</v>
      </c>
      <c r="AN36" s="23" t="str">
        <f t="shared" si="4"/>
        <v>Field</v>
      </c>
      <c r="AO36" s="23" t="str">
        <f t="shared" si="5"/>
        <v>3B</v>
      </c>
      <c r="AP36" s="23">
        <f t="shared" si="6"/>
        <v>88</v>
      </c>
      <c r="AQ36" s="28" t="str">
        <f t="shared" si="7"/>
        <v>Schaal</v>
      </c>
      <c r="AR36" s="23" t="str">
        <f t="shared" si="8"/>
        <v>6C</v>
      </c>
      <c r="AS36" s="23" t="str">
        <f t="shared" si="9"/>
        <v>R</v>
      </c>
    </row>
    <row r="37" spans="1:45" x14ac:dyDescent="0.25">
      <c r="A37" t="s">
        <v>988</v>
      </c>
      <c r="B37" s="2">
        <v>38</v>
      </c>
      <c r="C37" s="2" t="s">
        <v>119</v>
      </c>
      <c r="D37" s="2" t="s">
        <v>122</v>
      </c>
      <c r="E37" s="2" t="s">
        <v>122</v>
      </c>
      <c r="F37" s="2" t="s">
        <v>125</v>
      </c>
      <c r="G37" s="2">
        <v>175</v>
      </c>
      <c r="H37" s="29">
        <v>10732</v>
      </c>
      <c r="I37" s="2">
        <v>20</v>
      </c>
      <c r="J37" s="2">
        <v>14</v>
      </c>
      <c r="K37" s="2">
        <v>4</v>
      </c>
      <c r="L37" s="2">
        <v>14</v>
      </c>
      <c r="M37" s="2">
        <v>14</v>
      </c>
      <c r="N37" s="91">
        <v>14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>
        <v>0.7</v>
      </c>
      <c r="AA37" s="22"/>
      <c r="AB37" s="20"/>
      <c r="AC37" s="21"/>
      <c r="AD37" s="23">
        <f t="shared" si="0"/>
        <v>14</v>
      </c>
      <c r="AE37" s="23" t="str">
        <f t="shared" si="1"/>
        <v>P</v>
      </c>
      <c r="AF37" s="23">
        <f>IF(AJ37="P",_xlfn.XLOOKUP($AQ37,Pitching!$AP$2:$AP$239,Pitching!$AS$2:$AS$239),"")</f>
        <v>22</v>
      </c>
      <c r="AG37" s="23">
        <f>IF(AJ37="P",_xlfn.XLOOKUP($AQ37,Pitching!$AP$2:$AP$239,Pitching!$AT$2:$AT$239),"")</f>
        <v>3</v>
      </c>
      <c r="AH37" s="23" t="str">
        <f>IF(J37&gt;0, IF(AJ37&lt;&gt;"P",_xlfn.XLOOKUP($AQ37,Batting!$AS$2:$AS$519,Batting!$AY$2:$AY$519),""),"")</f>
        <v/>
      </c>
      <c r="AI37" s="23" t="str" cm="1">
        <f t="array" ref="AI37">IF(J37&gt;0, IF(AJ37&lt;&gt;"P",_xlfn.XLOOKUP($AQ37,Batting!$AS$2:$AS$523,Batting!AZ$2:$AZ$523),""),"")</f>
        <v/>
      </c>
      <c r="AJ37" s="23" t="str">
        <f t="shared" si="2"/>
        <v>P</v>
      </c>
      <c r="AK37" s="28" t="str">
        <f t="shared" si="3"/>
        <v>Curt Simmons</v>
      </c>
      <c r="AL37" t="s">
        <v>1071</v>
      </c>
      <c r="AM37" t="s">
        <v>1074</v>
      </c>
      <c r="AN37" s="23" t="str">
        <f t="shared" si="4"/>
        <v>P</v>
      </c>
      <c r="AO37" s="23" t="str">
        <f t="shared" si="5"/>
        <v>P</v>
      </c>
      <c r="AP37" s="23">
        <f t="shared" si="6"/>
        <v>14</v>
      </c>
      <c r="AQ37" s="28" t="str">
        <f t="shared" si="7"/>
        <v>Simmons</v>
      </c>
      <c r="AR37" s="23">
        <f t="shared" si="8"/>
        <v>22</v>
      </c>
      <c r="AS37" s="23">
        <f t="shared" si="9"/>
        <v>3</v>
      </c>
    </row>
    <row r="38" spans="1:45" x14ac:dyDescent="0.25">
      <c r="A38" t="s">
        <v>540</v>
      </c>
      <c r="B38" s="2">
        <v>36</v>
      </c>
      <c r="C38" s="2" t="s">
        <v>119</v>
      </c>
      <c r="D38" s="2" t="s">
        <v>116</v>
      </c>
      <c r="E38" s="2" t="s">
        <v>116</v>
      </c>
      <c r="F38" s="2" t="s">
        <v>125</v>
      </c>
      <c r="G38" s="2">
        <v>195</v>
      </c>
      <c r="H38" s="29">
        <v>11310</v>
      </c>
      <c r="I38" s="2">
        <v>14</v>
      </c>
      <c r="J38" s="2">
        <v>62</v>
      </c>
      <c r="K38" s="2">
        <v>27</v>
      </c>
      <c r="L38" s="2">
        <v>62</v>
      </c>
      <c r="M38" s="2">
        <v>32</v>
      </c>
      <c r="N38" s="91">
        <v>0</v>
      </c>
      <c r="O38" s="2">
        <v>0</v>
      </c>
      <c r="P38" s="2">
        <v>32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33</v>
      </c>
      <c r="Y38" s="2">
        <v>0</v>
      </c>
      <c r="Z38">
        <v>-0.9</v>
      </c>
      <c r="AA38" s="22"/>
      <c r="AD38" s="23">
        <f t="shared" si="0"/>
        <v>32</v>
      </c>
      <c r="AE38" s="23" t="str">
        <f t="shared" si="1"/>
        <v>1B</v>
      </c>
      <c r="AF38" s="23" t="str">
        <f>IF(AJ38="P",_xlfn.XLOOKUP($AQ38,Pitching!$AP$2:$AP$239,Pitching!$AS$2:$AS$239),"")</f>
        <v/>
      </c>
      <c r="AG38" s="23" t="str">
        <f>IF(AJ38="P",_xlfn.XLOOKUP($AQ38,Pitching!$AP$2:$AP$239,Pitching!$AT$2:$AT$239),"")</f>
        <v/>
      </c>
      <c r="AH38" s="23" t="str">
        <f>IF(J38&gt;0, IF(AJ38&lt;&gt;"P",_xlfn.XLOOKUP($AQ38,Batting!$AS$2:$AS$519,Batting!$AY$2:$AY$519),""),"")</f>
        <v>5C</v>
      </c>
      <c r="AI38" s="23" t="str" cm="1">
        <f t="array" ref="AI38">IF(J38&gt;0, IF(AJ38&lt;&gt;"P",_xlfn.XLOOKUP($AQ38,Batting!$AS$2:$AS$523,Batting!AZ$2:$AZ$523),""),"")</f>
        <v>R</v>
      </c>
      <c r="AJ38" s="23" t="str">
        <f t="shared" si="2"/>
        <v>Field</v>
      </c>
      <c r="AK38" s="28" t="str">
        <f t="shared" si="3"/>
        <v>Bill Skowron</v>
      </c>
      <c r="AL38" t="s">
        <v>157</v>
      </c>
      <c r="AM38" t="s">
        <v>1023</v>
      </c>
      <c r="AN38" s="23" t="str">
        <f t="shared" si="4"/>
        <v>Field</v>
      </c>
      <c r="AO38" s="23" t="str">
        <f t="shared" si="5"/>
        <v>1B</v>
      </c>
      <c r="AP38" s="23">
        <f t="shared" si="6"/>
        <v>32</v>
      </c>
      <c r="AQ38" s="28" t="str">
        <f t="shared" si="7"/>
        <v>Skowron</v>
      </c>
      <c r="AR38" s="23" t="str">
        <f t="shared" si="8"/>
        <v>5C</v>
      </c>
      <c r="AS38" s="23" t="str">
        <f t="shared" si="9"/>
        <v>R</v>
      </c>
    </row>
    <row r="39" spans="1:45" x14ac:dyDescent="0.25">
      <c r="A39" t="s">
        <v>993</v>
      </c>
      <c r="B39" s="2">
        <v>29</v>
      </c>
      <c r="C39" s="2" t="s">
        <v>119</v>
      </c>
      <c r="D39" s="2" t="s">
        <v>122</v>
      </c>
      <c r="E39" s="2" t="s">
        <v>122</v>
      </c>
      <c r="F39" s="2" t="s">
        <v>120</v>
      </c>
      <c r="G39" s="2">
        <v>220</v>
      </c>
      <c r="H39" s="29">
        <v>13970</v>
      </c>
      <c r="I39" s="2" t="s">
        <v>124</v>
      </c>
      <c r="J39" s="2">
        <v>5</v>
      </c>
      <c r="K39" s="2">
        <v>0</v>
      </c>
      <c r="L39" s="2">
        <v>5</v>
      </c>
      <c r="M39" s="2">
        <v>0</v>
      </c>
      <c r="N39" s="91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5</v>
      </c>
      <c r="Y39" s="2">
        <v>0</v>
      </c>
      <c r="Z39">
        <v>0</v>
      </c>
      <c r="AA39">
        <v>7000</v>
      </c>
      <c r="AD39" s="23">
        <f t="shared" ref="AD39:AD60" si="10">IF(SUM(N39:V39)=0,MAX(X39:Y39),MAX(N39:V39))</f>
        <v>5</v>
      </c>
      <c r="AE39" s="23" t="str">
        <f t="shared" si="1"/>
        <v>PH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6C</v>
      </c>
      <c r="AI39" s="23" t="str" cm="1">
        <f t="array" ref="AI39">IF(J39&gt;0, IF(AJ39&lt;&gt;"P",_xlfn.XLOOKUP($AQ39,Batting!$AS$2:$AS$523,Batting!AZ$2:$AZ$523),""),"")</f>
        <v>L</v>
      </c>
      <c r="AJ39" s="23" t="str">
        <f t="shared" si="2"/>
        <v>Field</v>
      </c>
      <c r="AK39" s="28" t="str">
        <f t="shared" si="3"/>
        <v>Moose Stubing</v>
      </c>
      <c r="AL39" t="s">
        <v>1271</v>
      </c>
      <c r="AM39" t="s">
        <v>1272</v>
      </c>
      <c r="AN39" s="23" t="str">
        <f t="shared" si="4"/>
        <v>Field</v>
      </c>
      <c r="AO39" s="23" t="str">
        <f t="shared" si="5"/>
        <v>PH</v>
      </c>
      <c r="AP39" s="23">
        <f t="shared" si="6"/>
        <v>5</v>
      </c>
      <c r="AQ39" s="28" t="str">
        <f t="shared" si="7"/>
        <v>Stubing</v>
      </c>
      <c r="AR39" s="23" t="str">
        <f t="shared" si="8"/>
        <v>6C</v>
      </c>
      <c r="AS39" s="23" t="str">
        <f t="shared" si="9"/>
        <v>L</v>
      </c>
    </row>
    <row r="40" spans="1:45" x14ac:dyDescent="0.25">
      <c r="A40" t="s">
        <v>543</v>
      </c>
      <c r="B40" s="2">
        <v>28</v>
      </c>
      <c r="C40" s="2" t="s">
        <v>119</v>
      </c>
      <c r="D40" s="2" t="s">
        <v>116</v>
      </c>
      <c r="E40" s="2" t="s">
        <v>116</v>
      </c>
      <c r="F40" s="2" t="s">
        <v>136</v>
      </c>
      <c r="G40" s="2">
        <v>187</v>
      </c>
      <c r="H40" s="29">
        <v>14338</v>
      </c>
      <c r="I40" s="2">
        <v>9</v>
      </c>
      <c r="J40" s="2">
        <v>23</v>
      </c>
      <c r="K40" s="2">
        <v>13</v>
      </c>
      <c r="L40" s="2">
        <v>23</v>
      </c>
      <c r="M40" s="2">
        <v>19</v>
      </c>
      <c r="N40" s="91">
        <v>0</v>
      </c>
      <c r="O40" s="2">
        <v>19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5</v>
      </c>
      <c r="Y40" s="2">
        <v>0</v>
      </c>
      <c r="Z40">
        <v>0.6</v>
      </c>
      <c r="AA40" s="22"/>
      <c r="AD40" s="23">
        <f t="shared" si="10"/>
        <v>19</v>
      </c>
      <c r="AE40" s="23" t="str">
        <f t="shared" si="1"/>
        <v>C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>3B</v>
      </c>
      <c r="AI40" s="23" t="str" cm="1">
        <f t="array" ref="AI40">IF(J40&gt;0, IF(AJ40&lt;&gt;"P",_xlfn.XLOOKUP($AQ40,Batting!$AS$2:$AS$523,Batting!AZ$2:$AZ$523),""),"")</f>
        <v>R</v>
      </c>
      <c r="AJ40" s="23" t="str">
        <f t="shared" si="2"/>
        <v>Field</v>
      </c>
      <c r="AK40" s="28" t="str">
        <f t="shared" si="3"/>
        <v>Hawk Taylor</v>
      </c>
      <c r="AL40" t="s">
        <v>1163</v>
      </c>
      <c r="AM40" t="s">
        <v>1164</v>
      </c>
      <c r="AN40" s="23" t="str">
        <f t="shared" si="4"/>
        <v>Field</v>
      </c>
      <c r="AO40" s="23" t="str">
        <f t="shared" si="5"/>
        <v>C</v>
      </c>
      <c r="AP40" s="23">
        <f t="shared" si="6"/>
        <v>19</v>
      </c>
      <c r="AQ40" s="28" t="str">
        <f t="shared" si="7"/>
        <v>Taylor</v>
      </c>
      <c r="AR40" s="23" t="str">
        <f t="shared" si="8"/>
        <v>3B</v>
      </c>
      <c r="AS40" s="23" t="str">
        <f t="shared" si="9"/>
        <v>R</v>
      </c>
    </row>
    <row r="41" spans="1:45" x14ac:dyDescent="0.25">
      <c r="A41" t="s">
        <v>725</v>
      </c>
      <c r="B41" s="2">
        <v>23</v>
      </c>
      <c r="C41" s="2" t="s">
        <v>119</v>
      </c>
      <c r="D41" s="2" t="s">
        <v>116</v>
      </c>
      <c r="E41" s="2" t="s">
        <v>122</v>
      </c>
      <c r="F41" s="2" t="s">
        <v>126</v>
      </c>
      <c r="G41" s="2">
        <v>190</v>
      </c>
      <c r="H41" s="29">
        <v>15935</v>
      </c>
      <c r="I41" s="2" t="s">
        <v>124</v>
      </c>
      <c r="J41" s="2">
        <v>13</v>
      </c>
      <c r="K41" s="2">
        <v>1</v>
      </c>
      <c r="L41" s="2">
        <v>13</v>
      </c>
      <c r="M41" s="2">
        <v>13</v>
      </c>
      <c r="N41" s="91">
        <v>13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>
        <v>-0.2</v>
      </c>
      <c r="AA41" s="22"/>
      <c r="AD41" s="23">
        <f t="shared" si="10"/>
        <v>13</v>
      </c>
      <c r="AE41" s="23" t="str">
        <f t="shared" si="1"/>
        <v>P</v>
      </c>
      <c r="AF41" s="23">
        <f>IF(AJ41="P",_xlfn.XLOOKUP($AQ41,Pitching!$AP$2:$AP$239,Pitching!$AS$2:$AS$239),"")</f>
        <v>18</v>
      </c>
      <c r="AG41" s="23">
        <f>IF(AJ41="P",_xlfn.XLOOKUP($AQ41,Pitching!$AP$2:$AP$239,Pitching!$AT$2:$AT$239),"")</f>
        <v>2</v>
      </c>
      <c r="AH41" s="23" t="str">
        <f>IF(J41&gt;0, IF(AJ41&lt;&gt;"P",_xlfn.XLOOKUP($AQ41,Batting!$AS$2:$AS$519,Batting!$AY$2:$AY$519),""),"")</f>
        <v/>
      </c>
      <c r="AI41" s="23" t="str" cm="1">
        <f t="array" ref="AI41">IF(J41&gt;0, IF(AJ41&lt;&gt;"P",_xlfn.XLOOKUP($AQ41,Batting!$AS$2:$AS$523,Batting!AZ$2:$AZ$523),""),"")</f>
        <v/>
      </c>
      <c r="AJ41" s="23" t="str">
        <f t="shared" si="2"/>
        <v>P</v>
      </c>
      <c r="AK41" s="28" t="str">
        <f t="shared" si="3"/>
        <v>Ken Turner</v>
      </c>
      <c r="AL41" t="s">
        <v>303</v>
      </c>
      <c r="AM41" t="s">
        <v>375</v>
      </c>
      <c r="AN41" s="23" t="str">
        <f t="shared" si="4"/>
        <v>P</v>
      </c>
      <c r="AO41" s="23" t="str">
        <f t="shared" si="5"/>
        <v>P</v>
      </c>
      <c r="AP41" s="23">
        <f t="shared" si="6"/>
        <v>13</v>
      </c>
      <c r="AQ41" s="28" t="str">
        <f t="shared" si="7"/>
        <v>Turner</v>
      </c>
      <c r="AR41" s="23">
        <f t="shared" si="8"/>
        <v>18</v>
      </c>
      <c r="AS41" s="23">
        <f t="shared" si="9"/>
        <v>2</v>
      </c>
    </row>
    <row r="42" spans="1:45" x14ac:dyDescent="0.25">
      <c r="A42" t="s">
        <v>998</v>
      </c>
      <c r="B42" s="2">
        <v>26</v>
      </c>
      <c r="C42" s="2" t="s">
        <v>119</v>
      </c>
      <c r="D42" s="2" t="s">
        <v>122</v>
      </c>
      <c r="E42" s="2" t="s">
        <v>116</v>
      </c>
      <c r="F42" s="2" t="s">
        <v>379</v>
      </c>
      <c r="G42" s="2">
        <v>165</v>
      </c>
      <c r="H42" s="29">
        <v>14848</v>
      </c>
      <c r="I42" s="2" t="s">
        <v>124</v>
      </c>
      <c r="J42" s="2">
        <v>23</v>
      </c>
      <c r="K42" s="2">
        <v>1</v>
      </c>
      <c r="L42" s="2">
        <v>23</v>
      </c>
      <c r="M42" s="2">
        <v>6</v>
      </c>
      <c r="N42" s="91">
        <v>0</v>
      </c>
      <c r="O42" s="2">
        <v>0</v>
      </c>
      <c r="P42" s="2">
        <v>0</v>
      </c>
      <c r="Q42" s="2">
        <v>5</v>
      </c>
      <c r="R42" s="2">
        <v>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6</v>
      </c>
      <c r="Y42" s="2">
        <v>14</v>
      </c>
      <c r="Z42">
        <v>-0.2</v>
      </c>
      <c r="AA42" s="22">
        <v>8000</v>
      </c>
      <c r="AD42" s="23">
        <f t="shared" si="10"/>
        <v>5</v>
      </c>
      <c r="AE42" s="23" t="str">
        <f t="shared" si="1"/>
        <v>2B</v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>6C</v>
      </c>
      <c r="AI42" s="23" t="str" cm="1">
        <f t="array" ref="AI42">IF(J42&gt;0, IF(AJ42&lt;&gt;"P",_xlfn.XLOOKUP($AQ42,Batting!$AS$2:$AS$523,Batting!AZ$2:$AZ$523),""),"")</f>
        <v>L</v>
      </c>
      <c r="AJ42" s="23" t="str">
        <f t="shared" si="2"/>
        <v>Field</v>
      </c>
      <c r="AK42" s="28" t="str">
        <f t="shared" si="3"/>
        <v>Don Wallace</v>
      </c>
      <c r="AL42" t="s">
        <v>140</v>
      </c>
      <c r="AM42" t="s">
        <v>346</v>
      </c>
      <c r="AN42" s="23" t="str">
        <f t="shared" si="4"/>
        <v>Field</v>
      </c>
      <c r="AO42" s="23" t="str">
        <f t="shared" si="5"/>
        <v>2B</v>
      </c>
      <c r="AP42" s="23">
        <f t="shared" si="6"/>
        <v>5</v>
      </c>
      <c r="AQ42" s="28" t="str">
        <f t="shared" si="7"/>
        <v>Wallace</v>
      </c>
      <c r="AR42" s="23" t="str">
        <f t="shared" si="8"/>
        <v>6C</v>
      </c>
      <c r="AS42" s="23" t="str">
        <f t="shared" si="9"/>
        <v>L</v>
      </c>
    </row>
    <row r="43" spans="1:45" x14ac:dyDescent="0.25">
      <c r="A43" t="s">
        <v>999</v>
      </c>
      <c r="B43" s="2">
        <v>28</v>
      </c>
      <c r="C43" s="2" t="s">
        <v>119</v>
      </c>
      <c r="D43" s="2" t="s">
        <v>122</v>
      </c>
      <c r="E43" s="2" t="s">
        <v>122</v>
      </c>
      <c r="F43" s="2" t="s">
        <v>118</v>
      </c>
      <c r="G43" s="2">
        <v>178</v>
      </c>
      <c r="H43" s="29">
        <v>14295</v>
      </c>
      <c r="I43" s="2" t="s">
        <v>124</v>
      </c>
      <c r="J43" s="2">
        <v>13</v>
      </c>
      <c r="K43" s="2">
        <v>2</v>
      </c>
      <c r="L43" s="2">
        <v>13</v>
      </c>
      <c r="M43" s="2">
        <v>13</v>
      </c>
      <c r="N43" s="91">
        <v>13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>
        <v>0.2</v>
      </c>
      <c r="AA43" s="22">
        <v>8500</v>
      </c>
      <c r="AD43" s="23">
        <f t="shared" si="10"/>
        <v>13</v>
      </c>
      <c r="AE43" s="23" t="str">
        <f t="shared" si="1"/>
        <v>P</v>
      </c>
      <c r="AF43" s="23">
        <f>IF(AJ43="P",_xlfn.XLOOKUP($AQ43,Pitching!$AP$2:$AP$239,Pitching!$AS$2:$AS$239),"")</f>
        <v>22</v>
      </c>
      <c r="AG43" s="23">
        <f>IF(AJ43="P",_xlfn.XLOOKUP($AQ43,Pitching!$AP$2:$AP$239,Pitching!$AT$2:$AT$239),"")</f>
        <v>3</v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>P</v>
      </c>
      <c r="AK43" s="28" t="str">
        <f t="shared" si="3"/>
        <v>Jim Weaver</v>
      </c>
      <c r="AL43" t="s">
        <v>296</v>
      </c>
      <c r="AM43" t="s">
        <v>1203</v>
      </c>
      <c r="AN43" s="23" t="str">
        <f t="shared" si="4"/>
        <v>P</v>
      </c>
      <c r="AO43" s="23" t="str">
        <f t="shared" si="5"/>
        <v>P</v>
      </c>
      <c r="AP43" s="23">
        <f t="shared" si="6"/>
        <v>13</v>
      </c>
      <c r="AQ43" s="28" t="str">
        <f t="shared" si="7"/>
        <v>Weaver</v>
      </c>
      <c r="AR43" s="23">
        <f t="shared" si="8"/>
        <v>22</v>
      </c>
      <c r="AS43" s="23">
        <f t="shared" si="9"/>
        <v>3</v>
      </c>
    </row>
    <row r="44" spans="1:45" x14ac:dyDescent="0.25">
      <c r="A44" t="s">
        <v>505</v>
      </c>
      <c r="B44" s="2">
        <v>29</v>
      </c>
      <c r="C44" s="2" t="s">
        <v>119</v>
      </c>
      <c r="D44" s="2" t="s">
        <v>116</v>
      </c>
      <c r="E44" s="2" t="s">
        <v>116</v>
      </c>
      <c r="F44" s="2" t="s">
        <v>126</v>
      </c>
      <c r="G44" s="2">
        <v>200</v>
      </c>
      <c r="H44" s="29">
        <v>13918</v>
      </c>
      <c r="I44" s="2">
        <v>3</v>
      </c>
      <c r="J44" s="2">
        <v>49</v>
      </c>
      <c r="K44" s="2">
        <v>19</v>
      </c>
      <c r="L44" s="2">
        <v>49</v>
      </c>
      <c r="M44" s="2">
        <v>34</v>
      </c>
      <c r="N44" s="91">
        <v>0</v>
      </c>
      <c r="O44" s="2">
        <v>0</v>
      </c>
      <c r="P44" s="2">
        <v>4</v>
      </c>
      <c r="Q44" s="2">
        <v>0</v>
      </c>
      <c r="R44" s="2">
        <v>30</v>
      </c>
      <c r="S44" s="2">
        <v>0</v>
      </c>
      <c r="T44" s="2">
        <v>1</v>
      </c>
      <c r="U44" s="2">
        <v>0</v>
      </c>
      <c r="V44" s="2">
        <v>0</v>
      </c>
      <c r="W44" s="2">
        <v>1</v>
      </c>
      <c r="X44" s="2">
        <v>18</v>
      </c>
      <c r="Y44" s="2">
        <v>3</v>
      </c>
      <c r="Z44">
        <v>0.1</v>
      </c>
      <c r="AA44" s="22"/>
      <c r="AD44" s="23">
        <f t="shared" si="10"/>
        <v>30</v>
      </c>
      <c r="AE44" s="23" t="str">
        <f t="shared" si="1"/>
        <v>3B</v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>6C</v>
      </c>
      <c r="AI44" s="23" t="str" cm="1">
        <f t="array" ref="AI44">IF(J44&gt;0, IF(AJ44&lt;&gt;"P",_xlfn.XLOOKUP($AQ44,Batting!$AS$2:$AS$523,Batting!AZ$2:$AZ$523),""),"")</f>
        <v>R</v>
      </c>
      <c r="AJ44" s="23" t="str">
        <f t="shared" si="2"/>
        <v>Field</v>
      </c>
      <c r="AK44" s="28" t="str">
        <f t="shared" si="3"/>
        <v>Johnny Werhas</v>
      </c>
      <c r="AL44" t="s">
        <v>299</v>
      </c>
      <c r="AM44" t="s">
        <v>1223</v>
      </c>
      <c r="AN44" s="23" t="str">
        <f t="shared" si="4"/>
        <v>Field</v>
      </c>
      <c r="AO44" s="23" t="str">
        <f t="shared" si="5"/>
        <v>3B</v>
      </c>
      <c r="AP44" s="23">
        <f t="shared" si="6"/>
        <v>30</v>
      </c>
      <c r="AQ44" s="28" t="str">
        <f t="shared" si="7"/>
        <v>Werhas</v>
      </c>
      <c r="AR44" s="23" t="str">
        <f t="shared" si="8"/>
        <v>6C</v>
      </c>
      <c r="AS44" s="23" t="str">
        <f t="shared" si="9"/>
        <v>R</v>
      </c>
    </row>
    <row r="45" spans="1:45" x14ac:dyDescent="0.25">
      <c r="A45" t="s">
        <v>1001</v>
      </c>
      <c r="B45" s="2">
        <v>26</v>
      </c>
      <c r="C45" s="2" t="s">
        <v>119</v>
      </c>
      <c r="D45" s="2" t="s">
        <v>122</v>
      </c>
      <c r="E45" s="2" t="s">
        <v>122</v>
      </c>
      <c r="F45" s="2" t="s">
        <v>126</v>
      </c>
      <c r="G45" s="2">
        <v>190</v>
      </c>
      <c r="H45" s="29">
        <v>15003</v>
      </c>
      <c r="I45" s="2">
        <v>5</v>
      </c>
      <c r="J45" s="2">
        <v>10</v>
      </c>
      <c r="K45" s="2">
        <v>7</v>
      </c>
      <c r="L45" s="2">
        <v>10</v>
      </c>
      <c r="M45" s="2">
        <v>10</v>
      </c>
      <c r="N45" s="91">
        <v>10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>
        <v>-0.5</v>
      </c>
      <c r="AA45" s="22">
        <v>10000</v>
      </c>
      <c r="AD45" s="23">
        <f t="shared" si="10"/>
        <v>10</v>
      </c>
      <c r="AE45" s="23" t="str">
        <f t="shared" si="1"/>
        <v>P</v>
      </c>
      <c r="AF45" s="23">
        <f>IF(AJ45="P",_xlfn.XLOOKUP($AQ45,Pitching!$AP$2:$AP$239,Pitching!$AS$2:$AS$239),"")</f>
        <v>14</v>
      </c>
      <c r="AG45" s="23">
        <f>IF(AJ45="P",_xlfn.XLOOKUP($AQ45,Pitching!$AP$2:$AP$239,Pitching!$AT$2:$AT$239),"")</f>
        <v>5</v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>P</v>
      </c>
      <c r="AK45" s="28" t="str">
        <f t="shared" si="3"/>
        <v>Nick Willhite</v>
      </c>
      <c r="AL45" t="s">
        <v>318</v>
      </c>
      <c r="AM45" t="s">
        <v>1274</v>
      </c>
      <c r="AN45" s="23" t="str">
        <f t="shared" si="4"/>
        <v>P</v>
      </c>
      <c r="AO45" s="23" t="str">
        <f t="shared" si="5"/>
        <v>P</v>
      </c>
      <c r="AP45" s="23">
        <f t="shared" si="6"/>
        <v>10</v>
      </c>
      <c r="AQ45" s="28" t="str">
        <f t="shared" si="7"/>
        <v>Willhite</v>
      </c>
      <c r="AR45" s="23">
        <f t="shared" si="8"/>
        <v>14</v>
      </c>
      <c r="AS45" s="23">
        <f t="shared" si="9"/>
        <v>5</v>
      </c>
    </row>
    <row r="46" spans="1:45" x14ac:dyDescent="0.25">
      <c r="H46" s="29"/>
      <c r="AA46" s="22"/>
      <c r="AD46" s="23"/>
      <c r="AE46" s="23"/>
      <c r="AF46" s="23"/>
      <c r="AG46" s="23"/>
      <c r="AH46" s="23"/>
      <c r="AI46" s="23"/>
      <c r="AJ46" s="23"/>
      <c r="AK46" s="28"/>
      <c r="AN46" s="23"/>
      <c r="AO46" s="23"/>
      <c r="AP46" s="23"/>
      <c r="AQ46" s="28"/>
      <c r="AR46" s="23"/>
      <c r="AS46" s="23"/>
    </row>
    <row r="47" spans="1:45" x14ac:dyDescent="0.25">
      <c r="H47" s="29"/>
      <c r="AA47" s="22"/>
      <c r="AD47" s="23"/>
      <c r="AE47" s="23"/>
      <c r="AF47" s="23"/>
      <c r="AG47" s="23"/>
      <c r="AH47" s="23"/>
      <c r="AI47" s="23"/>
      <c r="AJ47" s="23"/>
      <c r="AK47" s="28"/>
      <c r="AN47" s="23"/>
      <c r="AO47" s="23"/>
      <c r="AP47" s="23"/>
      <c r="AQ47" s="28"/>
      <c r="AR47" s="23"/>
      <c r="AS47" s="23"/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t="s">
        <v>170</v>
      </c>
      <c r="T66" s="3" t="str">
        <f>IF(R66&gt;0,_xlfn.XLOOKUP(R66,$L$71:$L$111,$H$71:$H$111),"-")</f>
        <v>Fregosi</v>
      </c>
      <c r="U66" s="32" t="s">
        <v>161</v>
      </c>
      <c r="V66" s="2" t="str">
        <f>IF(R66&gt;0,_xlfn.XLOOKUP(R66,$L$71:$L$111,$I$71:$I$111),"-")</f>
        <v>4C</v>
      </c>
      <c r="W66" s="32" t="s">
        <v>171</v>
      </c>
      <c r="X66" s="2" t="str">
        <f>IF(R66&gt;0,_xlfn.XLOOKUP(R66,$L$71:$L$111,$J$71:$J$111),"-")</f>
        <v>R</v>
      </c>
      <c r="Y66" s="32" t="s">
        <v>172</v>
      </c>
      <c r="Z66" s="2" t="str">
        <f>_xlfn.XLOOKUP(BK83,$L$71:$L$111,$J$71:$J$111)</f>
        <v>R</v>
      </c>
      <c r="AA66" s="32" t="s">
        <v>173</v>
      </c>
      <c r="AD66" s="2" t="str">
        <f>_xlfn.XLOOKUP(R66,$M$71:$M$127,$F$71:$F$127)</f>
        <v>SS</v>
      </c>
    </row>
    <row r="67" spans="5:30" x14ac:dyDescent="0.25">
      <c r="R67" s="2">
        <v>2</v>
      </c>
      <c r="S67" t="s">
        <v>175</v>
      </c>
      <c r="T67" s="3" t="str">
        <f t="shared" ref="T67:T75" si="11">IF(R67&gt;0,_xlfn.XLOOKUP(R67,$L$71:$L$111,$H$71:$H$111),"-")</f>
        <v>Cardenal</v>
      </c>
      <c r="U67" s="32" t="s">
        <v>161</v>
      </c>
      <c r="V67" s="2" t="str">
        <f t="shared" ref="V67:V75" si="12">IF(R67&gt;0,_xlfn.XLOOKUP(R67,$L$71:$L$111,$I$71:$I$111),"-")</f>
        <v>5C</v>
      </c>
      <c r="W67" s="32" t="s">
        <v>171</v>
      </c>
      <c r="X67" s="2" t="str">
        <f t="shared" ref="X67:X74" si="13">IF(R67&gt;0,_xlfn.XLOOKUP(R67,$L$71:$L$111,$J$71:$J$111),"-")</f>
        <v>R</v>
      </c>
      <c r="Y67" s="32" t="s">
        <v>172</v>
      </c>
      <c r="Z67" s="2" t="str">
        <f t="shared" ref="Z67:Z74" si="14">_xlfn.XLOOKUP(BK84,$L$71:$L$111,$J$71:$J$111)</f>
        <v>R</v>
      </c>
      <c r="AA67" s="32" t="s">
        <v>173</v>
      </c>
      <c r="AD67" s="2" t="str">
        <f t="shared" ref="AD67:AD75" si="15">_xlfn.XLOOKUP(R67,$M$71:$M$127,$F$71:$F$127)</f>
        <v>CF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t="s">
        <v>176</v>
      </c>
      <c r="T68" s="3" t="str">
        <f t="shared" si="11"/>
        <v>Knoop</v>
      </c>
      <c r="U68" s="32" t="s">
        <v>161</v>
      </c>
      <c r="V68" s="2" t="str">
        <f t="shared" si="12"/>
        <v>4C</v>
      </c>
      <c r="W68" s="32" t="s">
        <v>171</v>
      </c>
      <c r="X68" s="2" t="str">
        <f t="shared" si="13"/>
        <v>R</v>
      </c>
      <c r="Y68" s="32" t="s">
        <v>172</v>
      </c>
      <c r="Z68" s="2" t="str">
        <f t="shared" si="14"/>
        <v>R</v>
      </c>
      <c r="AA68" s="32" t="s">
        <v>173</v>
      </c>
      <c r="AD68" s="2" t="str">
        <f t="shared" si="15"/>
        <v>3B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t="s">
        <v>178</v>
      </c>
      <c r="T69" s="3" t="str">
        <f t="shared" si="11"/>
        <v>Schaal</v>
      </c>
      <c r="U69" s="32" t="s">
        <v>161</v>
      </c>
      <c r="V69" s="2" t="str">
        <f t="shared" si="12"/>
        <v>6C</v>
      </c>
      <c r="W69" s="32" t="s">
        <v>171</v>
      </c>
      <c r="X69" s="2" t="str">
        <f t="shared" si="13"/>
        <v>R</v>
      </c>
      <c r="Y69" s="32" t="s">
        <v>172</v>
      </c>
      <c r="Z69" s="2" t="str">
        <f t="shared" si="14"/>
        <v>R</v>
      </c>
      <c r="AA69" s="32" t="s">
        <v>173</v>
      </c>
      <c r="AD69" s="2" t="str">
        <f t="shared" si="15"/>
        <v>C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t="s">
        <v>179</v>
      </c>
      <c r="T70" s="3" t="str">
        <f t="shared" si="11"/>
        <v>Mincher</v>
      </c>
      <c r="U70" s="32" t="s">
        <v>161</v>
      </c>
      <c r="V70" s="2" t="str">
        <f t="shared" si="12"/>
        <v>4A</v>
      </c>
      <c r="W70" s="32" t="s">
        <v>171</v>
      </c>
      <c r="X70" s="2" t="str">
        <f t="shared" si="13"/>
        <v>L</v>
      </c>
      <c r="Y70" s="32" t="s">
        <v>172</v>
      </c>
      <c r="Z70" s="2" t="str">
        <f t="shared" si="14"/>
        <v>R</v>
      </c>
      <c r="AA70" s="32" t="s">
        <v>173</v>
      </c>
      <c r="AD70" s="2" t="str">
        <f t="shared" si="15"/>
        <v>2B</v>
      </c>
    </row>
    <row r="71" spans="5:30" x14ac:dyDescent="0.25">
      <c r="E71" s="47" t="s">
        <v>384</v>
      </c>
      <c r="F71" s="47" t="s">
        <v>0</v>
      </c>
      <c r="G71" s="47">
        <v>159</v>
      </c>
      <c r="H71" s="48" t="s">
        <v>1037</v>
      </c>
      <c r="I71" s="47" t="s">
        <v>58</v>
      </c>
      <c r="J71" s="47" t="s">
        <v>116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t="s">
        <v>180</v>
      </c>
      <c r="T71" s="3" t="str">
        <f t="shared" si="11"/>
        <v>Rodgers</v>
      </c>
      <c r="U71" s="32" t="s">
        <v>161</v>
      </c>
      <c r="V71" s="2" t="str">
        <f t="shared" si="12"/>
        <v>5C</v>
      </c>
      <c r="W71" s="32" t="s">
        <v>171</v>
      </c>
      <c r="X71" s="2" t="str">
        <f t="shared" si="13"/>
        <v>B</v>
      </c>
      <c r="Y71" s="32" t="s">
        <v>172</v>
      </c>
      <c r="Z71" s="2" t="str">
        <f t="shared" si="14"/>
        <v>R</v>
      </c>
      <c r="AA71" s="32" t="s">
        <v>173</v>
      </c>
      <c r="AD71" s="2" t="str">
        <f t="shared" si="15"/>
        <v>1B</v>
      </c>
    </row>
    <row r="72" spans="5:30" x14ac:dyDescent="0.25">
      <c r="E72" s="54" t="s">
        <v>384</v>
      </c>
      <c r="F72" s="54" t="s">
        <v>106</v>
      </c>
      <c r="G72" s="54">
        <v>151</v>
      </c>
      <c r="H72" s="55" t="s">
        <v>1187</v>
      </c>
      <c r="I72" s="54" t="s">
        <v>58</v>
      </c>
      <c r="J72" s="54" t="s">
        <v>116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t="s">
        <v>181</v>
      </c>
      <c r="T72" s="3" t="str">
        <f t="shared" si="11"/>
        <v>Hall</v>
      </c>
      <c r="U72" s="32" t="s">
        <v>161</v>
      </c>
      <c r="V72" s="2" t="str">
        <f t="shared" si="12"/>
        <v>4C</v>
      </c>
      <c r="W72" s="32" t="s">
        <v>171</v>
      </c>
      <c r="X72" s="2" t="str">
        <f t="shared" si="13"/>
        <v>L</v>
      </c>
      <c r="Y72" s="32" t="s">
        <v>172</v>
      </c>
      <c r="Z72" s="2" t="str">
        <f t="shared" si="14"/>
        <v>R</v>
      </c>
      <c r="AA72" s="32" t="s">
        <v>173</v>
      </c>
      <c r="AD72" s="2" t="str">
        <f t="shared" si="15"/>
        <v>LF</v>
      </c>
    </row>
    <row r="73" spans="5:30" x14ac:dyDescent="0.25">
      <c r="E73" s="47" t="s">
        <v>384</v>
      </c>
      <c r="F73" s="47" t="s">
        <v>6</v>
      </c>
      <c r="G73" s="47">
        <v>142</v>
      </c>
      <c r="H73" s="48" t="s">
        <v>1107</v>
      </c>
      <c r="I73" s="47" t="s">
        <v>56</v>
      </c>
      <c r="J73" s="47" t="s">
        <v>122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t="s">
        <v>182</v>
      </c>
      <c r="T73" s="3" t="str">
        <f t="shared" si="11"/>
        <v>Johnstone</v>
      </c>
      <c r="U73" s="32" t="s">
        <v>161</v>
      </c>
      <c r="V73" s="2" t="str">
        <f t="shared" si="12"/>
        <v>5C</v>
      </c>
      <c r="W73" s="32" t="s">
        <v>171</v>
      </c>
      <c r="X73" s="2" t="str">
        <f t="shared" si="13"/>
        <v>L</v>
      </c>
      <c r="Y73" s="32" t="s">
        <v>172</v>
      </c>
      <c r="Z73" s="2" t="str">
        <f t="shared" si="14"/>
        <v>R</v>
      </c>
      <c r="AA73" s="32" t="s">
        <v>173</v>
      </c>
      <c r="AD73" s="2" t="str">
        <f t="shared" si="15"/>
        <v>RF</v>
      </c>
    </row>
    <row r="74" spans="5:30" x14ac:dyDescent="0.25">
      <c r="E74" s="54" t="s">
        <v>384</v>
      </c>
      <c r="F74" s="54" t="s">
        <v>107</v>
      </c>
      <c r="G74" s="54">
        <v>138</v>
      </c>
      <c r="H74" s="55" t="s">
        <v>1299</v>
      </c>
      <c r="I74" s="54" t="s">
        <v>58</v>
      </c>
      <c r="J74" s="54" t="s">
        <v>116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t="s">
        <v>183</v>
      </c>
      <c r="T74" s="3" t="str">
        <f t="shared" si="11"/>
        <v>Reichardt</v>
      </c>
      <c r="U74" s="32" t="s">
        <v>161</v>
      </c>
      <c r="V74" s="2" t="str">
        <f t="shared" si="12"/>
        <v>4C</v>
      </c>
      <c r="W74" s="32" t="s">
        <v>171</v>
      </c>
      <c r="X74" s="2" t="str">
        <f t="shared" si="13"/>
        <v>R</v>
      </c>
      <c r="Y74" s="32" t="s">
        <v>172</v>
      </c>
      <c r="Z74" s="2" t="str">
        <f t="shared" si="14"/>
        <v>R</v>
      </c>
      <c r="AA74" s="32" t="s">
        <v>173</v>
      </c>
      <c r="AD74" s="2" t="str">
        <f t="shared" si="15"/>
        <v>RF</v>
      </c>
    </row>
    <row r="75" spans="5:30" x14ac:dyDescent="0.25">
      <c r="E75" s="54" t="s">
        <v>384</v>
      </c>
      <c r="F75" s="54" t="s">
        <v>5</v>
      </c>
      <c r="G75" s="54">
        <v>133</v>
      </c>
      <c r="H75" s="55" t="s">
        <v>1044</v>
      </c>
      <c r="I75" s="54" t="s">
        <v>61</v>
      </c>
      <c r="J75" s="54" t="s">
        <v>49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33" t="s">
        <v>185</v>
      </c>
      <c r="T75" s="3" t="str">
        <f t="shared" si="11"/>
        <v>Egan</v>
      </c>
      <c r="U75" s="32" t="s">
        <v>161</v>
      </c>
      <c r="V75" s="2" t="str">
        <f t="shared" si="12"/>
        <v>6C</v>
      </c>
      <c r="W75" s="32" t="s">
        <v>171</v>
      </c>
      <c r="X75" s="2" t="str">
        <f>IF(R75&gt;0,_xlfn.XLOOKUP(R75,L71:L127,J71:J127),"-")</f>
        <v>R</v>
      </c>
      <c r="Y75" s="32" t="s">
        <v>186</v>
      </c>
      <c r="Z75" s="2" t="e">
        <f>IF(R75&gt;0,_xlfn.XLOOKUP(R75,$BM$2:$BM$40,$BI$4:$BI$42),"-")</f>
        <v>#N/A</v>
      </c>
      <c r="AA75" s="32" t="s">
        <v>164</v>
      </c>
      <c r="AD75" s="2" t="str">
        <f t="shared" si="15"/>
        <v>LF</v>
      </c>
    </row>
    <row r="76" spans="5:30" x14ac:dyDescent="0.25">
      <c r="E76" s="47" t="s">
        <v>384</v>
      </c>
      <c r="F76" s="47" t="s">
        <v>109</v>
      </c>
      <c r="G76" s="47">
        <v>116</v>
      </c>
      <c r="H76" s="48" t="s">
        <v>357</v>
      </c>
      <c r="I76" s="47" t="s">
        <v>58</v>
      </c>
      <c r="J76" s="47" t="s">
        <v>122</v>
      </c>
      <c r="L76" s="2">
        <v>7</v>
      </c>
      <c r="M76" s="2">
        <v>8</v>
      </c>
      <c r="N76" s="91">
        <v>9</v>
      </c>
      <c r="P76" s="2">
        <v>6</v>
      </c>
      <c r="S76" s="34" t="s">
        <v>187</v>
      </c>
      <c r="T76" s="3"/>
      <c r="U76"/>
      <c r="Z76" s="2"/>
      <c r="AA76" s="2"/>
    </row>
    <row r="77" spans="5:30" x14ac:dyDescent="0.25">
      <c r="E77" s="47" t="s">
        <v>384</v>
      </c>
      <c r="F77" s="47" t="s">
        <v>1</v>
      </c>
      <c r="G77" s="47">
        <v>88</v>
      </c>
      <c r="H77" s="48" t="s">
        <v>1285</v>
      </c>
      <c r="I77" s="47" t="s">
        <v>63</v>
      </c>
      <c r="J77" s="47" t="s">
        <v>116</v>
      </c>
      <c r="L77" s="2">
        <v>4</v>
      </c>
      <c r="M77" s="2">
        <v>3</v>
      </c>
      <c r="N77" s="91">
        <v>4</v>
      </c>
      <c r="P77" s="2">
        <v>7</v>
      </c>
    </row>
    <row r="78" spans="5:30" ht="15.75" thickBot="1" x14ac:dyDescent="0.3">
      <c r="E78" s="56" t="s">
        <v>384</v>
      </c>
      <c r="F78" s="56" t="s">
        <v>108</v>
      </c>
      <c r="G78" s="56">
        <v>70</v>
      </c>
      <c r="H78" s="57" t="s">
        <v>1226</v>
      </c>
      <c r="I78" s="56" t="s">
        <v>61</v>
      </c>
      <c r="J78" s="56" t="s">
        <v>116</v>
      </c>
      <c r="L78" s="2">
        <v>2</v>
      </c>
      <c r="M78" s="2">
        <v>2</v>
      </c>
      <c r="N78" s="91">
        <v>1</v>
      </c>
      <c r="P78" s="2">
        <v>8</v>
      </c>
      <c r="S78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 t="s">
        <v>384</v>
      </c>
      <c r="F79" s="50" t="s">
        <v>108</v>
      </c>
      <c r="G79" s="50">
        <v>62</v>
      </c>
      <c r="H79" s="51" t="s">
        <v>360</v>
      </c>
      <c r="I79" s="50" t="s">
        <v>61</v>
      </c>
      <c r="J79" s="50" t="s">
        <v>122</v>
      </c>
      <c r="L79" s="2">
        <v>8</v>
      </c>
      <c r="N79" s="91">
        <v>6</v>
      </c>
      <c r="P79" s="2">
        <v>9</v>
      </c>
      <c r="R79" s="2">
        <v>1</v>
      </c>
      <c r="S79" t="s">
        <v>170</v>
      </c>
      <c r="T79" s="3" t="str">
        <f>IF(R79&gt;0,_xlfn.XLOOKUP(R79,$M$71:$M$111,$H$71:$H$111),"-")</f>
        <v>Fregosi</v>
      </c>
      <c r="U79" s="32" t="s">
        <v>161</v>
      </c>
      <c r="V79" s="2" t="str">
        <f>IF(R79&gt;0,_xlfn.XLOOKUP(R79,$M$71:$M$111,$I$71:$I$111),"-")</f>
        <v>4C</v>
      </c>
      <c r="W79" s="32" t="s">
        <v>171</v>
      </c>
      <c r="X79" s="2" t="str">
        <f>IF(R79&gt;0,_xlfn.XLOOKUP(R79,$M$71:$M$111,$J$71:$J$111),"-")</f>
        <v>R</v>
      </c>
      <c r="Y79" s="32" t="s">
        <v>172</v>
      </c>
      <c r="Z79" s="2" t="str">
        <f>_xlfn.XLOOKUP(BK96,$M$71:$M$111,$J$71:$J$111)</f>
        <v>L</v>
      </c>
      <c r="AA79" s="32" t="s">
        <v>173</v>
      </c>
      <c r="AD79" s="2" t="str">
        <f>_xlfn.XLOOKUP(R79,$M$71:$M$127,$F$71:$F$127)</f>
        <v>SS</v>
      </c>
    </row>
    <row r="80" spans="5:30" x14ac:dyDescent="0.25">
      <c r="E80" s="54" t="s">
        <v>384</v>
      </c>
      <c r="F80" s="54" t="s">
        <v>109</v>
      </c>
      <c r="G80" s="54">
        <v>56</v>
      </c>
      <c r="H80" s="55" t="s">
        <v>1042</v>
      </c>
      <c r="I80" s="54" t="s">
        <v>53</v>
      </c>
      <c r="J80" s="54" t="s">
        <v>116</v>
      </c>
      <c r="M80" s="2">
        <v>9</v>
      </c>
      <c r="O80" s="2">
        <v>1</v>
      </c>
      <c r="R80" s="2">
        <v>2</v>
      </c>
      <c r="S80" t="s">
        <v>175</v>
      </c>
      <c r="T80" s="3" t="str">
        <f t="shared" ref="T80:T88" si="16">IF(R80&gt;0,_xlfn.XLOOKUP(R80,$M$71:$M$111,$H$71:$H$111),"-")</f>
        <v>Cardenal</v>
      </c>
      <c r="U80" s="32" t="s">
        <v>161</v>
      </c>
      <c r="V80" s="2" t="str">
        <f t="shared" ref="V80:V87" si="17">IF(R80&gt;0,_xlfn.XLOOKUP(R80,$M$71:$M$111,$I$71:$I$111),"-")</f>
        <v>5C</v>
      </c>
      <c r="W80" s="32" t="s">
        <v>171</v>
      </c>
      <c r="X80" s="2" t="str">
        <f t="shared" ref="X80:X87" si="18">IF(R80&gt;0,_xlfn.XLOOKUP(R80,$M$71:$M$111,$J$71:$J$111),"-")</f>
        <v>R</v>
      </c>
      <c r="Y80" s="32" t="s">
        <v>172</v>
      </c>
      <c r="Z80" s="2" t="str">
        <f t="shared" ref="Z80:Z87" si="19">_xlfn.XLOOKUP(BK97,$M$71:$M$111,$J$71:$J$111)</f>
        <v>L</v>
      </c>
      <c r="AA80" s="32" t="s">
        <v>173</v>
      </c>
      <c r="AD80" s="2" t="str">
        <f t="shared" ref="AD80:AD87" si="20">_xlfn.XLOOKUP(R80,$M$71:$M$127,$F$71:$F$127)</f>
        <v>CF</v>
      </c>
    </row>
    <row r="81" spans="5:30" x14ac:dyDescent="0.25">
      <c r="E81" s="54" t="s">
        <v>384</v>
      </c>
      <c r="F81" s="54" t="s">
        <v>108</v>
      </c>
      <c r="G81" s="54">
        <v>54</v>
      </c>
      <c r="H81" s="55" t="s">
        <v>1308</v>
      </c>
      <c r="I81" s="54" t="s">
        <v>58</v>
      </c>
      <c r="J81" s="54" t="s">
        <v>122</v>
      </c>
      <c r="O81" s="2">
        <v>2</v>
      </c>
      <c r="R81" s="2">
        <v>3</v>
      </c>
      <c r="S81" t="s">
        <v>176</v>
      </c>
      <c r="T81" s="3" t="str">
        <f t="shared" si="16"/>
        <v>Schaal</v>
      </c>
      <c r="U81" s="32" t="s">
        <v>161</v>
      </c>
      <c r="V81" s="2" t="str">
        <f t="shared" si="17"/>
        <v>6C</v>
      </c>
      <c r="W81" s="32" t="s">
        <v>171</v>
      </c>
      <c r="X81" s="2" t="str">
        <f t="shared" si="18"/>
        <v>R</v>
      </c>
      <c r="Y81" s="32" t="s">
        <v>172</v>
      </c>
      <c r="Z81" s="2" t="str">
        <f t="shared" si="19"/>
        <v>L</v>
      </c>
      <c r="AA81" s="32" t="s">
        <v>173</v>
      </c>
      <c r="AD81" s="2" t="str">
        <f t="shared" si="20"/>
        <v>3B</v>
      </c>
    </row>
    <row r="82" spans="5:30" x14ac:dyDescent="0.25">
      <c r="E82" s="47" t="s">
        <v>384</v>
      </c>
      <c r="F82" s="47" t="s">
        <v>1</v>
      </c>
      <c r="G82" s="47">
        <v>38</v>
      </c>
      <c r="H82" s="48" t="s">
        <v>1346</v>
      </c>
      <c r="I82" s="47" t="s">
        <v>61</v>
      </c>
      <c r="J82" s="47" t="s">
        <v>122</v>
      </c>
      <c r="O82" s="2">
        <v>3</v>
      </c>
      <c r="R82" s="2">
        <v>4</v>
      </c>
      <c r="S82" t="s">
        <v>178</v>
      </c>
      <c r="T82" s="3" t="str">
        <f t="shared" si="16"/>
        <v>Rodgers</v>
      </c>
      <c r="U82" s="32" t="s">
        <v>161</v>
      </c>
      <c r="V82" s="2" t="str">
        <f t="shared" si="17"/>
        <v>5C</v>
      </c>
      <c r="W82" s="32" t="s">
        <v>171</v>
      </c>
      <c r="X82" s="2" t="str">
        <f t="shared" si="18"/>
        <v>B</v>
      </c>
      <c r="Y82" s="32" t="s">
        <v>172</v>
      </c>
      <c r="Z82" s="2" t="str">
        <f t="shared" si="19"/>
        <v>L</v>
      </c>
      <c r="AA82" s="32" t="s">
        <v>173</v>
      </c>
      <c r="AD82" s="2" t="str">
        <f t="shared" si="20"/>
        <v>C</v>
      </c>
    </row>
    <row r="83" spans="5:30" x14ac:dyDescent="0.25">
      <c r="E83" s="47" t="s">
        <v>384</v>
      </c>
      <c r="F83" s="47" t="s">
        <v>6</v>
      </c>
      <c r="G83" s="47">
        <v>32</v>
      </c>
      <c r="H83" s="48" t="s">
        <v>1023</v>
      </c>
      <c r="I83" s="47" t="s">
        <v>61</v>
      </c>
      <c r="J83" s="47" t="s">
        <v>116</v>
      </c>
      <c r="O83" s="2">
        <v>4</v>
      </c>
      <c r="R83" s="2">
        <v>5</v>
      </c>
      <c r="S83" t="s">
        <v>179</v>
      </c>
      <c r="T83" s="3" t="str">
        <f t="shared" si="16"/>
        <v>Knoop</v>
      </c>
      <c r="U83" s="32" t="s">
        <v>161</v>
      </c>
      <c r="V83" s="2" t="str">
        <f t="shared" si="17"/>
        <v>4C</v>
      </c>
      <c r="W83" s="32" t="s">
        <v>171</v>
      </c>
      <c r="X83" s="2" t="str">
        <f t="shared" si="18"/>
        <v>R</v>
      </c>
      <c r="Y83" s="32" t="s">
        <v>172</v>
      </c>
      <c r="Z83" s="2" t="str">
        <f t="shared" si="19"/>
        <v>L</v>
      </c>
      <c r="AA83" s="32" t="s">
        <v>173</v>
      </c>
      <c r="AD83" s="2" t="str">
        <f t="shared" si="20"/>
        <v>2B</v>
      </c>
    </row>
    <row r="84" spans="5:30" x14ac:dyDescent="0.25">
      <c r="E84" s="47" t="s">
        <v>384</v>
      </c>
      <c r="F84" s="47" t="s">
        <v>1</v>
      </c>
      <c r="G84" s="47">
        <v>30</v>
      </c>
      <c r="H84" s="48" t="s">
        <v>1223</v>
      </c>
      <c r="I84" s="47" t="s">
        <v>63</v>
      </c>
      <c r="J84" s="47" t="s">
        <v>116</v>
      </c>
      <c r="O84" s="2">
        <v>5</v>
      </c>
      <c r="R84" s="2">
        <v>6</v>
      </c>
      <c r="S84" t="s">
        <v>180</v>
      </c>
      <c r="T84" s="3" t="str">
        <f t="shared" si="16"/>
        <v>Mincher</v>
      </c>
      <c r="U84" s="32" t="s">
        <v>161</v>
      </c>
      <c r="V84" s="2" t="str">
        <f t="shared" si="17"/>
        <v>4A</v>
      </c>
      <c r="W84" s="32" t="s">
        <v>171</v>
      </c>
      <c r="X84" s="2" t="str">
        <f t="shared" si="18"/>
        <v>L</v>
      </c>
      <c r="Y84" s="32" t="s">
        <v>172</v>
      </c>
      <c r="Z84" s="2" t="str">
        <f t="shared" si="19"/>
        <v>L</v>
      </c>
      <c r="AA84" s="32" t="s">
        <v>173</v>
      </c>
      <c r="AD84" s="2" t="str">
        <f t="shared" si="20"/>
        <v>1B</v>
      </c>
    </row>
    <row r="85" spans="5:30" x14ac:dyDescent="0.25">
      <c r="E85" s="47" t="s">
        <v>384</v>
      </c>
      <c r="F85" s="47" t="s">
        <v>1</v>
      </c>
      <c r="G85" s="47">
        <v>29</v>
      </c>
      <c r="H85" s="48" t="s">
        <v>280</v>
      </c>
      <c r="I85" s="47" t="s">
        <v>61</v>
      </c>
      <c r="J85" s="47" t="s">
        <v>116</v>
      </c>
      <c r="L85" s="2" t="s">
        <v>169</v>
      </c>
      <c r="O85" s="2">
        <v>6</v>
      </c>
      <c r="R85" s="2">
        <v>7</v>
      </c>
      <c r="S85" t="s">
        <v>181</v>
      </c>
      <c r="T85" s="3" t="str">
        <f t="shared" si="16"/>
        <v>Reichardt</v>
      </c>
      <c r="U85" s="32" t="s">
        <v>161</v>
      </c>
      <c r="V85" s="2" t="str">
        <f t="shared" si="17"/>
        <v>4C</v>
      </c>
      <c r="W85" s="32" t="s">
        <v>171</v>
      </c>
      <c r="X85" s="2" t="str">
        <f t="shared" si="18"/>
        <v>R</v>
      </c>
      <c r="Y85" s="32" t="s">
        <v>172</v>
      </c>
      <c r="Z85" s="2" t="str">
        <f t="shared" si="19"/>
        <v>L</v>
      </c>
      <c r="AA85" s="32" t="s">
        <v>173</v>
      </c>
      <c r="AD85" s="2" t="str">
        <f t="shared" si="20"/>
        <v>LF</v>
      </c>
    </row>
    <row r="86" spans="5:30" x14ac:dyDescent="0.25">
      <c r="E86" s="47" t="s">
        <v>384</v>
      </c>
      <c r="F86" s="47" t="s">
        <v>1</v>
      </c>
      <c r="G86" s="47">
        <v>19</v>
      </c>
      <c r="H86" s="48" t="s">
        <v>1371</v>
      </c>
      <c r="I86" s="47" t="s">
        <v>61</v>
      </c>
      <c r="J86" s="47" t="s">
        <v>116</v>
      </c>
      <c r="O86" s="2">
        <v>7</v>
      </c>
      <c r="R86" s="2">
        <v>8</v>
      </c>
      <c r="S86" t="s">
        <v>182</v>
      </c>
      <c r="T86" s="3" t="str">
        <f t="shared" si="16"/>
        <v>Hall</v>
      </c>
      <c r="U86" s="32" t="s">
        <v>161</v>
      </c>
      <c r="V86" s="2" t="str">
        <f t="shared" si="17"/>
        <v>4C</v>
      </c>
      <c r="W86" s="32" t="s">
        <v>171</v>
      </c>
      <c r="X86" s="2" t="str">
        <f t="shared" si="18"/>
        <v>L</v>
      </c>
      <c r="Y86" s="32" t="s">
        <v>172</v>
      </c>
      <c r="Z86" s="2" t="str">
        <f t="shared" si="19"/>
        <v>L</v>
      </c>
      <c r="AA86" s="32" t="s">
        <v>173</v>
      </c>
      <c r="AD86" s="2" t="str">
        <f t="shared" si="20"/>
        <v>RF</v>
      </c>
    </row>
    <row r="87" spans="5:30" x14ac:dyDescent="0.25">
      <c r="E87" s="47" t="s">
        <v>384</v>
      </c>
      <c r="F87" s="47" t="s">
        <v>5</v>
      </c>
      <c r="G87" s="47">
        <v>19</v>
      </c>
      <c r="H87" s="48" t="s">
        <v>1164</v>
      </c>
      <c r="I87" s="47" t="s">
        <v>1</v>
      </c>
      <c r="J87" s="47" t="s">
        <v>116</v>
      </c>
      <c r="O87" s="2">
        <v>8</v>
      </c>
      <c r="R87" s="2">
        <v>9</v>
      </c>
      <c r="S87" t="s">
        <v>183</v>
      </c>
      <c r="T87" s="3" t="str">
        <f t="shared" si="16"/>
        <v>Morton</v>
      </c>
      <c r="U87" s="32" t="s">
        <v>161</v>
      </c>
      <c r="V87" s="2" t="str">
        <f t="shared" si="17"/>
        <v>2C</v>
      </c>
      <c r="W87" s="32" t="s">
        <v>171</v>
      </c>
      <c r="X87" s="2" t="str">
        <f t="shared" si="18"/>
        <v>R</v>
      </c>
      <c r="Y87" s="32" t="s">
        <v>172</v>
      </c>
      <c r="Z87" s="2" t="str">
        <f t="shared" si="19"/>
        <v>L</v>
      </c>
      <c r="AA87" s="32" t="s">
        <v>173</v>
      </c>
      <c r="AD87" s="2" t="str">
        <f t="shared" si="20"/>
        <v>RF</v>
      </c>
    </row>
    <row r="88" spans="5:30" x14ac:dyDescent="0.25">
      <c r="E88" s="47" t="s">
        <v>384</v>
      </c>
      <c r="F88" s="47" t="s">
        <v>5</v>
      </c>
      <c r="G88" s="47">
        <v>6</v>
      </c>
      <c r="H88" s="48" t="s">
        <v>1278</v>
      </c>
      <c r="I88" s="47" t="s">
        <v>61</v>
      </c>
      <c r="J88" s="47" t="s">
        <v>116</v>
      </c>
      <c r="O88" s="2">
        <v>9</v>
      </c>
      <c r="R88" s="2" t="s">
        <v>184</v>
      </c>
      <c r="S88" s="33" t="s">
        <v>185</v>
      </c>
      <c r="T88" s="3" t="str">
        <f t="shared" si="16"/>
        <v>Gabrielson</v>
      </c>
      <c r="U88" s="32" t="s">
        <v>163</v>
      </c>
      <c r="V88" s="2" t="str">
        <f>IF(R88&gt;0,_xlfn.XLOOKUP(R88,$M$71:$M$111,$I$71:$I$111),"-")</f>
        <v>6C</v>
      </c>
      <c r="W88" s="32" t="s">
        <v>1402</v>
      </c>
      <c r="X88" s="2" t="str">
        <f>IF(R88&gt;0,_xlfn.XLOOKUP(R88,$M$71:$M$111,$J$71:$J$111),"-")</f>
        <v>L</v>
      </c>
      <c r="Y88" s="32" t="s">
        <v>164</v>
      </c>
      <c r="Z88" s="2"/>
      <c r="AA88" s="32"/>
      <c r="AD88" s="2" t="str">
        <f>_xlfn.XLOOKUP(R88,$M$71:$M$127,$F$71:$F$127)</f>
        <v>LF</v>
      </c>
    </row>
    <row r="89" spans="5:30" x14ac:dyDescent="0.25">
      <c r="E89" s="47" t="s">
        <v>384</v>
      </c>
      <c r="F89" s="47" t="s">
        <v>111</v>
      </c>
      <c r="G89" s="47">
        <v>5</v>
      </c>
      <c r="H89" s="48" t="s">
        <v>1272</v>
      </c>
      <c r="I89" s="47" t="s">
        <v>63</v>
      </c>
      <c r="J89" s="47" t="s">
        <v>122</v>
      </c>
      <c r="S89" s="34" t="s">
        <v>187</v>
      </c>
      <c r="T89" s="3"/>
      <c r="U89"/>
      <c r="Z89" s="2"/>
      <c r="AA89" s="2"/>
    </row>
    <row r="90" spans="5:30" x14ac:dyDescent="0.25">
      <c r="E90" s="47" t="s">
        <v>384</v>
      </c>
      <c r="F90" s="47" t="s">
        <v>0</v>
      </c>
      <c r="G90" s="47">
        <v>5</v>
      </c>
      <c r="H90" s="48" t="s">
        <v>346</v>
      </c>
      <c r="I90" s="47" t="s">
        <v>63</v>
      </c>
      <c r="J90" s="47" t="s">
        <v>122</v>
      </c>
    </row>
    <row r="91" spans="5:30" x14ac:dyDescent="0.25">
      <c r="E91" s="47" t="s">
        <v>384</v>
      </c>
      <c r="F91" s="47" t="s">
        <v>111</v>
      </c>
      <c r="G91" s="47">
        <v>3</v>
      </c>
      <c r="H91" s="48" t="s">
        <v>1192</v>
      </c>
      <c r="I91" s="47" t="s">
        <v>63</v>
      </c>
      <c r="J91" s="47" t="s">
        <v>116</v>
      </c>
      <c r="S91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58" t="s">
        <v>384</v>
      </c>
      <c r="F92" s="58" t="s">
        <v>5</v>
      </c>
      <c r="G92" s="58">
        <v>2</v>
      </c>
      <c r="H92" s="59" t="s">
        <v>1122</v>
      </c>
      <c r="I92" s="58" t="s">
        <v>63</v>
      </c>
      <c r="J92" s="58" t="s">
        <v>122</v>
      </c>
      <c r="R92" s="2">
        <v>1</v>
      </c>
      <c r="S92" t="s">
        <v>170</v>
      </c>
      <c r="T92" s="3" t="str">
        <f>IF(R92&gt;0,_xlfn.XLOOKUP(R92,$N$71:$N$111,$H$71:$H$111),"-")</f>
        <v>Cardenal</v>
      </c>
      <c r="U92" s="32" t="s">
        <v>161</v>
      </c>
      <c r="V92" s="2" t="str">
        <f>IF(R92&gt;0,_xlfn.XLOOKUP(R92,$N$71:$N$111,$I$71:$I$111),"-")</f>
        <v>5C</v>
      </c>
      <c r="W92" s="32" t="s">
        <v>171</v>
      </c>
      <c r="X92" s="2" t="str">
        <f>IF(R92&gt;0,_xlfn.XLOOKUP(R92,$N$71:$N$111,$J$71:$J$111),"-")</f>
        <v>R</v>
      </c>
      <c r="Y92" s="32" t="s">
        <v>172</v>
      </c>
      <c r="Z92" s="2" t="str">
        <f>_xlfn.XLOOKUP(BK109,$N$71:$N$111,$J$71:$J$111)</f>
        <v>R</v>
      </c>
      <c r="AA92" s="32" t="s">
        <v>173</v>
      </c>
      <c r="AD92" s="2" t="str">
        <f t="shared" ref="AD92:AD100" si="21">_xlfn.XLOOKUP(R92,$N$71:$N$127,$F$71:$F$127)</f>
        <v>CF</v>
      </c>
    </row>
    <row r="93" spans="5:30" ht="15.75" thickTop="1" x14ac:dyDescent="0.25">
      <c r="E93" s="62" t="s">
        <v>384</v>
      </c>
      <c r="F93" s="62" t="s">
        <v>5</v>
      </c>
      <c r="G93" s="62">
        <v>1</v>
      </c>
      <c r="H93" s="63" t="s">
        <v>1344</v>
      </c>
      <c r="I93" s="62" t="s">
        <v>63</v>
      </c>
      <c r="J93" s="62" t="s">
        <v>116</v>
      </c>
      <c r="L93" s="2" t="s">
        <v>184</v>
      </c>
      <c r="R93" s="2">
        <v>2</v>
      </c>
      <c r="S93" t="s">
        <v>175</v>
      </c>
      <c r="T93" s="3" t="str">
        <f t="shared" ref="T93:T100" si="22">IF(R93&gt;0,_xlfn.XLOOKUP(R93,$N$71:$N$111,$H$71:$H$111),"-")</f>
        <v>Fregosi</v>
      </c>
      <c r="U93" s="32" t="s">
        <v>161</v>
      </c>
      <c r="V93" s="2" t="str">
        <f t="shared" ref="V93:V100" si="23">IF(R93&gt;0,_xlfn.XLOOKUP(R93,$N$71:$N$111,$I$71:$I$111),"-")</f>
        <v>4C</v>
      </c>
      <c r="W93" s="32" t="s">
        <v>171</v>
      </c>
      <c r="X93" s="2" t="str">
        <f t="shared" ref="X93:X100" si="24">IF(R93&gt;0,_xlfn.XLOOKUP(R93,$N$71:$N$111,$J$71:$J$111),"-")</f>
        <v>R</v>
      </c>
      <c r="Y93" s="32" t="s">
        <v>172</v>
      </c>
      <c r="Z93" s="2" t="str">
        <f t="shared" ref="Z93:Z100" si="25">_xlfn.XLOOKUP(BK110,$N$71:$N$111,$J$71:$J$111)</f>
        <v>R</v>
      </c>
      <c r="AA93" s="32" t="s">
        <v>173</v>
      </c>
      <c r="AD93" s="2" t="str">
        <f t="shared" si="21"/>
        <v>SS</v>
      </c>
    </row>
    <row r="94" spans="5:30" x14ac:dyDescent="0.25">
      <c r="E94" s="47" t="s">
        <v>384</v>
      </c>
      <c r="F94" s="47" t="s">
        <v>107</v>
      </c>
      <c r="G94" s="47">
        <v>1</v>
      </c>
      <c r="H94" s="48" t="s">
        <v>1239</v>
      </c>
      <c r="I94" s="47" t="s">
        <v>63</v>
      </c>
      <c r="J94" s="47" t="s">
        <v>122</v>
      </c>
      <c r="M94" s="2" t="s">
        <v>184</v>
      </c>
      <c r="R94" s="2">
        <v>3</v>
      </c>
      <c r="S94" t="s">
        <v>176</v>
      </c>
      <c r="T94" s="3" t="str">
        <f t="shared" si="22"/>
        <v>Knoop</v>
      </c>
      <c r="U94" s="32" t="s">
        <v>161</v>
      </c>
      <c r="V94" s="2" t="str">
        <f t="shared" si="23"/>
        <v>4C</v>
      </c>
      <c r="W94" s="32" t="s">
        <v>171</v>
      </c>
      <c r="X94" s="2" t="str">
        <f t="shared" si="24"/>
        <v>R</v>
      </c>
      <c r="Y94" s="32" t="s">
        <v>172</v>
      </c>
      <c r="Z94" s="2" t="str">
        <f t="shared" si="25"/>
        <v>R</v>
      </c>
      <c r="AA94" s="32" t="s">
        <v>173</v>
      </c>
      <c r="AD94" s="2" t="str">
        <f t="shared" si="21"/>
        <v>2B</v>
      </c>
    </row>
    <row r="95" spans="5:30" x14ac:dyDescent="0.25">
      <c r="E95" s="54" t="s">
        <v>384</v>
      </c>
      <c r="F95" s="54" t="s">
        <v>107</v>
      </c>
      <c r="G95" s="54">
        <v>1</v>
      </c>
      <c r="H95" s="55" t="s">
        <v>1201</v>
      </c>
      <c r="I95" s="54" t="s">
        <v>63</v>
      </c>
      <c r="J95" s="54" t="s">
        <v>116</v>
      </c>
      <c r="N95" s="91" t="s">
        <v>184</v>
      </c>
      <c r="R95" s="2">
        <v>4</v>
      </c>
      <c r="S95" t="s">
        <v>178</v>
      </c>
      <c r="T95" s="3" t="str">
        <f t="shared" si="22"/>
        <v>Schaal</v>
      </c>
      <c r="U95" s="32" t="s">
        <v>161</v>
      </c>
      <c r="V95" s="2" t="str">
        <f t="shared" si="23"/>
        <v>6C</v>
      </c>
      <c r="W95" s="32" t="s">
        <v>171</v>
      </c>
      <c r="X95" s="2" t="str">
        <f t="shared" si="24"/>
        <v>R</v>
      </c>
      <c r="Y95" s="32" t="s">
        <v>172</v>
      </c>
      <c r="Z95" s="2" t="str">
        <f t="shared" si="25"/>
        <v>R</v>
      </c>
      <c r="AA95" s="32" t="s">
        <v>173</v>
      </c>
      <c r="AD95" s="2" t="str">
        <f t="shared" si="21"/>
        <v>3B</v>
      </c>
    </row>
    <row r="96" spans="5:30" x14ac:dyDescent="0.25">
      <c r="E96" s="54" t="s">
        <v>105</v>
      </c>
      <c r="F96" s="54" t="s">
        <v>105</v>
      </c>
      <c r="G96" s="54">
        <v>40</v>
      </c>
      <c r="H96" s="55" t="s">
        <v>1147</v>
      </c>
      <c r="I96" s="54">
        <v>18</v>
      </c>
      <c r="J96" s="54">
        <v>7</v>
      </c>
      <c r="O96" s="2" t="s">
        <v>184</v>
      </c>
      <c r="R96" s="2">
        <v>5</v>
      </c>
      <c r="S96" t="s">
        <v>179</v>
      </c>
      <c r="T96" s="3" t="str">
        <f t="shared" si="22"/>
        <v>Mincher</v>
      </c>
      <c r="U96" s="32" t="s">
        <v>161</v>
      </c>
      <c r="V96" s="2" t="str">
        <f t="shared" si="23"/>
        <v>4A</v>
      </c>
      <c r="W96" s="32" t="s">
        <v>171</v>
      </c>
      <c r="X96" s="2" t="str">
        <f t="shared" si="24"/>
        <v>L</v>
      </c>
      <c r="Y96" s="32" t="s">
        <v>172</v>
      </c>
      <c r="Z96" s="2" t="str">
        <f t="shared" si="25"/>
        <v>R</v>
      </c>
      <c r="AA96" s="32" t="s">
        <v>173</v>
      </c>
      <c r="AD96" s="2" t="str">
        <f t="shared" si="21"/>
        <v>1B</v>
      </c>
    </row>
    <row r="97" spans="5:30" x14ac:dyDescent="0.25">
      <c r="E97" s="47" t="s">
        <v>105</v>
      </c>
      <c r="F97" s="47" t="s">
        <v>105</v>
      </c>
      <c r="G97" s="47">
        <v>32</v>
      </c>
      <c r="H97" s="48" t="s">
        <v>1195</v>
      </c>
      <c r="I97" s="47">
        <v>25</v>
      </c>
      <c r="J97" s="47">
        <v>7</v>
      </c>
      <c r="R97" s="2">
        <v>6</v>
      </c>
      <c r="S97" t="s">
        <v>180</v>
      </c>
      <c r="T97" s="3" t="str">
        <f t="shared" si="22"/>
        <v>Johnstone</v>
      </c>
      <c r="U97" s="32" t="s">
        <v>161</v>
      </c>
      <c r="V97" s="2" t="str">
        <f t="shared" si="23"/>
        <v>5C</v>
      </c>
      <c r="W97" s="32" t="s">
        <v>171</v>
      </c>
      <c r="X97" s="2" t="str">
        <f t="shared" si="24"/>
        <v>L</v>
      </c>
      <c r="Y97" s="32" t="s">
        <v>172</v>
      </c>
      <c r="Z97" s="2" t="str">
        <f t="shared" si="25"/>
        <v>R</v>
      </c>
      <c r="AA97" s="32" t="s">
        <v>173</v>
      </c>
      <c r="AD97" s="2" t="str">
        <f t="shared" si="21"/>
        <v>CF</v>
      </c>
    </row>
    <row r="98" spans="5:30" ht="15.75" thickBot="1" x14ac:dyDescent="0.3">
      <c r="E98" s="56" t="s">
        <v>105</v>
      </c>
      <c r="F98" s="56" t="s">
        <v>105</v>
      </c>
      <c r="G98" s="56">
        <v>32</v>
      </c>
      <c r="H98" s="57" t="s">
        <v>290</v>
      </c>
      <c r="I98" s="56">
        <v>23</v>
      </c>
      <c r="J98" s="56">
        <v>6</v>
      </c>
      <c r="P98" s="2" t="s">
        <v>184</v>
      </c>
      <c r="R98" s="2">
        <v>7</v>
      </c>
      <c r="S98" t="s">
        <v>181</v>
      </c>
      <c r="T98" s="3" t="str">
        <f t="shared" si="22"/>
        <v>Reichardt</v>
      </c>
      <c r="U98" s="32" t="s">
        <v>161</v>
      </c>
      <c r="V98" s="2" t="str">
        <f t="shared" si="23"/>
        <v>4C</v>
      </c>
      <c r="W98" s="32" t="s">
        <v>171</v>
      </c>
      <c r="X98" s="2" t="str">
        <f t="shared" si="24"/>
        <v>R</v>
      </c>
      <c r="Y98" s="32" t="s">
        <v>172</v>
      </c>
      <c r="Z98" s="2" t="str">
        <f t="shared" si="25"/>
        <v>R</v>
      </c>
      <c r="AA98" s="32" t="s">
        <v>173</v>
      </c>
      <c r="AD98" s="2" t="str">
        <f t="shared" si="21"/>
        <v>LF</v>
      </c>
    </row>
    <row r="99" spans="5:30" ht="15.75" thickTop="1" x14ac:dyDescent="0.25">
      <c r="E99" s="50" t="s">
        <v>105</v>
      </c>
      <c r="F99" s="50" t="s">
        <v>105</v>
      </c>
      <c r="G99" s="50">
        <v>26</v>
      </c>
      <c r="H99" s="51" t="s">
        <v>1171</v>
      </c>
      <c r="I99" s="50">
        <v>23</v>
      </c>
      <c r="J99" s="50">
        <v>6</v>
      </c>
      <c r="R99" s="2">
        <v>8</v>
      </c>
      <c r="S99" t="s">
        <v>182</v>
      </c>
      <c r="T99" s="3" t="str">
        <f t="shared" si="22"/>
        <v>Rodgers</v>
      </c>
      <c r="U99" s="32" t="s">
        <v>161</v>
      </c>
      <c r="V99" s="2" t="str">
        <f t="shared" si="23"/>
        <v>5C</v>
      </c>
      <c r="W99" s="32" t="s">
        <v>171</v>
      </c>
      <c r="X99" s="2" t="str">
        <f t="shared" si="24"/>
        <v>B</v>
      </c>
      <c r="Y99" s="32" t="s">
        <v>172</v>
      </c>
      <c r="Z99" s="2" t="str">
        <f t="shared" si="25"/>
        <v>R</v>
      </c>
      <c r="AA99" s="32" t="s">
        <v>173</v>
      </c>
      <c r="AD99" s="2" t="str">
        <f t="shared" si="21"/>
        <v>C</v>
      </c>
    </row>
    <row r="100" spans="5:30" x14ac:dyDescent="0.25">
      <c r="E100" s="47" t="s">
        <v>105</v>
      </c>
      <c r="F100" s="47" t="s">
        <v>105</v>
      </c>
      <c r="G100" s="47">
        <v>3</v>
      </c>
      <c r="H100" s="48" t="s">
        <v>1225</v>
      </c>
      <c r="I100" s="47">
        <v>11</v>
      </c>
      <c r="J100" s="47">
        <v>6</v>
      </c>
      <c r="R100" s="2">
        <v>9</v>
      </c>
      <c r="S100" t="s">
        <v>183</v>
      </c>
      <c r="T100" s="3" t="str">
        <f t="shared" si="22"/>
        <v>Hall</v>
      </c>
      <c r="U100" s="32" t="s">
        <v>161</v>
      </c>
      <c r="V100" s="2" t="str">
        <f t="shared" si="23"/>
        <v>4C</v>
      </c>
      <c r="W100" s="32" t="s">
        <v>171</v>
      </c>
      <c r="X100" s="2" t="str">
        <f t="shared" si="24"/>
        <v>L</v>
      </c>
      <c r="Y100" s="32" t="s">
        <v>172</v>
      </c>
      <c r="Z100" s="2" t="str">
        <f t="shared" si="25"/>
        <v>R</v>
      </c>
      <c r="AA100" s="32" t="s">
        <v>173</v>
      </c>
      <c r="AD100" s="2" t="str">
        <f t="shared" si="21"/>
        <v>RF</v>
      </c>
    </row>
    <row r="101" spans="5:30" x14ac:dyDescent="0.25">
      <c r="E101" s="47" t="s">
        <v>105</v>
      </c>
      <c r="F101" s="47" t="s">
        <v>105</v>
      </c>
      <c r="G101" s="47">
        <v>10</v>
      </c>
      <c r="H101" s="48" t="s">
        <v>1274</v>
      </c>
      <c r="I101" s="47">
        <v>14</v>
      </c>
      <c r="J101" s="47">
        <v>5</v>
      </c>
      <c r="R101" s="2" t="s">
        <v>184</v>
      </c>
      <c r="S101" s="33" t="s">
        <v>185</v>
      </c>
      <c r="T101" s="3" t="str">
        <f>IF(R101&gt;0,_xlfn.XLOOKUP(R101,$N$71:$N$111,$H$71:$H$111),"-")</f>
        <v>Piersall</v>
      </c>
      <c r="U101" s="32" t="s">
        <v>163</v>
      </c>
      <c r="V101" s="2" t="str">
        <f>IF(R101&gt;0,_xlfn.XLOOKUP(R101,$N$71:$N$111,$I$71:$I$111),"-")</f>
        <v>6C</v>
      </c>
      <c r="W101" s="32" t="s">
        <v>1402</v>
      </c>
      <c r="X101" s="2" t="str">
        <f>IF(R101&gt;0,_xlfn.XLOOKUP(R101,$N$71:$N$111,$J$71:$J$111),"-")</f>
        <v>R</v>
      </c>
      <c r="Y101" s="32" t="s">
        <v>164</v>
      </c>
      <c r="Z101" s="2"/>
      <c r="AA101" s="32"/>
      <c r="AD101" s="2" t="str">
        <f>_xlfn.XLOOKUP(R101,$N$71:$N$127,$F$71:$F$127)</f>
        <v>LF</v>
      </c>
    </row>
    <row r="102" spans="5:30" x14ac:dyDescent="0.25">
      <c r="E102" s="47" t="s">
        <v>105</v>
      </c>
      <c r="F102" s="47" t="s">
        <v>105</v>
      </c>
      <c r="G102" s="47">
        <v>12</v>
      </c>
      <c r="H102" s="48" t="s">
        <v>1174</v>
      </c>
      <c r="I102" s="47">
        <v>15</v>
      </c>
      <c r="J102" s="47">
        <v>4</v>
      </c>
      <c r="S102" s="34" t="s">
        <v>187</v>
      </c>
      <c r="T102" s="3"/>
      <c r="U102"/>
      <c r="Z102" s="2"/>
      <c r="AA102" s="2"/>
    </row>
    <row r="103" spans="5:30" x14ac:dyDescent="0.25">
      <c r="E103" s="47" t="s">
        <v>105</v>
      </c>
      <c r="F103" s="47" t="s">
        <v>105</v>
      </c>
      <c r="G103" s="47">
        <v>4</v>
      </c>
      <c r="H103" s="48" t="s">
        <v>1250</v>
      </c>
      <c r="I103" s="47">
        <v>12</v>
      </c>
      <c r="J103" s="47">
        <v>4</v>
      </c>
    </row>
    <row r="104" spans="5:30" x14ac:dyDescent="0.25">
      <c r="E104" s="47" t="s">
        <v>105</v>
      </c>
      <c r="F104" s="47" t="s">
        <v>105</v>
      </c>
      <c r="G104" s="47">
        <v>72</v>
      </c>
      <c r="H104" s="48" t="s">
        <v>1268</v>
      </c>
      <c r="I104" s="47">
        <v>25</v>
      </c>
      <c r="J104" s="47">
        <v>3</v>
      </c>
      <c r="S104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47" t="s">
        <v>105</v>
      </c>
      <c r="F105" s="47" t="s">
        <v>105</v>
      </c>
      <c r="G105" s="47">
        <v>69</v>
      </c>
      <c r="H105" s="48" t="s">
        <v>1020</v>
      </c>
      <c r="I105" s="47">
        <v>25</v>
      </c>
      <c r="J105" s="47">
        <v>3</v>
      </c>
      <c r="R105" s="2">
        <v>1</v>
      </c>
      <c r="S105" t="s">
        <v>170</v>
      </c>
      <c r="T105" s="3" t="str">
        <f>IF(R105&gt;0,_xlfn.XLOOKUP(R105,$O$71:$O$111,$H$71:$H$111),"-")</f>
        <v>Morton</v>
      </c>
      <c r="U105" s="32" t="s">
        <v>161</v>
      </c>
      <c r="V105" s="2" t="str">
        <f>IF(R105&gt;0,_xlfn.XLOOKUP(R105,$O$71:$O$111,$I$71:$I$111),"-")</f>
        <v>2C</v>
      </c>
      <c r="W105" s="32" t="s">
        <v>171</v>
      </c>
      <c r="X105" s="2" t="str">
        <f>IF(R105&gt;0,_xlfn.XLOOKUP(R105,$O$72:$O$112,$J$71:$J$111),"-")</f>
        <v>L</v>
      </c>
      <c r="Y105" s="32" t="s">
        <v>172</v>
      </c>
      <c r="Z105" s="2" t="str">
        <f>_xlfn.XLOOKUP(BK122,$O$71:$O$111,$J$71:$J$111)</f>
        <v>R</v>
      </c>
      <c r="AA105" s="32" t="s">
        <v>173</v>
      </c>
      <c r="AD105" s="2" t="str">
        <f>_xlfn.XLOOKUP(R105,$O$71:$O$127,$F$71:$F$127)</f>
        <v>RF</v>
      </c>
    </row>
    <row r="106" spans="5:30" x14ac:dyDescent="0.25">
      <c r="E106" s="54" t="s">
        <v>105</v>
      </c>
      <c r="F106" s="54" t="s">
        <v>105</v>
      </c>
      <c r="G106" s="54">
        <v>46</v>
      </c>
      <c r="H106" s="55" t="s">
        <v>1287</v>
      </c>
      <c r="I106" s="54">
        <v>25</v>
      </c>
      <c r="J106" s="54">
        <v>3</v>
      </c>
      <c r="R106" s="2">
        <v>2</v>
      </c>
      <c r="S106" t="s">
        <v>175</v>
      </c>
      <c r="T106" s="3" t="str">
        <f t="shared" ref="T106:T113" si="26">IF(R106&gt;0,_xlfn.XLOOKUP(R106,$O$71:$O$111,$H$71:$H$111),"-")</f>
        <v>Repoz</v>
      </c>
      <c r="U106" s="32" t="s">
        <v>161</v>
      </c>
      <c r="V106" s="2" t="str">
        <f t="shared" ref="V106:V113" si="27">IF(R106&gt;0,_xlfn.XLOOKUP(R106,$O$71:$O$111,$I$71:$I$111),"-")</f>
        <v>4C</v>
      </c>
      <c r="W106" s="32" t="s">
        <v>171</v>
      </c>
      <c r="X106" s="2" t="str">
        <f t="shared" ref="X106:X113" si="28">IF(R106&gt;0,_xlfn.XLOOKUP(R106,$O$72:$O$112,$J$71:$J$111),"-")</f>
        <v>R</v>
      </c>
      <c r="Y106" s="32" t="s">
        <v>172</v>
      </c>
      <c r="Z106" s="2" t="str">
        <f t="shared" ref="Z106:Z113" si="29">_xlfn.XLOOKUP(BK123,$O$71:$O$111,$J$71:$J$111)</f>
        <v>R</v>
      </c>
      <c r="AA106" s="32" t="s">
        <v>173</v>
      </c>
      <c r="AD106" s="2" t="str">
        <f t="shared" ref="AD106:AD113" si="30">_xlfn.XLOOKUP(R106,$O$71:$O$127,$F$71:$F$127)</f>
        <v>CF</v>
      </c>
    </row>
    <row r="107" spans="5:30" x14ac:dyDescent="0.25">
      <c r="E107" s="54" t="s">
        <v>105</v>
      </c>
      <c r="F107" s="54" t="s">
        <v>105</v>
      </c>
      <c r="G107" s="54">
        <v>25</v>
      </c>
      <c r="H107" s="55" t="s">
        <v>1186</v>
      </c>
      <c r="I107" s="54">
        <v>17</v>
      </c>
      <c r="J107" s="54">
        <v>3</v>
      </c>
      <c r="R107" s="2">
        <v>3</v>
      </c>
      <c r="S107" t="s">
        <v>176</v>
      </c>
      <c r="T107" s="3" t="str">
        <f t="shared" si="26"/>
        <v>Satriano</v>
      </c>
      <c r="U107" s="32" t="s">
        <v>161</v>
      </c>
      <c r="V107" s="2" t="str">
        <f t="shared" si="27"/>
        <v>5C</v>
      </c>
      <c r="W107" s="32" t="s">
        <v>171</v>
      </c>
      <c r="X107" s="2" t="str">
        <f t="shared" si="28"/>
        <v>L</v>
      </c>
      <c r="Y107" s="32" t="s">
        <v>172</v>
      </c>
      <c r="Z107" s="2" t="str">
        <f t="shared" si="29"/>
        <v>R</v>
      </c>
      <c r="AA107" s="32" t="s">
        <v>173</v>
      </c>
      <c r="AD107" s="2" t="str">
        <f t="shared" si="30"/>
        <v>3B</v>
      </c>
    </row>
    <row r="108" spans="5:30" x14ac:dyDescent="0.25">
      <c r="E108" s="47" t="s">
        <v>105</v>
      </c>
      <c r="F108" s="47" t="s">
        <v>105</v>
      </c>
      <c r="G108" s="47">
        <v>14</v>
      </c>
      <c r="H108" s="48" t="s">
        <v>1074</v>
      </c>
      <c r="I108" s="47">
        <v>22</v>
      </c>
      <c r="J108" s="47">
        <v>3</v>
      </c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 t="str">
        <f t="shared" si="26"/>
        <v>Skowron</v>
      </c>
      <c r="U108" s="32" t="s">
        <v>161</v>
      </c>
      <c r="V108" s="2" t="str">
        <f t="shared" si="27"/>
        <v>5C</v>
      </c>
      <c r="W108" s="32" t="s">
        <v>171</v>
      </c>
      <c r="X108" s="2" t="str">
        <f t="shared" si="28"/>
        <v>L</v>
      </c>
      <c r="Y108" s="32" t="s">
        <v>172</v>
      </c>
      <c r="Z108" s="2" t="str">
        <f t="shared" si="29"/>
        <v>R</v>
      </c>
      <c r="AA108" s="32" t="s">
        <v>173</v>
      </c>
      <c r="AD108" s="2" t="str">
        <f t="shared" si="30"/>
        <v>1B</v>
      </c>
    </row>
    <row r="109" spans="5:30" x14ac:dyDescent="0.25">
      <c r="E109" s="47" t="s">
        <v>105</v>
      </c>
      <c r="F109" s="47" t="s">
        <v>105</v>
      </c>
      <c r="G109" s="47">
        <v>13</v>
      </c>
      <c r="H109" s="48" t="s">
        <v>1203</v>
      </c>
      <c r="I109" s="47">
        <v>22</v>
      </c>
      <c r="J109" s="47">
        <v>3</v>
      </c>
      <c r="R109" s="2">
        <v>5</v>
      </c>
      <c r="S109" t="s">
        <v>179</v>
      </c>
      <c r="T109" s="3" t="str">
        <f t="shared" si="26"/>
        <v>Werhas</v>
      </c>
      <c r="U109" s="32" t="s">
        <v>161</v>
      </c>
      <c r="V109" s="2" t="str">
        <f t="shared" si="27"/>
        <v>6C</v>
      </c>
      <c r="W109" s="32" t="s">
        <v>171</v>
      </c>
      <c r="X109" s="2" t="str">
        <f t="shared" si="28"/>
        <v>R</v>
      </c>
      <c r="Y109" s="32" t="s">
        <v>172</v>
      </c>
      <c r="Z109" s="2" t="str">
        <f t="shared" si="29"/>
        <v>R</v>
      </c>
      <c r="AA109" s="32" t="s">
        <v>173</v>
      </c>
      <c r="AD109" s="2" t="str">
        <f t="shared" si="30"/>
        <v>3B</v>
      </c>
    </row>
    <row r="110" spans="5:30" x14ac:dyDescent="0.25">
      <c r="E110" s="47" t="s">
        <v>105</v>
      </c>
      <c r="F110" s="47" t="s">
        <v>105</v>
      </c>
      <c r="G110" s="47">
        <v>9</v>
      </c>
      <c r="H110" s="48" t="s">
        <v>1038</v>
      </c>
      <c r="I110" s="47">
        <v>11</v>
      </c>
      <c r="J110" s="47">
        <v>3</v>
      </c>
      <c r="R110" s="2">
        <v>6</v>
      </c>
      <c r="S110" t="s">
        <v>180</v>
      </c>
      <c r="T110" s="3" t="str">
        <f t="shared" si="26"/>
        <v>Rodríguez</v>
      </c>
      <c r="U110" s="32" t="s">
        <v>161</v>
      </c>
      <c r="V110" s="2" t="str">
        <f t="shared" si="27"/>
        <v>5C</v>
      </c>
      <c r="W110" s="32" t="s">
        <v>171</v>
      </c>
      <c r="X110" s="2" t="str">
        <f t="shared" si="28"/>
        <v>R</v>
      </c>
      <c r="Y110" s="32" t="s">
        <v>172</v>
      </c>
      <c r="Z110" s="2" t="str">
        <f t="shared" si="29"/>
        <v>R</v>
      </c>
      <c r="AA110" s="32" t="s">
        <v>173</v>
      </c>
      <c r="AD110" s="2" t="str">
        <f t="shared" si="30"/>
        <v>3B</v>
      </c>
    </row>
    <row r="111" spans="5:30" x14ac:dyDescent="0.25">
      <c r="E111" s="54" t="s">
        <v>105</v>
      </c>
      <c r="F111" s="54" t="s">
        <v>105</v>
      </c>
      <c r="G111" s="54">
        <v>3</v>
      </c>
      <c r="H111" s="55" t="s">
        <v>1136</v>
      </c>
      <c r="I111" s="54">
        <v>11</v>
      </c>
      <c r="J111" s="54">
        <v>3</v>
      </c>
      <c r="R111" s="2">
        <v>7</v>
      </c>
      <c r="S111" t="s">
        <v>181</v>
      </c>
      <c r="T111" s="3" t="str">
        <f t="shared" si="26"/>
        <v>Held</v>
      </c>
      <c r="U111" s="32" t="s">
        <v>161</v>
      </c>
      <c r="V111" s="2" t="str">
        <f t="shared" si="27"/>
        <v>5C</v>
      </c>
      <c r="W111" s="32" t="s">
        <v>171</v>
      </c>
      <c r="X111" s="2" t="str">
        <f t="shared" si="28"/>
        <v>R</v>
      </c>
      <c r="Y111" s="32" t="s">
        <v>172</v>
      </c>
      <c r="Z111" s="2" t="str">
        <f t="shared" si="29"/>
        <v>R</v>
      </c>
      <c r="AA111" s="32" t="s">
        <v>173</v>
      </c>
      <c r="AD111" s="2" t="str">
        <f t="shared" si="30"/>
        <v>3B</v>
      </c>
    </row>
    <row r="112" spans="5:30" x14ac:dyDescent="0.25">
      <c r="E112" s="54" t="s">
        <v>105</v>
      </c>
      <c r="F112" s="54" t="s">
        <v>105</v>
      </c>
      <c r="G112" s="54">
        <v>19</v>
      </c>
      <c r="H112" s="55" t="s">
        <v>1243</v>
      </c>
      <c r="I112" s="54">
        <v>15</v>
      </c>
      <c r="J112" s="54">
        <v>2</v>
      </c>
      <c r="R112" s="2">
        <v>8</v>
      </c>
      <c r="S112" t="s">
        <v>182</v>
      </c>
      <c r="T112" s="3" t="str">
        <f t="shared" si="26"/>
        <v>Taylor</v>
      </c>
      <c r="U112" s="32" t="s">
        <v>161</v>
      </c>
      <c r="V112" s="2" t="str">
        <f t="shared" si="27"/>
        <v>3B</v>
      </c>
      <c r="W112" s="32" t="s">
        <v>171</v>
      </c>
      <c r="X112" s="2" t="str">
        <f t="shared" si="28"/>
        <v>R</v>
      </c>
      <c r="Y112" s="32" t="s">
        <v>172</v>
      </c>
      <c r="Z112" s="2" t="str">
        <f t="shared" si="29"/>
        <v>R</v>
      </c>
      <c r="AA112" s="32" t="s">
        <v>173</v>
      </c>
      <c r="AD112" s="2" t="str">
        <f t="shared" si="30"/>
        <v>C</v>
      </c>
    </row>
    <row r="113" spans="5:30" x14ac:dyDescent="0.25">
      <c r="E113" s="47" t="s">
        <v>105</v>
      </c>
      <c r="F113" s="47" t="s">
        <v>105</v>
      </c>
      <c r="G113" s="47">
        <v>13</v>
      </c>
      <c r="H113" s="48" t="s">
        <v>375</v>
      </c>
      <c r="I113" s="47">
        <v>18</v>
      </c>
      <c r="J113" s="47">
        <v>2</v>
      </c>
      <c r="R113" s="2">
        <v>9</v>
      </c>
      <c r="S113" t="s">
        <v>183</v>
      </c>
      <c r="T113" s="3" t="str">
        <f t="shared" si="26"/>
        <v>McFarlane</v>
      </c>
      <c r="U113" s="32" t="s">
        <v>161</v>
      </c>
      <c r="V113" s="2" t="str">
        <f t="shared" si="27"/>
        <v>5C</v>
      </c>
      <c r="W113" s="32" t="s">
        <v>171</v>
      </c>
      <c r="X113" s="2" t="str">
        <f t="shared" si="28"/>
        <v>R</v>
      </c>
      <c r="Y113" s="32" t="s">
        <v>172</v>
      </c>
      <c r="Z113" s="2" t="str">
        <f t="shared" si="29"/>
        <v>R</v>
      </c>
      <c r="AA113" s="32" t="s">
        <v>173</v>
      </c>
      <c r="AD113" s="2" t="str">
        <f t="shared" si="30"/>
        <v>C</v>
      </c>
    </row>
    <row r="114" spans="5:30" x14ac:dyDescent="0.25">
      <c r="E114" s="47" t="s">
        <v>385</v>
      </c>
      <c r="F114" s="47" t="s">
        <v>385</v>
      </c>
      <c r="G114" s="47">
        <v>0</v>
      </c>
      <c r="H114" s="48">
        <v>0</v>
      </c>
      <c r="I114" s="47" t="s">
        <v>385</v>
      </c>
      <c r="J114" s="47" t="s">
        <v>385</v>
      </c>
      <c r="R114" s="2" t="s">
        <v>184</v>
      </c>
      <c r="S114" s="33" t="s">
        <v>185</v>
      </c>
      <c r="T114" s="3" t="str">
        <f>IF(R114&gt;0,_xlfn.XLOOKUP(R114,$O$71:$O$111,$H$71:$H$111),"-")</f>
        <v>Brunet</v>
      </c>
      <c r="U114" s="32" t="s">
        <v>163</v>
      </c>
      <c r="V114" s="2">
        <f>IF(R114&gt;0,_xlfn.XLOOKUP(R114,$O$71:$O$111,$I$71:$I$111),"-")</f>
        <v>18</v>
      </c>
      <c r="W114" s="32" t="s">
        <v>1402</v>
      </c>
      <c r="X114" s="2">
        <f>IF(R114&gt;0,_xlfn.XLOOKUP(R114,$O$71:$O$111,$J$71:$J$111),"-")</f>
        <v>7</v>
      </c>
      <c r="Y114" s="32" t="s">
        <v>164</v>
      </c>
      <c r="Z114" s="2"/>
      <c r="AA114" s="32"/>
      <c r="AD114" s="2" t="str">
        <f>_xlfn.XLOOKUP(R114,$O$71:$O$127,$F$71:$F$127)</f>
        <v>P</v>
      </c>
    </row>
    <row r="115" spans="5:30" x14ac:dyDescent="0.25">
      <c r="E115" s="47" t="s">
        <v>385</v>
      </c>
      <c r="F115" s="47" t="s">
        <v>385</v>
      </c>
      <c r="G115" s="47">
        <v>0</v>
      </c>
      <c r="H115" s="48">
        <v>0</v>
      </c>
      <c r="I115" s="47" t="s">
        <v>385</v>
      </c>
      <c r="J115" s="47" t="s">
        <v>385</v>
      </c>
      <c r="S115" s="34" t="s">
        <v>187</v>
      </c>
      <c r="T115" s="3"/>
      <c r="U115"/>
      <c r="Z115" s="2"/>
      <c r="AA115" s="2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t="s">
        <v>170</v>
      </c>
      <c r="T118" s="3" t="str">
        <f>IF(R118&gt;0,_xlfn.XLOOKUP(R118,$P$71:$P$111,$H$71:$H$111),"-")</f>
        <v>Knoop</v>
      </c>
      <c r="U118" s="32" t="s">
        <v>161</v>
      </c>
      <c r="V118" s="2" t="str">
        <f>IF(R118&gt;0,_xlfn.XLOOKUP(R118,$P$71:$P$111,$I$71:$I$111),"-")</f>
        <v>4C</v>
      </c>
      <c r="W118" s="32" t="s">
        <v>171</v>
      </c>
      <c r="X118" s="2" t="str">
        <f>IF(R118&gt;0,_xlfn.XLOOKUP(R118,$P$71:$P$111,$J$71:$J$111),"-")</f>
        <v>R</v>
      </c>
      <c r="Y118" s="32" t="s">
        <v>172</v>
      </c>
      <c r="Z118" s="2" t="str">
        <f>_xlfn.XLOOKUP(BK135,$P$71:$P$111,$J$71:$J$111)</f>
        <v>R</v>
      </c>
      <c r="AA118" s="32" t="s">
        <v>173</v>
      </c>
      <c r="AD118" s="2" t="str">
        <f>_xlfn.XLOOKUP(R118,$P$71:$P$127,$F$71:$F$127)</f>
        <v>2B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t="s">
        <v>175</v>
      </c>
      <c r="T119" s="3" t="str">
        <f t="shared" ref="T119:T126" si="31">IF(R119&gt;0,_xlfn.XLOOKUP(R119,$P$71:$P$111,$H$71:$H$111),"-")</f>
        <v>Fregosi</v>
      </c>
      <c r="U119" s="32" t="s">
        <v>161</v>
      </c>
      <c r="V119" s="2" t="str">
        <f t="shared" ref="V119:V126" si="32">IF(R119&gt;0,_xlfn.XLOOKUP(R119,$P$71:$P$111,$I$71:$I$111),"-")</f>
        <v>4C</v>
      </c>
      <c r="W119" s="32" t="s">
        <v>171</v>
      </c>
      <c r="X119" s="2" t="str">
        <f t="shared" ref="X119:X126" si="33">IF(R119&gt;0,_xlfn.XLOOKUP(R119,$P$71:$P$111,$J$71:$J$111),"-")</f>
        <v>R</v>
      </c>
      <c r="Y119" s="32" t="s">
        <v>172</v>
      </c>
      <c r="Z119" s="2" t="str">
        <f t="shared" ref="Z119:Z126" si="34">_xlfn.XLOOKUP(BK136,$P$71:$P$111,$J$71:$J$111)</f>
        <v>R</v>
      </c>
      <c r="AA119" s="32" t="s">
        <v>173</v>
      </c>
      <c r="AD119" s="2" t="str">
        <f t="shared" ref="AD119:AD126" si="35">_xlfn.XLOOKUP(R119,$P$71:$P$127,$F$71:$F$127)</f>
        <v>SS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t="s">
        <v>176</v>
      </c>
      <c r="T120" s="3" t="str">
        <f t="shared" si="31"/>
        <v>Mincher</v>
      </c>
      <c r="U120" s="32" t="s">
        <v>161</v>
      </c>
      <c r="V120" s="2" t="str">
        <f t="shared" si="32"/>
        <v>4A</v>
      </c>
      <c r="W120" s="32" t="s">
        <v>171</v>
      </c>
      <c r="X120" s="2" t="str">
        <f t="shared" si="33"/>
        <v>L</v>
      </c>
      <c r="Y120" s="32" t="s">
        <v>172</v>
      </c>
      <c r="Z120" s="2" t="str">
        <f t="shared" si="34"/>
        <v>R</v>
      </c>
      <c r="AA120" s="32" t="s">
        <v>173</v>
      </c>
      <c r="AD120" s="2" t="str">
        <f t="shared" si="35"/>
        <v>1B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t="s">
        <v>178</v>
      </c>
      <c r="T121" s="3" t="str">
        <f t="shared" si="31"/>
        <v>Reichardt</v>
      </c>
      <c r="U121" s="32" t="s">
        <v>161</v>
      </c>
      <c r="V121" s="2" t="str">
        <f t="shared" si="32"/>
        <v>4C</v>
      </c>
      <c r="W121" s="32" t="s">
        <v>171</v>
      </c>
      <c r="X121" s="2" t="str">
        <f t="shared" si="33"/>
        <v>R</v>
      </c>
      <c r="Y121" s="32" t="s">
        <v>172</v>
      </c>
      <c r="Z121" s="2" t="str">
        <f t="shared" si="34"/>
        <v>R</v>
      </c>
      <c r="AA121" s="32" t="s">
        <v>173</v>
      </c>
      <c r="AD121" s="2" t="str">
        <f t="shared" si="35"/>
        <v>LF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t="s">
        <v>179</v>
      </c>
      <c r="T122" s="3" t="str">
        <f t="shared" si="31"/>
        <v>Rodgers</v>
      </c>
      <c r="U122" s="32" t="s">
        <v>161</v>
      </c>
      <c r="V122" s="2" t="str">
        <f t="shared" si="32"/>
        <v>5C</v>
      </c>
      <c r="W122" s="32" t="s">
        <v>171</v>
      </c>
      <c r="X122" s="2" t="str">
        <f t="shared" si="33"/>
        <v>B</v>
      </c>
      <c r="Y122" s="32" t="s">
        <v>172</v>
      </c>
      <c r="Z122" s="2" t="str">
        <f t="shared" si="34"/>
        <v>R</v>
      </c>
      <c r="AA122" s="32" t="s">
        <v>173</v>
      </c>
      <c r="AD122" s="2" t="str">
        <f t="shared" si="35"/>
        <v>C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t="s">
        <v>180</v>
      </c>
      <c r="T123" s="3" t="str">
        <f t="shared" si="31"/>
        <v>Hall</v>
      </c>
      <c r="U123" s="32" t="s">
        <v>161</v>
      </c>
      <c r="V123" s="2" t="str">
        <f t="shared" si="32"/>
        <v>4C</v>
      </c>
      <c r="W123" s="32" t="s">
        <v>171</v>
      </c>
      <c r="X123" s="2" t="str">
        <f t="shared" si="33"/>
        <v>L</v>
      </c>
      <c r="Y123" s="32" t="s">
        <v>172</v>
      </c>
      <c r="Z123" s="2" t="str">
        <f t="shared" si="34"/>
        <v>R</v>
      </c>
      <c r="AA123" s="32" t="s">
        <v>173</v>
      </c>
      <c r="AD123" s="2" t="str">
        <f t="shared" si="35"/>
        <v>RF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t="s">
        <v>181</v>
      </c>
      <c r="T124" s="3" t="str">
        <f t="shared" si="31"/>
        <v>Schaal</v>
      </c>
      <c r="U124" s="32" t="s">
        <v>161</v>
      </c>
      <c r="V124" s="2" t="str">
        <f t="shared" si="32"/>
        <v>6C</v>
      </c>
      <c r="W124" s="32" t="s">
        <v>171</v>
      </c>
      <c r="X124" s="2" t="str">
        <f t="shared" si="33"/>
        <v>R</v>
      </c>
      <c r="Y124" s="32" t="s">
        <v>172</v>
      </c>
      <c r="Z124" s="2" t="str">
        <f t="shared" si="34"/>
        <v>R</v>
      </c>
      <c r="AA124" s="32" t="s">
        <v>173</v>
      </c>
      <c r="AD124" s="2" t="str">
        <f t="shared" si="35"/>
        <v>3B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t="s">
        <v>182</v>
      </c>
      <c r="T125" s="3" t="str">
        <f t="shared" si="31"/>
        <v>Cardenal</v>
      </c>
      <c r="U125" s="32" t="s">
        <v>161</v>
      </c>
      <c r="V125" s="2" t="str">
        <f t="shared" si="32"/>
        <v>5C</v>
      </c>
      <c r="W125" s="32" t="s">
        <v>171</v>
      </c>
      <c r="X125" s="2" t="str">
        <f t="shared" si="33"/>
        <v>R</v>
      </c>
      <c r="Y125" s="32" t="s">
        <v>172</v>
      </c>
      <c r="Z125" s="2" t="str">
        <f t="shared" si="34"/>
        <v>R</v>
      </c>
      <c r="AA125" s="32" t="s">
        <v>173</v>
      </c>
      <c r="AD125" s="2" t="str">
        <f t="shared" si="35"/>
        <v>CF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t="s">
        <v>183</v>
      </c>
      <c r="T126" s="3" t="str">
        <f t="shared" si="31"/>
        <v>Johnstone</v>
      </c>
      <c r="U126" s="32" t="s">
        <v>161</v>
      </c>
      <c r="V126" s="2" t="str">
        <f t="shared" si="32"/>
        <v>5C</v>
      </c>
      <c r="W126" s="32" t="s">
        <v>171</v>
      </c>
      <c r="X126" s="2" t="str">
        <f t="shared" si="33"/>
        <v>L</v>
      </c>
      <c r="Y126" s="32" t="s">
        <v>172</v>
      </c>
      <c r="Z126" s="2" t="str">
        <f t="shared" si="34"/>
        <v>R</v>
      </c>
      <c r="AA126" s="32" t="s">
        <v>173</v>
      </c>
      <c r="AD126" s="2" t="str">
        <f t="shared" si="35"/>
        <v>CF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33" t="s">
        <v>185</v>
      </c>
      <c r="T127" s="3" t="str">
        <f>IF(R127&gt;0,_xlfn.XLOOKUP(R127,$P$71:$P$111,$H$71:$H$111),"-")</f>
        <v>Clark</v>
      </c>
      <c r="U127" s="32" t="s">
        <v>163</v>
      </c>
      <c r="V127" s="2">
        <f>IF(R127&gt;0,_xlfn.XLOOKUP(R127,$P$71:$P$111,$I$71:$I$111),"-")</f>
        <v>23</v>
      </c>
      <c r="W127" s="32" t="s">
        <v>1402</v>
      </c>
      <c r="X127" s="2">
        <f>IF(R127&gt;0,_xlfn.XLOOKUP(R127,$P$71:$P$111,$J$71:$J$111),"-")</f>
        <v>6</v>
      </c>
      <c r="Y127" s="32" t="s">
        <v>164</v>
      </c>
      <c r="Z127" s="2"/>
      <c r="AA127" s="32"/>
      <c r="AD127" s="2" t="str">
        <f t="shared" ref="AD127" si="36">_xlfn.XLOOKUP(R127,$M$71:$M$127,$F$71:$F$127)</f>
        <v>LF</v>
      </c>
    </row>
    <row r="128" spans="5:30" x14ac:dyDescent="0.25">
      <c r="E128" s="2" t="s">
        <v>385</v>
      </c>
      <c r="F128" s="2" t="s">
        <v>385</v>
      </c>
      <c r="G128" s="2">
        <v>0</v>
      </c>
      <c r="H128" s="3">
        <v>0</v>
      </c>
      <c r="I128" s="2" t="s">
        <v>385</v>
      </c>
      <c r="J128" s="2" t="s">
        <v>385</v>
      </c>
      <c r="S128" s="34" t="s">
        <v>187</v>
      </c>
      <c r="T128" s="3"/>
      <c r="U128"/>
      <c r="Z128" s="2"/>
      <c r="AA128" s="2"/>
    </row>
  </sheetData>
  <sortState xmlns:xlrd2="http://schemas.microsoft.com/office/spreadsheetml/2017/richdata2" ref="E96:J113">
    <sortCondition descending="1" ref="J96:J113"/>
    <sortCondition descending="1" ref="G96:G11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5528-6C85-4502-BEF8-B9F92C00BEFA}">
  <sheetPr>
    <tabColor theme="7"/>
  </sheetPr>
  <dimension ref="A1:AS128"/>
  <sheetViews>
    <sheetView topLeftCell="A90" workbookViewId="0">
      <selection activeCell="T66" sqref="T66"/>
    </sheetView>
  </sheetViews>
  <sheetFormatPr defaultRowHeight="15" x14ac:dyDescent="0.25"/>
  <cols>
    <col min="1" max="1" width="18" bestFit="1" customWidth="1"/>
    <col min="2" max="2" width="4" style="2" bestFit="1" customWidth="1"/>
    <col min="3" max="3" width="7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4.57031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8" width="4" style="2" bestFit="1" customWidth="1"/>
    <col min="19" max="19" width="29.7109375" style="2" bestFit="1" customWidth="1"/>
    <col min="20" max="20" width="11.5703125" style="2" bestFit="1" customWidth="1"/>
    <col min="21" max="21" width="4" style="2" bestFit="1" customWidth="1"/>
    <col min="22" max="22" width="3.28515625" style="2" bestFit="1" customWidth="1"/>
    <col min="23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2.7109375" bestFit="1" customWidth="1"/>
    <col min="28" max="29" width="4.28515625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5.7109375" style="3" bestFit="1" customWidth="1"/>
    <col min="38" max="38" width="7.7109375" bestFit="1" customWidth="1"/>
    <col min="39" max="39" width="14.57031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2.4257812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1375</v>
      </c>
      <c r="B3" s="2">
        <v>31</v>
      </c>
      <c r="C3" s="2" t="s">
        <v>129</v>
      </c>
      <c r="D3" s="2" t="s">
        <v>116</v>
      </c>
      <c r="E3" s="2" t="s">
        <v>116</v>
      </c>
      <c r="F3" s="2" t="s">
        <v>125</v>
      </c>
      <c r="G3" s="2">
        <v>170</v>
      </c>
      <c r="H3" s="29">
        <v>13155</v>
      </c>
      <c r="I3" s="2">
        <v>9</v>
      </c>
      <c r="J3" s="2">
        <v>130</v>
      </c>
      <c r="K3" s="2">
        <v>117</v>
      </c>
      <c r="L3" s="2">
        <v>130</v>
      </c>
      <c r="M3" s="2">
        <v>127</v>
      </c>
      <c r="N3" s="91">
        <v>0</v>
      </c>
      <c r="O3" s="2">
        <v>0</v>
      </c>
      <c r="P3" s="2">
        <v>2</v>
      </c>
      <c r="Q3" s="2">
        <v>0</v>
      </c>
      <c r="R3" s="2">
        <v>3</v>
      </c>
      <c r="S3" s="2">
        <v>123</v>
      </c>
      <c r="T3" s="2">
        <v>0</v>
      </c>
      <c r="U3" s="2">
        <v>0</v>
      </c>
      <c r="V3" s="2">
        <v>0</v>
      </c>
      <c r="W3" s="2">
        <v>0</v>
      </c>
      <c r="X3" s="2">
        <v>3</v>
      </c>
      <c r="Y3" s="2">
        <v>2</v>
      </c>
      <c r="AA3" s="22"/>
      <c r="AB3" s="20"/>
      <c r="AC3" s="21"/>
      <c r="AD3" s="23">
        <f t="shared" ref="AD3:AD38" si="0">IF(SUM(N3:V3)=0,MAX(X3:Y3),MAX(N3:V3))</f>
        <v>123</v>
      </c>
      <c r="AE3" s="23" t="str">
        <f t="shared" ref="AE3:AE60" si="1">IF(J3&gt;0,_xlfn.XLOOKUP($AD3,$N3:$Y3,$N$2:$Y$2),"")</f>
        <v>SS</v>
      </c>
      <c r="AF3" s="23" t="str">
        <f>IF(AJ3="P",_xlfn.XLOOKUP($AQ3,Pitching!$AP$2:$AP$239,Pitching!$AS$2:$AS$239),"")</f>
        <v/>
      </c>
      <c r="AG3" s="23" t="str">
        <f>IF(AJ3="P",_xlfn.XLOOKUP($AQ3,Pitching!$AP$2:$AP$239,Pitching!$AT$2:$AT$239),"")</f>
        <v/>
      </c>
      <c r="AH3" s="23" t="str">
        <f>IF(J3&gt;0, IF(AJ3&lt;&gt;"P",_xlfn.XLOOKUP($AQ3,Batting!$AS$2:$AS$519,Batting!$AY$2:$AY$519),""),"")</f>
        <v>5C</v>
      </c>
      <c r="AI3" s="23" t="str" cm="1">
        <f t="array" ref="AI3">IF(J3&gt;0, IF(AJ3&lt;&gt;"P",_xlfn.XLOOKUP($AQ3,Batting!$AS$2:$AS$523,Batting!AZ$2:$AZ$523),""),"")</f>
        <v>R</v>
      </c>
      <c r="AJ3" s="23" t="str">
        <f t="shared" ref="AJ3:AJ60" si="2">IF(J3&gt;0, IF(N3&gt;0,"P","Field"),"")</f>
        <v>Field</v>
      </c>
      <c r="AK3" s="28" t="str">
        <f t="shared" ref="AK3:AK60" si="3">IF(J3&gt;0, A3,"")</f>
        <v>Rubén Amaro-Sr.</v>
      </c>
      <c r="AL3" t="s">
        <v>1314</v>
      </c>
      <c r="AM3" t="s">
        <v>1376</v>
      </c>
      <c r="AN3" s="23" t="str">
        <f>AJ3</f>
        <v>Field</v>
      </c>
      <c r="AO3" s="23" t="str">
        <f>AE3</f>
        <v>SS</v>
      </c>
      <c r="AP3" s="23">
        <f>AD3</f>
        <v>123</v>
      </c>
      <c r="AQ3" s="28" t="str">
        <f>AM3</f>
        <v>Amaro-Sr.</v>
      </c>
      <c r="AR3" s="23" t="str">
        <f>IF($AJ3="P",$AF3,$AH3)</f>
        <v>5C</v>
      </c>
      <c r="AS3" s="23" t="str">
        <f>IF($AJ3="P",$AG3,$AI3)</f>
        <v>R</v>
      </c>
    </row>
    <row r="4" spans="1:45" x14ac:dyDescent="0.25">
      <c r="A4" t="s">
        <v>950</v>
      </c>
      <c r="B4" s="2">
        <v>29</v>
      </c>
      <c r="C4" s="2" t="s">
        <v>119</v>
      </c>
      <c r="D4" s="2" t="s">
        <v>122</v>
      </c>
      <c r="E4" s="2" t="s">
        <v>122</v>
      </c>
      <c r="F4" s="2" t="s">
        <v>118</v>
      </c>
      <c r="G4" s="2">
        <v>195</v>
      </c>
      <c r="H4" s="29">
        <v>13933</v>
      </c>
      <c r="I4" s="2">
        <v>8</v>
      </c>
      <c r="J4" s="2">
        <v>17</v>
      </c>
      <c r="K4" s="2">
        <v>17</v>
      </c>
      <c r="L4" s="2">
        <v>17</v>
      </c>
      <c r="M4" s="2">
        <v>17</v>
      </c>
      <c r="N4" s="91">
        <v>17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AA4" s="22"/>
      <c r="AB4" s="20"/>
      <c r="AC4" s="21"/>
      <c r="AD4" s="23">
        <f t="shared" si="0"/>
        <v>17</v>
      </c>
      <c r="AE4" s="23" t="str">
        <f t="shared" si="1"/>
        <v>P</v>
      </c>
      <c r="AF4" s="23">
        <f>IF(AJ4="P",_xlfn.XLOOKUP($AQ4,Pitching!$AP$2:$AP$239,Pitching!$AS$2:$AS$239),"")</f>
        <v>20</v>
      </c>
      <c r="AG4" s="23">
        <f>IF(AJ4="P",_xlfn.XLOOKUP($AQ4,Pitching!$AP$2:$AP$239,Pitching!$AT$2:$AT$239),"")</f>
        <v>6</v>
      </c>
      <c r="AH4" s="23" t="str">
        <f>IF(J4&gt;0, IF(AJ4&lt;&gt;"P",_xlfn.XLOOKUP($AQ4,Batting!$AS$2:$AS$519,Batting!$AY$2:$AY$519),""),"")</f>
        <v/>
      </c>
      <c r="AI4" s="23" t="str" cm="1">
        <f t="array" ref="AI4">IF(J4&gt;0, IF(AJ4&lt;&gt;"P",_xlfn.XLOOKUP($AQ4,Batting!$AS$2:$AS$523,Batting!AZ$2:$AZ$523),""),"")</f>
        <v/>
      </c>
      <c r="AJ4" s="23" t="str">
        <f t="shared" si="2"/>
        <v>P</v>
      </c>
      <c r="AK4" s="28" t="str">
        <f t="shared" si="3"/>
        <v>Steve Barber</v>
      </c>
      <c r="AL4" t="s">
        <v>139</v>
      </c>
      <c r="AM4" t="s">
        <v>1335</v>
      </c>
      <c r="AN4" s="23" t="str">
        <f t="shared" ref="AN4:AN60" si="4">AJ4</f>
        <v>P</v>
      </c>
      <c r="AO4" s="23" t="str">
        <f t="shared" ref="AO4:AO60" si="5">AE4</f>
        <v>P</v>
      </c>
      <c r="AP4" s="23">
        <f t="shared" ref="AP4:AP60" si="6">AD4</f>
        <v>17</v>
      </c>
      <c r="AQ4" s="28" t="str">
        <f t="shared" ref="AQ4:AQ60" si="7">AM4</f>
        <v>Barber</v>
      </c>
      <c r="AR4" s="23">
        <f t="shared" ref="AR4:AR60" si="8">IF($AJ4="P",$AF4,$AH4)</f>
        <v>20</v>
      </c>
      <c r="AS4" s="23">
        <f t="shared" ref="AS4:AS60" si="9">IF($AJ4="P",$AG4,$AI4)</f>
        <v>6</v>
      </c>
    </row>
    <row r="5" spans="1:45" x14ac:dyDescent="0.25">
      <c r="A5" t="s">
        <v>951</v>
      </c>
      <c r="B5" s="2">
        <v>31</v>
      </c>
      <c r="C5" s="2" t="s">
        <v>119</v>
      </c>
      <c r="D5" s="2" t="s">
        <v>122</v>
      </c>
      <c r="E5" s="2" t="s">
        <v>116</v>
      </c>
      <c r="F5" s="2" t="s">
        <v>118</v>
      </c>
      <c r="G5" s="2">
        <v>192</v>
      </c>
      <c r="H5" s="29">
        <v>13221</v>
      </c>
      <c r="I5" s="2">
        <v>4</v>
      </c>
      <c r="J5" s="2">
        <v>17</v>
      </c>
      <c r="K5" s="2">
        <v>4</v>
      </c>
      <c r="L5" s="2">
        <v>17</v>
      </c>
      <c r="M5" s="2">
        <v>13</v>
      </c>
      <c r="N5" s="91">
        <v>0</v>
      </c>
      <c r="O5" s="2">
        <v>0</v>
      </c>
      <c r="P5" s="2">
        <v>13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4</v>
      </c>
      <c r="Y5" s="2">
        <v>4</v>
      </c>
      <c r="AA5" s="22"/>
      <c r="AB5" s="20"/>
      <c r="AC5" s="21"/>
      <c r="AD5" s="23">
        <f t="shared" si="0"/>
        <v>13</v>
      </c>
      <c r="AE5" s="23" t="str">
        <f t="shared" si="1"/>
        <v>1B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7C</v>
      </c>
      <c r="AI5" s="23" t="str" cm="1">
        <f t="array" ref="AI5">IF(J5&gt;0, IF(AJ5&lt;&gt;"P",_xlfn.XLOOKUP($AQ5,Batting!$AS$2:$AS$523,Batting!AZ$2:$AZ$523),""),"")</f>
        <v>L</v>
      </c>
      <c r="AJ5" s="23" t="str">
        <f t="shared" si="2"/>
        <v>Field</v>
      </c>
      <c r="AK5" s="28" t="str">
        <f t="shared" si="3"/>
        <v>Ray Barker</v>
      </c>
      <c r="AL5" t="s">
        <v>328</v>
      </c>
      <c r="AM5" t="s">
        <v>307</v>
      </c>
      <c r="AN5" s="23" t="str">
        <f t="shared" si="4"/>
        <v>Field</v>
      </c>
      <c r="AO5" s="23" t="str">
        <f t="shared" si="5"/>
        <v>1B</v>
      </c>
      <c r="AP5" s="23">
        <f t="shared" si="6"/>
        <v>13</v>
      </c>
      <c r="AQ5" s="28" t="str">
        <f t="shared" si="7"/>
        <v>Barker</v>
      </c>
      <c r="AR5" s="23" t="str">
        <f t="shared" si="8"/>
        <v>7C</v>
      </c>
      <c r="AS5" s="23" t="str">
        <f t="shared" si="9"/>
        <v>L</v>
      </c>
    </row>
    <row r="6" spans="1:45" x14ac:dyDescent="0.25">
      <c r="A6" t="s">
        <v>563</v>
      </c>
      <c r="B6" s="2">
        <v>28</v>
      </c>
      <c r="C6" s="2" t="s">
        <v>119</v>
      </c>
      <c r="D6" s="2" t="s">
        <v>116</v>
      </c>
      <c r="E6" s="2" t="s">
        <v>116</v>
      </c>
      <c r="F6" s="2" t="s">
        <v>118</v>
      </c>
      <c r="G6" s="2">
        <v>170</v>
      </c>
      <c r="H6" s="29">
        <v>14312</v>
      </c>
      <c r="I6" s="2">
        <v>6</v>
      </c>
      <c r="J6" s="2">
        <v>17</v>
      </c>
      <c r="K6" s="2">
        <v>1</v>
      </c>
      <c r="L6" s="2">
        <v>17</v>
      </c>
      <c r="M6" s="2">
        <v>17</v>
      </c>
      <c r="N6" s="91">
        <v>17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AA6" s="22"/>
      <c r="AB6" s="20"/>
      <c r="AC6" s="21"/>
      <c r="AD6" s="23">
        <f t="shared" si="0"/>
        <v>17</v>
      </c>
      <c r="AE6" s="23" t="str">
        <f t="shared" si="1"/>
        <v>P</v>
      </c>
      <c r="AF6" s="23">
        <f>IF(AJ6="P",_xlfn.XLOOKUP($AQ6,Pitching!$AP$2:$AP$239,Pitching!$AS$2:$AS$239),"")</f>
        <v>17</v>
      </c>
      <c r="AG6" s="23">
        <f>IF(AJ6="P",_xlfn.XLOOKUP($AQ6,Pitching!$AP$2:$AP$239,Pitching!$AT$2:$AT$239),"")</f>
        <v>4</v>
      </c>
      <c r="AH6" s="23" t="str">
        <f>IF(J6&gt;0, IF(AJ6&lt;&gt;"P",_xlfn.XLOOKUP($AQ6,Batting!$AS$2:$AS$519,Batting!$AY$2:$AY$519),""),"")</f>
        <v/>
      </c>
      <c r="AI6" s="23" t="str" cm="1">
        <f t="array" ref="AI6">IF(J6&gt;0, IF(AJ6&lt;&gt;"P",_xlfn.XLOOKUP($AQ6,Batting!$AS$2:$AS$523,Batting!AZ$2:$AZ$523),""),"")</f>
        <v/>
      </c>
      <c r="AJ6" s="23" t="str">
        <f t="shared" si="2"/>
        <v>P</v>
      </c>
      <c r="AK6" s="28" t="str">
        <f t="shared" si="3"/>
        <v>Jim Bouton</v>
      </c>
      <c r="AL6" t="s">
        <v>296</v>
      </c>
      <c r="AM6" t="s">
        <v>1185</v>
      </c>
      <c r="AN6" s="23" t="str">
        <f t="shared" si="4"/>
        <v>P</v>
      </c>
      <c r="AO6" s="23" t="str">
        <f t="shared" si="5"/>
        <v>P</v>
      </c>
      <c r="AP6" s="23">
        <f t="shared" si="6"/>
        <v>17</v>
      </c>
      <c r="AQ6" s="28" t="str">
        <f t="shared" si="7"/>
        <v>Bouton</v>
      </c>
      <c r="AR6" s="23">
        <f t="shared" si="8"/>
        <v>17</v>
      </c>
      <c r="AS6" s="23">
        <f t="shared" si="9"/>
        <v>4</v>
      </c>
    </row>
    <row r="7" spans="1:45" x14ac:dyDescent="0.25">
      <c r="A7" t="s">
        <v>935</v>
      </c>
      <c r="B7" s="2">
        <v>28</v>
      </c>
      <c r="C7" s="2" t="s">
        <v>119</v>
      </c>
      <c r="D7" s="2" t="s">
        <v>122</v>
      </c>
      <c r="E7" s="2" t="s">
        <v>116</v>
      </c>
      <c r="F7" s="2" t="s">
        <v>123</v>
      </c>
      <c r="G7" s="2">
        <v>200</v>
      </c>
      <c r="H7" s="29">
        <v>14218</v>
      </c>
      <c r="I7" s="2">
        <v>7</v>
      </c>
      <c r="J7" s="2">
        <v>16</v>
      </c>
      <c r="K7" s="2">
        <v>1</v>
      </c>
      <c r="L7" s="2">
        <v>16</v>
      </c>
      <c r="M7" s="2">
        <v>1</v>
      </c>
      <c r="N7" s="91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15</v>
      </c>
      <c r="Y7" s="2">
        <v>0</v>
      </c>
      <c r="AA7" s="22"/>
      <c r="AB7" s="20"/>
      <c r="AC7" s="21"/>
      <c r="AD7" s="23">
        <f t="shared" si="0"/>
        <v>1</v>
      </c>
      <c r="AE7" s="23" t="str">
        <f t="shared" si="1"/>
        <v>C</v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>6B</v>
      </c>
      <c r="AI7" s="23" t="str" cm="1">
        <f t="array" ref="AI7">IF(J7&gt;0, IF(AJ7&lt;&gt;"P",_xlfn.XLOOKUP($AQ7,Batting!$AS$2:$AS$523,Batting!AZ$2:$AZ$523),""),"")</f>
        <v>L</v>
      </c>
      <c r="AJ7" s="23" t="str">
        <f t="shared" si="2"/>
        <v>Field</v>
      </c>
      <c r="AK7" s="28" t="str">
        <f t="shared" si="3"/>
        <v>Billy Bryan</v>
      </c>
      <c r="AL7" t="s">
        <v>1026</v>
      </c>
      <c r="AM7" t="s">
        <v>259</v>
      </c>
      <c r="AN7" s="23" t="str">
        <f t="shared" si="4"/>
        <v>Field</v>
      </c>
      <c r="AO7" s="23" t="str">
        <f t="shared" si="5"/>
        <v>C</v>
      </c>
      <c r="AP7" s="23">
        <f t="shared" si="6"/>
        <v>1</v>
      </c>
      <c r="AQ7" s="28" t="str">
        <f t="shared" si="7"/>
        <v>Bryan</v>
      </c>
      <c r="AR7" s="23" t="str">
        <f t="shared" si="8"/>
        <v>6B</v>
      </c>
      <c r="AS7" s="23" t="str">
        <f t="shared" si="9"/>
        <v>L</v>
      </c>
    </row>
    <row r="8" spans="1:45" x14ac:dyDescent="0.25">
      <c r="A8" t="s">
        <v>925</v>
      </c>
      <c r="B8" s="2">
        <v>28</v>
      </c>
      <c r="C8" s="2" t="s">
        <v>382</v>
      </c>
      <c r="D8" s="2" t="s">
        <v>49</v>
      </c>
      <c r="E8" s="2" t="s">
        <v>116</v>
      </c>
      <c r="F8" s="2" t="s">
        <v>117</v>
      </c>
      <c r="G8" s="2">
        <v>175</v>
      </c>
      <c r="H8" s="29">
        <v>14398</v>
      </c>
      <c r="I8" s="2">
        <v>3</v>
      </c>
      <c r="J8" s="2">
        <v>143</v>
      </c>
      <c r="K8" s="2">
        <v>139</v>
      </c>
      <c r="L8" s="2">
        <v>143</v>
      </c>
      <c r="M8" s="2">
        <v>140</v>
      </c>
      <c r="N8" s="91">
        <v>0</v>
      </c>
      <c r="O8" s="2">
        <v>0</v>
      </c>
      <c r="P8" s="2">
        <v>0</v>
      </c>
      <c r="Q8" s="2">
        <v>140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</v>
      </c>
      <c r="Y8" s="2">
        <v>1</v>
      </c>
      <c r="AA8" s="22"/>
      <c r="AB8" s="20"/>
      <c r="AC8" s="21"/>
      <c r="AD8" s="23">
        <f t="shared" si="0"/>
        <v>140</v>
      </c>
      <c r="AE8" s="23" t="str">
        <f t="shared" si="1"/>
        <v>2B</v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>4C</v>
      </c>
      <c r="AI8" s="23" t="str" cm="1">
        <f t="array" ref="AI8">IF(J8&gt;0, IF(AJ8&lt;&gt;"P",_xlfn.XLOOKUP($AQ8,Batting!$AS$2:$AS$523,Batting!AZ$2:$AZ$523),""),"")</f>
        <v>B</v>
      </c>
      <c r="AJ8" s="23" t="str">
        <f t="shared" si="2"/>
        <v>Field</v>
      </c>
      <c r="AK8" s="28" t="str">
        <f t="shared" si="3"/>
        <v>Horace Clarke</v>
      </c>
      <c r="AL8" t="s">
        <v>1165</v>
      </c>
      <c r="AM8" t="s">
        <v>1166</v>
      </c>
      <c r="AN8" s="23" t="str">
        <f t="shared" si="4"/>
        <v>Field</v>
      </c>
      <c r="AO8" s="23" t="str">
        <f t="shared" si="5"/>
        <v>2B</v>
      </c>
      <c r="AP8" s="23">
        <f t="shared" si="6"/>
        <v>140</v>
      </c>
      <c r="AQ8" s="28" t="str">
        <f t="shared" si="7"/>
        <v>Clarke</v>
      </c>
      <c r="AR8" s="23" t="str">
        <f t="shared" si="8"/>
        <v>4C</v>
      </c>
      <c r="AS8" s="23" t="str">
        <f t="shared" si="9"/>
        <v>B</v>
      </c>
    </row>
    <row r="9" spans="1:45" x14ac:dyDescent="0.25">
      <c r="A9" t="s">
        <v>581</v>
      </c>
      <c r="B9" s="2">
        <v>29</v>
      </c>
      <c r="C9" s="2" t="s">
        <v>119</v>
      </c>
      <c r="D9" s="2" t="s">
        <v>116</v>
      </c>
      <c r="E9" s="2" t="s">
        <v>116</v>
      </c>
      <c r="F9" s="2" t="s">
        <v>136</v>
      </c>
      <c r="G9" s="2">
        <v>185</v>
      </c>
      <c r="H9" s="29">
        <v>13801</v>
      </c>
      <c r="I9" s="2">
        <v>8</v>
      </c>
      <c r="J9" s="2">
        <v>6</v>
      </c>
      <c r="K9" s="2">
        <v>0</v>
      </c>
      <c r="L9" s="2">
        <v>6</v>
      </c>
      <c r="M9" s="2">
        <v>1</v>
      </c>
      <c r="N9" s="91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1</v>
      </c>
      <c r="X9" s="2">
        <v>5</v>
      </c>
      <c r="Y9" s="2">
        <v>0</v>
      </c>
      <c r="AA9" s="22"/>
      <c r="AB9" s="20"/>
      <c r="AC9" s="21"/>
      <c r="AD9" s="23">
        <f t="shared" si="0"/>
        <v>1</v>
      </c>
      <c r="AE9" s="23" t="str">
        <f t="shared" si="1"/>
        <v>LF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6B</v>
      </c>
      <c r="AI9" s="23" t="str" cm="1">
        <f t="array" ref="AI9">IF(J9&gt;0, IF(AJ9&lt;&gt;"P",_xlfn.XLOOKUP($AQ9,Batting!$AS$2:$AS$523,Batting!AZ$2:$AZ$523),""),"")</f>
        <v>R</v>
      </c>
      <c r="AJ9" s="23" t="str">
        <f t="shared" si="2"/>
        <v>Field</v>
      </c>
      <c r="AK9" s="28" t="str">
        <f t="shared" si="3"/>
        <v>Lou Clinton</v>
      </c>
      <c r="AL9" t="s">
        <v>1245</v>
      </c>
      <c r="AM9" t="s">
        <v>1246</v>
      </c>
      <c r="AN9" s="23" t="str">
        <f t="shared" si="4"/>
        <v>Field</v>
      </c>
      <c r="AO9" s="23" t="str">
        <f t="shared" si="5"/>
        <v>LF</v>
      </c>
      <c r="AP9" s="23">
        <f t="shared" si="6"/>
        <v>1</v>
      </c>
      <c r="AQ9" s="28" t="str">
        <f t="shared" si="7"/>
        <v>Clinton</v>
      </c>
      <c r="AR9" s="23" t="str">
        <f t="shared" si="8"/>
        <v>6B</v>
      </c>
      <c r="AS9" s="23" t="str">
        <f t="shared" si="9"/>
        <v>R</v>
      </c>
    </row>
    <row r="10" spans="1:45" x14ac:dyDescent="0.25">
      <c r="A10" t="s">
        <v>515</v>
      </c>
      <c r="B10" s="2">
        <v>26</v>
      </c>
      <c r="C10" s="2" t="s">
        <v>119</v>
      </c>
      <c r="D10" s="2" t="s">
        <v>116</v>
      </c>
      <c r="E10" s="2" t="s">
        <v>122</v>
      </c>
      <c r="F10" s="2" t="s">
        <v>125</v>
      </c>
      <c r="G10" s="2">
        <v>175</v>
      </c>
      <c r="H10" s="29">
        <v>15155</v>
      </c>
      <c r="I10" s="2">
        <v>7</v>
      </c>
      <c r="J10" s="2">
        <v>31</v>
      </c>
      <c r="K10" s="2">
        <v>28</v>
      </c>
      <c r="L10" s="2">
        <v>31</v>
      </c>
      <c r="M10" s="2">
        <v>31</v>
      </c>
      <c r="N10" s="91">
        <v>31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AA10" s="22"/>
      <c r="AB10" s="20"/>
      <c r="AC10" s="21"/>
      <c r="AD10" s="23">
        <f t="shared" si="0"/>
        <v>31</v>
      </c>
      <c r="AE10" s="23" t="str">
        <f t="shared" si="1"/>
        <v>P</v>
      </c>
      <c r="AF10" s="23">
        <f>IF(AJ10="P",_xlfn.XLOOKUP($AQ10,Pitching!$AP$2:$AP$239,Pitching!$AS$2:$AS$239),"")</f>
        <v>24</v>
      </c>
      <c r="AG10" s="23">
        <f>IF(AJ10="P",_xlfn.XLOOKUP($AQ10,Pitching!$AP$2:$AP$239,Pitching!$AT$2:$AT$239),"")</f>
        <v>7</v>
      </c>
      <c r="AH10" s="23" t="str">
        <f>IF(J10&gt;0, IF(AJ10&lt;&gt;"P",_xlfn.XLOOKUP($AQ10,Batting!$AS$2:$AS$519,Batting!$AY$2:$AY$519),""),"")</f>
        <v/>
      </c>
      <c r="AI10" s="23" t="str" cm="1">
        <f t="array" ref="AI10">IF(J10&gt;0, IF(AJ10&lt;&gt;"P",_xlfn.XLOOKUP($AQ10,Batting!$AS$2:$AS$523,Batting!AZ$2:$AZ$523),""),"")</f>
        <v/>
      </c>
      <c r="AJ10" s="23" t="str">
        <f t="shared" si="2"/>
        <v>P</v>
      </c>
      <c r="AK10" s="28" t="str">
        <f t="shared" si="3"/>
        <v>Al Downing</v>
      </c>
      <c r="AL10" t="s">
        <v>150</v>
      </c>
      <c r="AM10" t="s">
        <v>1003</v>
      </c>
      <c r="AN10" s="23" t="str">
        <f t="shared" si="4"/>
        <v>P</v>
      </c>
      <c r="AO10" s="23" t="str">
        <f t="shared" si="5"/>
        <v>P</v>
      </c>
      <c r="AP10" s="23">
        <f t="shared" si="6"/>
        <v>31</v>
      </c>
      <c r="AQ10" s="28" t="str">
        <f t="shared" si="7"/>
        <v>Downing</v>
      </c>
      <c r="AR10" s="23">
        <f t="shared" si="8"/>
        <v>24</v>
      </c>
      <c r="AS10" s="23">
        <f t="shared" si="9"/>
        <v>7</v>
      </c>
    </row>
    <row r="11" spans="1:45" x14ac:dyDescent="0.25">
      <c r="A11" t="s">
        <v>516</v>
      </c>
      <c r="B11" s="2">
        <v>24</v>
      </c>
      <c r="C11" s="2" t="s">
        <v>119</v>
      </c>
      <c r="D11" s="2" t="s">
        <v>116</v>
      </c>
      <c r="E11" s="2" t="s">
        <v>116</v>
      </c>
      <c r="F11" s="2" t="s">
        <v>118</v>
      </c>
      <c r="G11" s="2">
        <v>185</v>
      </c>
      <c r="H11" s="29">
        <v>15812</v>
      </c>
      <c r="I11" s="2" t="s">
        <v>124</v>
      </c>
      <c r="J11" s="2">
        <v>9</v>
      </c>
      <c r="K11" s="2">
        <v>9</v>
      </c>
      <c r="L11" s="2">
        <v>9</v>
      </c>
      <c r="M11" s="2">
        <v>9</v>
      </c>
      <c r="N11" s="91">
        <v>0</v>
      </c>
      <c r="O11" s="2">
        <v>7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2</v>
      </c>
      <c r="W11" s="2">
        <v>2</v>
      </c>
      <c r="X11" s="2">
        <v>0</v>
      </c>
      <c r="Y11" s="2">
        <v>0</v>
      </c>
      <c r="AA11" s="22"/>
      <c r="AB11" s="20"/>
      <c r="AC11" s="21"/>
      <c r="AD11" s="23">
        <f t="shared" si="0"/>
        <v>7</v>
      </c>
      <c r="AE11" s="23" t="str">
        <f t="shared" si="1"/>
        <v>C</v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str">
        <f>IF(J11&gt;0, IF(AJ11&lt;&gt;"P",_xlfn.XLOOKUP($AQ11,Batting!$AS$2:$AS$519,Batting!$AY$2:$AY$519),""),"")</f>
        <v>5C</v>
      </c>
      <c r="AI11" s="23" t="str" cm="1">
        <f t="array" ref="AI11">IF(J11&gt;0, IF(AJ11&lt;&gt;"P",_xlfn.XLOOKUP($AQ11,Batting!$AS$2:$AS$523,Batting!AZ$2:$AZ$523),""),"")</f>
        <v>R</v>
      </c>
      <c r="AJ11" s="23" t="str">
        <f t="shared" si="2"/>
        <v>Field</v>
      </c>
      <c r="AK11" s="28" t="str">
        <f t="shared" si="3"/>
        <v>Frank Fernández</v>
      </c>
      <c r="AL11" t="s">
        <v>281</v>
      </c>
      <c r="AM11" t="s">
        <v>1129</v>
      </c>
      <c r="AN11" s="23" t="str">
        <f t="shared" si="4"/>
        <v>Field</v>
      </c>
      <c r="AO11" s="23" t="str">
        <f t="shared" si="5"/>
        <v>C</v>
      </c>
      <c r="AP11" s="23">
        <f t="shared" si="6"/>
        <v>7</v>
      </c>
      <c r="AQ11" s="28" t="str">
        <f t="shared" si="7"/>
        <v>Fernández</v>
      </c>
      <c r="AR11" s="23" t="str">
        <f t="shared" si="8"/>
        <v>5C</v>
      </c>
      <c r="AS11" s="23" t="str">
        <f t="shared" si="9"/>
        <v>R</v>
      </c>
    </row>
    <row r="12" spans="1:45" x14ac:dyDescent="0.25">
      <c r="A12" t="s">
        <v>957</v>
      </c>
      <c r="B12" s="2">
        <v>38</v>
      </c>
      <c r="C12" s="2" t="s">
        <v>119</v>
      </c>
      <c r="D12" s="2" t="s">
        <v>122</v>
      </c>
      <c r="E12" s="2" t="s">
        <v>122</v>
      </c>
      <c r="F12" s="2" t="s">
        <v>128</v>
      </c>
      <c r="G12" s="2">
        <v>178</v>
      </c>
      <c r="H12" s="29">
        <v>10522</v>
      </c>
      <c r="I12" s="2">
        <v>16</v>
      </c>
      <c r="J12" s="2">
        <v>7</v>
      </c>
      <c r="K12" s="2">
        <v>7</v>
      </c>
      <c r="L12" s="2">
        <v>7</v>
      </c>
      <c r="M12" s="2">
        <v>7</v>
      </c>
      <c r="N12" s="91">
        <v>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2"/>
      <c r="AB12" s="20"/>
      <c r="AC12" s="21"/>
      <c r="AD12" s="23">
        <f t="shared" si="0"/>
        <v>7</v>
      </c>
      <c r="AE12" s="23" t="str">
        <f t="shared" si="1"/>
        <v>P</v>
      </c>
      <c r="AF12" s="23">
        <f>IF(AJ12="P",_xlfn.XLOOKUP($AQ12,Pitching!$AP$2:$AP$239,Pitching!$AS$2:$AS$239),"")</f>
        <v>10</v>
      </c>
      <c r="AG12" s="23">
        <f>IF(AJ12="P",_xlfn.XLOOKUP($AQ12,Pitching!$AP$2:$AP$239,Pitching!$AT$2:$AT$239),"")</f>
        <v>7</v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>P</v>
      </c>
      <c r="AK12" s="28" t="str">
        <f t="shared" si="3"/>
        <v>Whitey Ford</v>
      </c>
      <c r="AL12" t="s">
        <v>1368</v>
      </c>
      <c r="AM12" t="s">
        <v>1369</v>
      </c>
      <c r="AN12" s="23" t="str">
        <f t="shared" si="4"/>
        <v>P</v>
      </c>
      <c r="AO12" s="23" t="str">
        <f t="shared" si="5"/>
        <v>P</v>
      </c>
      <c r="AP12" s="23">
        <f t="shared" si="6"/>
        <v>7</v>
      </c>
      <c r="AQ12" s="28" t="str">
        <f t="shared" si="7"/>
        <v>Ford</v>
      </c>
      <c r="AR12" s="23">
        <f t="shared" si="8"/>
        <v>10</v>
      </c>
      <c r="AS12" s="23">
        <f t="shared" si="9"/>
        <v>7</v>
      </c>
    </row>
    <row r="13" spans="1:45" x14ac:dyDescent="0.25">
      <c r="A13" t="s">
        <v>919</v>
      </c>
      <c r="B13" s="2">
        <v>28</v>
      </c>
      <c r="C13" s="2" t="s">
        <v>119</v>
      </c>
      <c r="D13" s="2" t="s">
        <v>122</v>
      </c>
      <c r="E13" s="2" t="s">
        <v>116</v>
      </c>
      <c r="F13" s="2" t="s">
        <v>118</v>
      </c>
      <c r="G13" s="2">
        <v>180</v>
      </c>
      <c r="H13" s="29">
        <v>14191</v>
      </c>
      <c r="I13" s="2">
        <v>6</v>
      </c>
      <c r="J13" s="2">
        <v>116</v>
      </c>
      <c r="K13" s="2">
        <v>93</v>
      </c>
      <c r="L13" s="2">
        <v>116</v>
      </c>
      <c r="M13" s="2">
        <v>99</v>
      </c>
      <c r="N13" s="91">
        <v>0</v>
      </c>
      <c r="O13" s="2">
        <v>99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21</v>
      </c>
      <c r="Y13" s="2">
        <v>0</v>
      </c>
      <c r="AA13" s="22"/>
      <c r="AB13" s="20"/>
      <c r="AC13" s="21"/>
      <c r="AD13" s="23">
        <f t="shared" si="0"/>
        <v>99</v>
      </c>
      <c r="AE13" s="23" t="str">
        <f t="shared" si="1"/>
        <v>C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5C</v>
      </c>
      <c r="AI13" s="23" t="str" cm="1">
        <f t="array" ref="AI13">IF(J13&gt;0, IF(AJ13&lt;&gt;"P",_xlfn.XLOOKUP($AQ13,Batting!$AS$2:$AS$523,Batting!AZ$2:$AZ$523),""),"")</f>
        <v>L</v>
      </c>
      <c r="AJ13" s="23" t="str">
        <f t="shared" si="2"/>
        <v>Field</v>
      </c>
      <c r="AK13" s="28" t="str">
        <f t="shared" si="3"/>
        <v>Jake Gibbs</v>
      </c>
      <c r="AL13" t="s">
        <v>1176</v>
      </c>
      <c r="AM13" t="s">
        <v>1177</v>
      </c>
      <c r="AN13" s="23" t="str">
        <f t="shared" si="4"/>
        <v>Field</v>
      </c>
      <c r="AO13" s="23" t="str">
        <f t="shared" si="5"/>
        <v>C</v>
      </c>
      <c r="AP13" s="23">
        <f t="shared" si="6"/>
        <v>99</v>
      </c>
      <c r="AQ13" s="28" t="str">
        <f t="shared" si="7"/>
        <v>Gibbs</v>
      </c>
      <c r="AR13" s="23" t="str">
        <f t="shared" si="8"/>
        <v>5C</v>
      </c>
      <c r="AS13" s="23" t="str">
        <f t="shared" si="9"/>
        <v>L</v>
      </c>
    </row>
    <row r="14" spans="1:45" x14ac:dyDescent="0.25">
      <c r="A14" t="s">
        <v>960</v>
      </c>
      <c r="B14" s="2">
        <v>32</v>
      </c>
      <c r="C14" s="2" t="s">
        <v>119</v>
      </c>
      <c r="D14" s="2" t="s">
        <v>122</v>
      </c>
      <c r="E14" s="2" t="s">
        <v>122</v>
      </c>
      <c r="F14" s="2" t="s">
        <v>132</v>
      </c>
      <c r="G14" s="2">
        <v>190</v>
      </c>
      <c r="H14" s="29">
        <v>12753</v>
      </c>
      <c r="I14" s="2">
        <v>7</v>
      </c>
      <c r="J14" s="2">
        <v>44</v>
      </c>
      <c r="K14" s="2">
        <v>0</v>
      </c>
      <c r="L14" s="2">
        <v>44</v>
      </c>
      <c r="M14" s="2">
        <v>44</v>
      </c>
      <c r="N14" s="91">
        <v>44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2"/>
      <c r="AB14" s="20"/>
      <c r="AC14" s="21"/>
      <c r="AD14" s="23">
        <f t="shared" si="0"/>
        <v>44</v>
      </c>
      <c r="AE14" s="23" t="str">
        <f t="shared" si="1"/>
        <v>P</v>
      </c>
      <c r="AF14" s="23">
        <f>IF(AJ14="P",_xlfn.XLOOKUP($AQ14,Pitching!$AP$2:$AP$239,Pitching!$AS$2:$AS$239),"")</f>
        <v>20</v>
      </c>
      <c r="AG14" s="23">
        <f>IF(AJ14="P",_xlfn.XLOOKUP($AQ14,Pitching!$AP$2:$AP$239,Pitching!$AT$2:$AT$239),"")</f>
        <v>2</v>
      </c>
      <c r="AH14" s="23" t="str">
        <f>IF(J14&gt;0, IF(AJ14&lt;&gt;"P",_xlfn.XLOOKUP($AQ14,Batting!$AS$2:$AS$519,Batting!$AY$2:$AY$519),""),"")</f>
        <v/>
      </c>
      <c r="AI14" s="23" t="str" cm="1">
        <f t="array" ref="AI14">IF(J14&gt;0, IF(AJ14&lt;&gt;"P",_xlfn.XLOOKUP($AQ14,Batting!$AS$2:$AS$523,Batting!AZ$2:$AZ$523),""),"")</f>
        <v/>
      </c>
      <c r="AJ14" s="23" t="str">
        <f t="shared" si="2"/>
        <v>P</v>
      </c>
      <c r="AK14" s="28" t="str">
        <f t="shared" si="3"/>
        <v>Steve Hamilton</v>
      </c>
      <c r="AL14" t="s">
        <v>139</v>
      </c>
      <c r="AM14" t="s">
        <v>1462</v>
      </c>
      <c r="AN14" s="23" t="str">
        <f t="shared" si="4"/>
        <v>P</v>
      </c>
      <c r="AO14" s="23" t="str">
        <f t="shared" si="5"/>
        <v>P</v>
      </c>
      <c r="AP14" s="23">
        <f t="shared" si="6"/>
        <v>44</v>
      </c>
      <c r="AQ14" s="28" t="str">
        <f t="shared" si="7"/>
        <v>HamiltonS</v>
      </c>
      <c r="AR14" s="23">
        <f t="shared" si="8"/>
        <v>20</v>
      </c>
      <c r="AS14" s="23">
        <f t="shared" si="9"/>
        <v>2</v>
      </c>
    </row>
    <row r="15" spans="1:45" x14ac:dyDescent="0.25">
      <c r="A15" t="s">
        <v>938</v>
      </c>
      <c r="B15" s="2">
        <v>24</v>
      </c>
      <c r="C15" s="2" t="s">
        <v>119</v>
      </c>
      <c r="D15" s="2" t="s">
        <v>122</v>
      </c>
      <c r="E15" s="2" t="s">
        <v>122</v>
      </c>
      <c r="F15" s="2" t="s">
        <v>136</v>
      </c>
      <c r="G15" s="2">
        <v>188</v>
      </c>
      <c r="H15" s="29">
        <v>15543</v>
      </c>
      <c r="I15" s="2">
        <v>3</v>
      </c>
      <c r="J15" s="2">
        <v>68</v>
      </c>
      <c r="K15" s="2">
        <v>31</v>
      </c>
      <c r="L15" s="2">
        <v>68</v>
      </c>
      <c r="M15" s="2">
        <v>63</v>
      </c>
      <c r="N15" s="91">
        <v>0</v>
      </c>
      <c r="O15" s="2">
        <v>0</v>
      </c>
      <c r="P15" s="2">
        <v>54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10</v>
      </c>
      <c r="W15" s="2">
        <v>10</v>
      </c>
      <c r="X15" s="2">
        <v>5</v>
      </c>
      <c r="Y15" s="2">
        <v>15</v>
      </c>
      <c r="AA15" s="22"/>
      <c r="AB15" s="20"/>
      <c r="AC15" s="21"/>
      <c r="AD15" s="23">
        <f t="shared" si="0"/>
        <v>54</v>
      </c>
      <c r="AE15" s="23" t="str">
        <f t="shared" si="1"/>
        <v>1B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7C</v>
      </c>
      <c r="AI15" s="23" t="str" cm="1">
        <f t="array" ref="AI15">IF(J15&gt;0, IF(AJ15&lt;&gt;"P",_xlfn.XLOOKUP($AQ15,Batting!$AS$2:$AS$523,Batting!AZ$2:$AZ$523),""),"")</f>
        <v>L</v>
      </c>
      <c r="AJ15" s="23" t="str">
        <f t="shared" si="2"/>
        <v>Field</v>
      </c>
      <c r="AK15" s="28" t="str">
        <f t="shared" si="3"/>
        <v>Mike Hegan</v>
      </c>
      <c r="AL15" t="s">
        <v>314</v>
      </c>
      <c r="AM15" t="s">
        <v>1265</v>
      </c>
      <c r="AN15" s="23" t="str">
        <f t="shared" si="4"/>
        <v>Field</v>
      </c>
      <c r="AO15" s="23" t="str">
        <f t="shared" si="5"/>
        <v>1B</v>
      </c>
      <c r="AP15" s="23">
        <f t="shared" si="6"/>
        <v>54</v>
      </c>
      <c r="AQ15" s="28" t="str">
        <f t="shared" si="7"/>
        <v>Hegan</v>
      </c>
      <c r="AR15" s="23" t="str">
        <f t="shared" si="8"/>
        <v>7C</v>
      </c>
      <c r="AS15" s="23" t="str">
        <f t="shared" si="9"/>
        <v>L</v>
      </c>
    </row>
    <row r="16" spans="1:45" x14ac:dyDescent="0.25">
      <c r="A16" t="s">
        <v>484</v>
      </c>
      <c r="B16" s="2">
        <v>38</v>
      </c>
      <c r="C16" s="2" t="s">
        <v>119</v>
      </c>
      <c r="D16" s="2" t="s">
        <v>116</v>
      </c>
      <c r="E16" s="2" t="s">
        <v>116</v>
      </c>
      <c r="F16" s="2" t="s">
        <v>126</v>
      </c>
      <c r="G16" s="2">
        <v>196</v>
      </c>
      <c r="H16" s="29">
        <v>10647</v>
      </c>
      <c r="I16" s="2">
        <v>14</v>
      </c>
      <c r="J16" s="2">
        <v>66</v>
      </c>
      <c r="K16" s="2">
        <v>47</v>
      </c>
      <c r="L16" s="2">
        <v>66</v>
      </c>
      <c r="M16" s="2">
        <v>48</v>
      </c>
      <c r="N16" s="91">
        <v>0</v>
      </c>
      <c r="O16" s="2">
        <v>48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19</v>
      </c>
      <c r="Y16" s="2">
        <v>0</v>
      </c>
      <c r="AA16" s="22"/>
      <c r="AB16" s="20"/>
      <c r="AC16" s="21"/>
      <c r="AD16" s="23">
        <f t="shared" si="0"/>
        <v>48</v>
      </c>
      <c r="AE16" s="23" t="str">
        <f t="shared" si="1"/>
        <v>C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6C</v>
      </c>
      <c r="AI16" s="23" t="str" cm="1">
        <f t="array" ref="AI16">IF(J16&gt;0, IF(AJ16&lt;&gt;"P",_xlfn.XLOOKUP($AQ16,Batting!$AS$2:$AS$523,Batting!AZ$2:$AZ$523),""),"")</f>
        <v>R</v>
      </c>
      <c r="AJ16" s="23" t="str">
        <f t="shared" si="2"/>
        <v>Field</v>
      </c>
      <c r="AK16" s="28" t="str">
        <f t="shared" si="3"/>
        <v>Elston Howard</v>
      </c>
      <c r="AL16" t="s">
        <v>1126</v>
      </c>
      <c r="AM16" t="s">
        <v>1467</v>
      </c>
      <c r="AN16" s="23" t="str">
        <f t="shared" si="4"/>
        <v>Field</v>
      </c>
      <c r="AO16" s="23" t="str">
        <f t="shared" si="5"/>
        <v>C</v>
      </c>
      <c r="AP16" s="23">
        <f t="shared" si="6"/>
        <v>48</v>
      </c>
      <c r="AQ16" s="28" t="str">
        <f t="shared" si="7"/>
        <v>HowardE</v>
      </c>
      <c r="AR16" s="23" t="str">
        <f t="shared" si="8"/>
        <v>6C</v>
      </c>
      <c r="AS16" s="23" t="str">
        <f t="shared" si="9"/>
        <v>R</v>
      </c>
    </row>
    <row r="17" spans="1:45" x14ac:dyDescent="0.25">
      <c r="A17" t="s">
        <v>617</v>
      </c>
      <c r="B17" s="2">
        <v>31</v>
      </c>
      <c r="C17" s="2" t="s">
        <v>119</v>
      </c>
      <c r="D17" s="2" t="s">
        <v>116</v>
      </c>
      <c r="E17" s="2" t="s">
        <v>116</v>
      </c>
      <c r="F17" s="2" t="s">
        <v>379</v>
      </c>
      <c r="G17" s="2">
        <v>155</v>
      </c>
      <c r="H17" s="29">
        <v>13284</v>
      </c>
      <c r="I17" s="2">
        <v>7</v>
      </c>
      <c r="J17" s="2">
        <v>63</v>
      </c>
      <c r="K17" s="2">
        <v>34</v>
      </c>
      <c r="L17" s="2">
        <v>63</v>
      </c>
      <c r="M17" s="2">
        <v>37</v>
      </c>
      <c r="N17" s="91">
        <v>0</v>
      </c>
      <c r="O17" s="2">
        <v>0</v>
      </c>
      <c r="P17" s="2">
        <v>0</v>
      </c>
      <c r="Q17" s="2">
        <v>22</v>
      </c>
      <c r="R17" s="2">
        <v>12</v>
      </c>
      <c r="S17" s="2">
        <v>3</v>
      </c>
      <c r="T17" s="2">
        <v>0</v>
      </c>
      <c r="U17" s="2">
        <v>0</v>
      </c>
      <c r="V17" s="2">
        <v>0</v>
      </c>
      <c r="W17" s="2">
        <v>0</v>
      </c>
      <c r="X17" s="2">
        <v>21</v>
      </c>
      <c r="Y17" s="2">
        <v>6</v>
      </c>
      <c r="AA17" s="22"/>
      <c r="AB17" s="20"/>
      <c r="AC17" s="21"/>
      <c r="AD17" s="23">
        <f t="shared" si="0"/>
        <v>22</v>
      </c>
      <c r="AE17" s="23" t="str">
        <f t="shared" si="1"/>
        <v>2B</v>
      </c>
      <c r="AF17" s="23" t="str">
        <f>IF(AJ17="P",_xlfn.XLOOKUP($AQ17,Pitching!$AP$2:$AP$239,Pitching!$AS$2:$AS$239),"")</f>
        <v/>
      </c>
      <c r="AG17" s="23" t="str">
        <f>IF(AJ17="P",_xlfn.XLOOKUP($AQ17,Pitching!$AP$2:$AP$239,Pitching!$AT$2:$AT$239),"")</f>
        <v/>
      </c>
      <c r="AH17" s="23" t="str">
        <f>IF(J17&gt;0, IF(AJ17&lt;&gt;"P",_xlfn.XLOOKUP($AQ17,Batting!$AS$2:$AS$519,Batting!$AY$2:$AY$519),""),"")</f>
        <v>4C</v>
      </c>
      <c r="AI17" s="23" t="str" cm="1">
        <f t="array" ref="AI17">IF(J17&gt;0, IF(AJ17&lt;&gt;"P",_xlfn.XLOOKUP($AQ17,Batting!$AS$2:$AS$523,Batting!AZ$2:$AZ$523),""),"")</f>
        <v>R</v>
      </c>
      <c r="AJ17" s="23" t="str">
        <f t="shared" si="2"/>
        <v>Field</v>
      </c>
      <c r="AK17" s="28" t="str">
        <f t="shared" si="3"/>
        <v>Dick Howser</v>
      </c>
      <c r="AL17" t="s">
        <v>160</v>
      </c>
      <c r="AM17" t="s">
        <v>1094</v>
      </c>
      <c r="AN17" s="23" t="str">
        <f t="shared" si="4"/>
        <v>Field</v>
      </c>
      <c r="AO17" s="23" t="str">
        <f t="shared" si="5"/>
        <v>2B</v>
      </c>
      <c r="AP17" s="23">
        <f t="shared" si="6"/>
        <v>22</v>
      </c>
      <c r="AQ17" s="28" t="str">
        <f t="shared" si="7"/>
        <v>Howser</v>
      </c>
      <c r="AR17" s="23" t="str">
        <f t="shared" si="8"/>
        <v>4C</v>
      </c>
      <c r="AS17" s="23" t="str">
        <f t="shared" si="9"/>
        <v>R</v>
      </c>
    </row>
    <row r="18" spans="1:45" x14ac:dyDescent="0.25">
      <c r="A18" t="s">
        <v>525</v>
      </c>
      <c r="B18" s="2">
        <v>26</v>
      </c>
      <c r="C18" s="2" t="s">
        <v>119</v>
      </c>
      <c r="D18" s="2" t="s">
        <v>116</v>
      </c>
      <c r="E18" s="2" t="s">
        <v>116</v>
      </c>
      <c r="F18" s="2" t="s">
        <v>118</v>
      </c>
      <c r="G18" s="2">
        <v>185</v>
      </c>
      <c r="H18" s="29">
        <v>15125</v>
      </c>
      <c r="I18" s="2">
        <v>6</v>
      </c>
      <c r="J18" s="2">
        <v>78</v>
      </c>
      <c r="K18" s="2">
        <v>56</v>
      </c>
      <c r="L18" s="2">
        <v>78</v>
      </c>
      <c r="M18" s="2">
        <v>70</v>
      </c>
      <c r="N18" s="91">
        <v>0</v>
      </c>
      <c r="O18" s="2">
        <v>0</v>
      </c>
      <c r="P18" s="2">
        <v>0</v>
      </c>
      <c r="Q18" s="2">
        <v>3</v>
      </c>
      <c r="R18" s="2">
        <v>33</v>
      </c>
      <c r="S18" s="2">
        <v>36</v>
      </c>
      <c r="T18" s="2">
        <v>0</v>
      </c>
      <c r="U18" s="2">
        <v>0</v>
      </c>
      <c r="V18" s="2">
        <v>0</v>
      </c>
      <c r="W18" s="2">
        <v>0</v>
      </c>
      <c r="X18" s="2">
        <v>5</v>
      </c>
      <c r="Y18" s="2">
        <v>3</v>
      </c>
      <c r="AA18" s="22"/>
      <c r="AB18" s="20"/>
      <c r="AC18" s="21"/>
      <c r="AD18" s="23">
        <f t="shared" si="0"/>
        <v>36</v>
      </c>
      <c r="AE18" s="23" t="str">
        <f t="shared" si="1"/>
        <v>SS</v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str">
        <f>IF(J18&gt;0, IF(AJ18&lt;&gt;"P",_xlfn.XLOOKUP($AQ18,Batting!$AS$2:$AS$519,Batting!$AY$2:$AY$519),""),"")</f>
        <v>6C</v>
      </c>
      <c r="AI18" s="23" t="str" cm="1">
        <f t="array" ref="AI18">IF(J18&gt;0, IF(AJ18&lt;&gt;"P",_xlfn.XLOOKUP($AQ18,Batting!$AS$2:$AS$523,Batting!AZ$2:$AZ$523),""),"")</f>
        <v>R</v>
      </c>
      <c r="AJ18" s="23" t="str">
        <f t="shared" si="2"/>
        <v>Field</v>
      </c>
      <c r="AK18" s="28" t="str">
        <f t="shared" si="3"/>
        <v>John Kennedy</v>
      </c>
      <c r="AL18" t="s">
        <v>143</v>
      </c>
      <c r="AM18" t="s">
        <v>301</v>
      </c>
      <c r="AN18" s="23" t="str">
        <f t="shared" si="4"/>
        <v>Field</v>
      </c>
      <c r="AO18" s="23" t="str">
        <f t="shared" si="5"/>
        <v>SS</v>
      </c>
      <c r="AP18" s="23">
        <f t="shared" si="6"/>
        <v>36</v>
      </c>
      <c r="AQ18" s="28" t="str">
        <f t="shared" si="7"/>
        <v>Kennedy</v>
      </c>
      <c r="AR18" s="23" t="str">
        <f t="shared" si="8"/>
        <v>6C</v>
      </c>
      <c r="AS18" s="23" t="str">
        <f t="shared" si="9"/>
        <v>R</v>
      </c>
    </row>
    <row r="19" spans="1:45" x14ac:dyDescent="0.25">
      <c r="A19" t="s">
        <v>940</v>
      </c>
      <c r="B19" s="2">
        <v>22</v>
      </c>
      <c r="C19" s="2" t="s">
        <v>119</v>
      </c>
      <c r="D19" s="2" t="s">
        <v>122</v>
      </c>
      <c r="E19" s="2" t="s">
        <v>116</v>
      </c>
      <c r="F19" s="2" t="s">
        <v>136</v>
      </c>
      <c r="G19" s="2">
        <v>170</v>
      </c>
      <c r="H19" s="29">
        <v>16618</v>
      </c>
      <c r="I19" s="2" t="s">
        <v>124</v>
      </c>
      <c r="J19" s="2">
        <v>20</v>
      </c>
      <c r="K19" s="2">
        <v>17</v>
      </c>
      <c r="L19" s="2">
        <v>20</v>
      </c>
      <c r="M19" s="2">
        <v>18</v>
      </c>
      <c r="N19" s="91">
        <v>0</v>
      </c>
      <c r="O19" s="2">
        <v>0</v>
      </c>
      <c r="P19" s="2">
        <v>0</v>
      </c>
      <c r="Q19" s="2">
        <v>0</v>
      </c>
      <c r="R19" s="2">
        <v>0</v>
      </c>
      <c r="S19" s="2">
        <v>18</v>
      </c>
      <c r="T19" s="2">
        <v>0</v>
      </c>
      <c r="U19" s="2">
        <v>0</v>
      </c>
      <c r="V19" s="2">
        <v>0</v>
      </c>
      <c r="W19" s="2">
        <v>0</v>
      </c>
      <c r="X19" s="2">
        <v>3</v>
      </c>
      <c r="Y19" s="2">
        <v>0</v>
      </c>
      <c r="AA19" s="22"/>
      <c r="AB19" s="20"/>
      <c r="AC19" s="21"/>
      <c r="AD19" s="23">
        <f t="shared" si="0"/>
        <v>18</v>
      </c>
      <c r="AE19" s="23" t="str">
        <f t="shared" si="1"/>
        <v>SS</v>
      </c>
      <c r="AF19" s="23" t="str">
        <f>IF(AJ19="P",_xlfn.XLOOKUP($AQ19,Pitching!$AP$2:$AP$239,Pitching!$AS$2:$AS$239),"")</f>
        <v/>
      </c>
      <c r="AG19" s="23" t="str">
        <f>IF(AJ19="P",_xlfn.XLOOKUP($AQ19,Pitching!$AP$2:$AP$239,Pitching!$AT$2:$AT$239),"")</f>
        <v/>
      </c>
      <c r="AH19" s="23" t="str">
        <f>IF(J19&gt;0, IF(AJ19&lt;&gt;"P",_xlfn.XLOOKUP($AQ19,Batting!$AS$2:$AS$519,Batting!$AY$2:$AY$519),""),"")</f>
        <v>3C</v>
      </c>
      <c r="AI19" s="23" t="str" cm="1">
        <f t="array" ref="AI19">IF(J19&gt;0, IF(AJ19&lt;&gt;"P",_xlfn.XLOOKUP($AQ19,Batting!$AS$2:$AS$523,Batting!AZ$2:$AZ$523),""),"")</f>
        <v>L</v>
      </c>
      <c r="AJ19" s="23" t="str">
        <f t="shared" si="2"/>
        <v>Field</v>
      </c>
      <c r="AK19" s="28" t="str">
        <f t="shared" si="3"/>
        <v>Jerry Kenney</v>
      </c>
      <c r="AL19" t="s">
        <v>293</v>
      </c>
      <c r="AM19" t="s">
        <v>1180</v>
      </c>
      <c r="AN19" s="23" t="str">
        <f t="shared" si="4"/>
        <v>Field</v>
      </c>
      <c r="AO19" s="23" t="str">
        <f t="shared" si="5"/>
        <v>SS</v>
      </c>
      <c r="AP19" s="23">
        <f t="shared" si="6"/>
        <v>18</v>
      </c>
      <c r="AQ19" s="28" t="str">
        <f t="shared" si="7"/>
        <v>Kenney</v>
      </c>
      <c r="AR19" s="23" t="str">
        <f t="shared" si="8"/>
        <v>3C</v>
      </c>
      <c r="AS19" s="23" t="str">
        <f t="shared" si="9"/>
        <v>L</v>
      </c>
    </row>
    <row r="20" spans="1:45" x14ac:dyDescent="0.25">
      <c r="A20" t="s">
        <v>895</v>
      </c>
      <c r="B20" s="2">
        <v>35</v>
      </c>
      <c r="C20" s="2" t="s">
        <v>119</v>
      </c>
      <c r="D20" s="2" t="s">
        <v>49</v>
      </c>
      <c r="E20" s="2" t="s">
        <v>116</v>
      </c>
      <c r="F20" s="2" t="s">
        <v>125</v>
      </c>
      <c r="G20" s="2">
        <v>195</v>
      </c>
      <c r="H20" s="29">
        <v>11616</v>
      </c>
      <c r="I20" s="2">
        <v>17</v>
      </c>
      <c r="J20" s="2">
        <v>144</v>
      </c>
      <c r="K20" s="2">
        <v>130</v>
      </c>
      <c r="L20" s="2">
        <v>144</v>
      </c>
      <c r="M20" s="2">
        <v>131</v>
      </c>
      <c r="N20" s="91">
        <v>0</v>
      </c>
      <c r="O20" s="2">
        <v>0</v>
      </c>
      <c r="P20" s="2">
        <v>131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14</v>
      </c>
      <c r="Y20" s="2">
        <v>0</v>
      </c>
      <c r="AA20" s="22"/>
      <c r="AB20" s="20"/>
      <c r="AC20" s="21"/>
      <c r="AD20" s="23">
        <f t="shared" si="0"/>
        <v>131</v>
      </c>
      <c r="AE20" s="23" t="str">
        <f t="shared" si="1"/>
        <v>1B</v>
      </c>
      <c r="AF20" s="23" t="str">
        <f>IF(AJ20="P",_xlfn.XLOOKUP($AQ20,Pitching!$AP$2:$AP$239,Pitching!$AS$2:$AS$239),"")</f>
        <v/>
      </c>
      <c r="AG20" s="23" t="str">
        <f>IF(AJ20="P",_xlfn.XLOOKUP($AQ20,Pitching!$AP$2:$AP$239,Pitching!$AT$2:$AT$239),"")</f>
        <v/>
      </c>
      <c r="AH20" s="23" t="str">
        <f>IF(J20&gt;0, IF(AJ20&lt;&gt;"P",_xlfn.XLOOKUP($AQ20,Batting!$AS$2:$AS$519,Batting!$AY$2:$AY$519),""),"")</f>
        <v>4B</v>
      </c>
      <c r="AI20" s="23" t="str" cm="1">
        <f t="array" ref="AI20">IF(J20&gt;0, IF(AJ20&lt;&gt;"P",_xlfn.XLOOKUP($AQ20,Batting!$AS$2:$AS$523,Batting!AZ$2:$AZ$523),""),"")</f>
        <v>B</v>
      </c>
      <c r="AJ20" s="23" t="str">
        <f t="shared" si="2"/>
        <v>Field</v>
      </c>
      <c r="AK20" s="28" t="str">
        <f t="shared" si="3"/>
        <v>Mickey Mantle</v>
      </c>
      <c r="AL20" t="s">
        <v>1257</v>
      </c>
      <c r="AM20" t="s">
        <v>1259</v>
      </c>
      <c r="AN20" s="23" t="str">
        <f t="shared" si="4"/>
        <v>Field</v>
      </c>
      <c r="AO20" s="23" t="str">
        <f t="shared" si="5"/>
        <v>1B</v>
      </c>
      <c r="AP20" s="23">
        <f t="shared" si="6"/>
        <v>131</v>
      </c>
      <c r="AQ20" s="28" t="str">
        <f t="shared" si="7"/>
        <v>Mantle</v>
      </c>
      <c r="AR20" s="23" t="str">
        <f t="shared" si="8"/>
        <v>4B</v>
      </c>
      <c r="AS20" s="23" t="str">
        <f t="shared" si="9"/>
        <v>B</v>
      </c>
    </row>
    <row r="21" spans="1:45" x14ac:dyDescent="0.25">
      <c r="A21" t="s">
        <v>659</v>
      </c>
      <c r="B21" s="2">
        <v>30</v>
      </c>
      <c r="C21" s="2" t="s">
        <v>119</v>
      </c>
      <c r="D21" s="2" t="s">
        <v>116</v>
      </c>
      <c r="E21" s="2" t="s">
        <v>116</v>
      </c>
      <c r="F21" s="2" t="s">
        <v>125</v>
      </c>
      <c r="G21" s="2">
        <v>190</v>
      </c>
      <c r="H21" s="29">
        <v>13373</v>
      </c>
      <c r="I21" s="2">
        <v>10</v>
      </c>
      <c r="J21" s="2">
        <v>33</v>
      </c>
      <c r="K21" s="2">
        <v>10</v>
      </c>
      <c r="L21" s="2">
        <v>33</v>
      </c>
      <c r="M21" s="2">
        <v>33</v>
      </c>
      <c r="N21" s="91">
        <v>33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2"/>
      <c r="AB21" s="20"/>
      <c r="AC21" s="21"/>
      <c r="AD21" s="23">
        <f t="shared" si="0"/>
        <v>33</v>
      </c>
      <c r="AE21" s="23" t="str">
        <f t="shared" si="1"/>
        <v>P</v>
      </c>
      <c r="AF21" s="23">
        <f>IF(AJ21="P",_xlfn.XLOOKUP($AQ21,Pitching!$AP$2:$AP$239,Pitching!$AS$2:$AS$239),"")</f>
        <v>27</v>
      </c>
      <c r="AG21" s="23">
        <f>IF(AJ21="P",_xlfn.XLOOKUP($AQ21,Pitching!$AP$2:$AP$239,Pitching!$AT$2:$AT$239),"")</f>
        <v>5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Bill Monbouquette</v>
      </c>
      <c r="AL21" t="s">
        <v>157</v>
      </c>
      <c r="AM21" t="s">
        <v>1022</v>
      </c>
      <c r="AN21" s="23" t="str">
        <f t="shared" si="4"/>
        <v>P</v>
      </c>
      <c r="AO21" s="23" t="str">
        <f t="shared" si="5"/>
        <v>P</v>
      </c>
      <c r="AP21" s="23">
        <f t="shared" si="6"/>
        <v>33</v>
      </c>
      <c r="AQ21" s="28" t="str">
        <f t="shared" si="7"/>
        <v>Monbouquette</v>
      </c>
      <c r="AR21" s="23">
        <f t="shared" si="8"/>
        <v>27</v>
      </c>
      <c r="AS21" s="23">
        <f t="shared" si="9"/>
        <v>5</v>
      </c>
    </row>
    <row r="22" spans="1:45" x14ac:dyDescent="0.25">
      <c r="A22" t="s">
        <v>665</v>
      </c>
      <c r="B22" s="2">
        <v>22</v>
      </c>
      <c r="C22" s="2" t="s">
        <v>119</v>
      </c>
      <c r="D22" s="2" t="s">
        <v>116</v>
      </c>
      <c r="E22" s="2" t="s">
        <v>116</v>
      </c>
      <c r="F22" s="2" t="s">
        <v>126</v>
      </c>
      <c r="G22" s="2">
        <v>175</v>
      </c>
      <c r="H22" s="29">
        <v>16483</v>
      </c>
      <c r="I22" s="2">
        <v>2</v>
      </c>
      <c r="J22" s="2">
        <v>14</v>
      </c>
      <c r="K22" s="2">
        <v>0</v>
      </c>
      <c r="L22" s="2">
        <v>14</v>
      </c>
      <c r="M22" s="2">
        <v>8</v>
      </c>
      <c r="N22" s="91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2</v>
      </c>
      <c r="U22" s="2">
        <v>4</v>
      </c>
      <c r="V22" s="2">
        <v>2</v>
      </c>
      <c r="W22" s="2">
        <v>8</v>
      </c>
      <c r="X22" s="2">
        <v>6</v>
      </c>
      <c r="Y22" s="2">
        <v>1</v>
      </c>
      <c r="AA22" s="22"/>
      <c r="AB22" s="20"/>
      <c r="AC22" s="21"/>
      <c r="AD22" s="23">
        <f t="shared" si="0"/>
        <v>4</v>
      </c>
      <c r="AE22" s="23" t="str">
        <f t="shared" si="1"/>
        <v>CF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6C</v>
      </c>
      <c r="AI22" s="23" t="str" cm="1">
        <f t="array" ref="AI22">IF(J22&gt;0, IF(AJ22&lt;&gt;"P",_xlfn.XLOOKUP($AQ22,Batting!$AS$2:$AS$523,Batting!AZ$2:$AZ$523),""),"")</f>
        <v>R</v>
      </c>
      <c r="AJ22" s="23" t="str">
        <f t="shared" si="2"/>
        <v>Field</v>
      </c>
      <c r="AK22" s="28" t="str">
        <f t="shared" si="3"/>
        <v>Ross Moschitto</v>
      </c>
      <c r="AL22" t="s">
        <v>1311</v>
      </c>
      <c r="AM22" t="s">
        <v>1312</v>
      </c>
      <c r="AN22" s="23" t="str">
        <f t="shared" si="4"/>
        <v>Field</v>
      </c>
      <c r="AO22" s="23" t="str">
        <f t="shared" si="5"/>
        <v>CF</v>
      </c>
      <c r="AP22" s="23">
        <f t="shared" si="6"/>
        <v>4</v>
      </c>
      <c r="AQ22" s="28" t="str">
        <f t="shared" si="7"/>
        <v>Moschitto</v>
      </c>
      <c r="AR22" s="23" t="str">
        <f t="shared" si="8"/>
        <v>6C</v>
      </c>
      <c r="AS22" s="23" t="str">
        <f t="shared" si="9"/>
        <v>R</v>
      </c>
    </row>
    <row r="23" spans="1:45" x14ac:dyDescent="0.25">
      <c r="A23" t="s">
        <v>903</v>
      </c>
      <c r="B23" s="2">
        <v>26</v>
      </c>
      <c r="C23" s="2" t="s">
        <v>119</v>
      </c>
      <c r="D23" s="2" t="s">
        <v>122</v>
      </c>
      <c r="E23" s="2" t="s">
        <v>122</v>
      </c>
      <c r="F23" s="2" t="s">
        <v>126</v>
      </c>
      <c r="G23" s="2">
        <v>185</v>
      </c>
      <c r="H23" s="29">
        <v>14893</v>
      </c>
      <c r="I23" s="2">
        <v>6</v>
      </c>
      <c r="J23" s="2">
        <v>133</v>
      </c>
      <c r="K23" s="2">
        <v>128</v>
      </c>
      <c r="L23" s="2">
        <v>133</v>
      </c>
      <c r="M23" s="2">
        <v>129</v>
      </c>
      <c r="N23" s="91">
        <v>0</v>
      </c>
      <c r="O23" s="2">
        <v>0</v>
      </c>
      <c r="P23" s="2">
        <v>6</v>
      </c>
      <c r="Q23" s="2">
        <v>0</v>
      </c>
      <c r="R23" s="2">
        <v>0</v>
      </c>
      <c r="S23" s="2">
        <v>0</v>
      </c>
      <c r="T23" s="2">
        <v>0</v>
      </c>
      <c r="U23" s="2">
        <v>123</v>
      </c>
      <c r="V23" s="2">
        <v>0</v>
      </c>
      <c r="W23" s="2">
        <v>123</v>
      </c>
      <c r="X23" s="2">
        <v>5</v>
      </c>
      <c r="Y23" s="2">
        <v>0</v>
      </c>
      <c r="AA23" s="22"/>
      <c r="AB23" s="20"/>
      <c r="AC23" s="21"/>
      <c r="AD23" s="23">
        <f t="shared" si="0"/>
        <v>123</v>
      </c>
      <c r="AE23" s="23" t="str">
        <f t="shared" si="1"/>
        <v>CF</v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>4C</v>
      </c>
      <c r="AI23" s="23" t="str" cm="1">
        <f t="array" ref="AI23">IF(J23&gt;0, IF(AJ23&lt;&gt;"P",_xlfn.XLOOKUP($AQ23,Batting!$AS$2:$AS$523,Batting!AZ$2:$AZ$523),""),"")</f>
        <v>L</v>
      </c>
      <c r="AJ23" s="23" t="str">
        <f t="shared" si="2"/>
        <v>Field</v>
      </c>
      <c r="AK23" s="28" t="str">
        <f t="shared" si="3"/>
        <v>Joe Pepitone</v>
      </c>
      <c r="AL23" t="s">
        <v>152</v>
      </c>
      <c r="AM23" t="s">
        <v>1210</v>
      </c>
      <c r="AN23" s="23" t="str">
        <f t="shared" si="4"/>
        <v>Field</v>
      </c>
      <c r="AO23" s="23" t="str">
        <f t="shared" si="5"/>
        <v>CF</v>
      </c>
      <c r="AP23" s="23">
        <f t="shared" si="6"/>
        <v>123</v>
      </c>
      <c r="AQ23" s="28" t="str">
        <f t="shared" si="7"/>
        <v>Pepitone</v>
      </c>
      <c r="AR23" s="23" t="str">
        <f t="shared" si="8"/>
        <v>4C</v>
      </c>
      <c r="AS23" s="23" t="str">
        <f t="shared" si="9"/>
        <v>L</v>
      </c>
    </row>
    <row r="24" spans="1:45" x14ac:dyDescent="0.25">
      <c r="A24" t="s">
        <v>683</v>
      </c>
      <c r="B24" s="2">
        <v>26</v>
      </c>
      <c r="C24" s="2" t="s">
        <v>119</v>
      </c>
      <c r="D24" s="2" t="s">
        <v>116</v>
      </c>
      <c r="E24" s="2" t="s">
        <v>116</v>
      </c>
      <c r="F24" s="2" t="s">
        <v>118</v>
      </c>
      <c r="G24" s="2">
        <v>175</v>
      </c>
      <c r="H24" s="29">
        <v>14946</v>
      </c>
      <c r="I24" s="2" t="s">
        <v>124</v>
      </c>
      <c r="J24" s="2">
        <v>2</v>
      </c>
      <c r="K24" s="2">
        <v>1</v>
      </c>
      <c r="L24" s="2">
        <v>2</v>
      </c>
      <c r="M24" s="2">
        <v>2</v>
      </c>
      <c r="N24" s="91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2"/>
      <c r="AB24" s="20"/>
      <c r="AC24" s="21"/>
      <c r="AD24" s="23">
        <f t="shared" si="0"/>
        <v>2</v>
      </c>
      <c r="AE24" s="23" t="str">
        <f t="shared" si="1"/>
        <v>P</v>
      </c>
      <c r="AF24" s="23">
        <f>IF(AJ24="P",_xlfn.XLOOKUP($AQ24,Pitching!$AP$2:$AP$239,Pitching!$AS$2:$AS$239),"")</f>
        <v>11</v>
      </c>
      <c r="AG24" s="23">
        <f>IF(AJ24="P",_xlfn.XLOOKUP($AQ24,Pitching!$AP$2:$AP$239,Pitching!$AT$2:$AT$239),"")</f>
        <v>4</v>
      </c>
      <c r="AH24" s="23" t="str">
        <f>IF(J24&gt;0, IF(AJ24&lt;&gt;"P",_xlfn.XLOOKUP($AQ24,Batting!$AS$2:$AS$519,Batting!$AY$2:$AY$519),""),"")</f>
        <v/>
      </c>
      <c r="AI24" s="23" t="str" cm="1">
        <f t="array" ref="AI24">IF(J24&gt;0, IF(AJ24&lt;&gt;"P",_xlfn.XLOOKUP($AQ24,Batting!$AS$2:$AS$523,Batting!AZ$2:$AZ$523),""),"")</f>
        <v/>
      </c>
      <c r="AJ24" s="23" t="str">
        <f t="shared" si="2"/>
        <v>P</v>
      </c>
      <c r="AK24" s="28" t="str">
        <f t="shared" si="3"/>
        <v>Cecil Perkins</v>
      </c>
      <c r="AL24" t="s">
        <v>262</v>
      </c>
      <c r="AM24" t="s">
        <v>1058</v>
      </c>
      <c r="AN24" s="23" t="str">
        <f t="shared" si="4"/>
        <v>P</v>
      </c>
      <c r="AO24" s="23" t="str">
        <f t="shared" si="5"/>
        <v>P</v>
      </c>
      <c r="AP24" s="23">
        <f t="shared" si="6"/>
        <v>2</v>
      </c>
      <c r="AQ24" s="28" t="str">
        <f t="shared" si="7"/>
        <v>Perkins</v>
      </c>
      <c r="AR24" s="23">
        <f t="shared" si="8"/>
        <v>11</v>
      </c>
      <c r="AS24" s="23">
        <f t="shared" si="9"/>
        <v>4</v>
      </c>
    </row>
    <row r="25" spans="1:45" x14ac:dyDescent="0.25">
      <c r="A25" t="s">
        <v>979</v>
      </c>
      <c r="B25" s="2">
        <v>25</v>
      </c>
      <c r="C25" s="2" t="s">
        <v>119</v>
      </c>
      <c r="D25" s="2" t="s">
        <v>49</v>
      </c>
      <c r="E25" s="2" t="s">
        <v>122</v>
      </c>
      <c r="F25" s="2" t="s">
        <v>118</v>
      </c>
      <c r="G25" s="2">
        <v>185</v>
      </c>
      <c r="H25" s="29">
        <v>15380</v>
      </c>
      <c r="I25" s="2">
        <v>2</v>
      </c>
      <c r="J25" s="2">
        <v>36</v>
      </c>
      <c r="K25" s="2">
        <v>30</v>
      </c>
      <c r="L25" s="2">
        <v>36</v>
      </c>
      <c r="M25" s="2">
        <v>36</v>
      </c>
      <c r="N25" s="91">
        <v>36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AA25" s="22"/>
      <c r="AB25" s="20"/>
      <c r="AC25" s="21"/>
      <c r="AD25" s="23">
        <f t="shared" si="0"/>
        <v>36</v>
      </c>
      <c r="AE25" s="23" t="str">
        <f t="shared" si="1"/>
        <v>P</v>
      </c>
      <c r="AF25" s="23">
        <f>IF(AJ25="P",_xlfn.XLOOKUP($AQ25,Pitching!$AP$2:$AP$239,Pitching!$AS$2:$AS$239),"")</f>
        <v>18</v>
      </c>
      <c r="AG25" s="23">
        <f>IF(AJ25="P",_xlfn.XLOOKUP($AQ25,Pitching!$AP$2:$AP$239,Pitching!$AT$2:$AT$239),"")</f>
        <v>6</v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>P</v>
      </c>
      <c r="AK25" s="28" t="str">
        <f t="shared" si="3"/>
        <v>Fritz Peterson</v>
      </c>
      <c r="AL25" t="s">
        <v>1140</v>
      </c>
      <c r="AM25" t="s">
        <v>1051</v>
      </c>
      <c r="AN25" s="23" t="str">
        <f t="shared" si="4"/>
        <v>P</v>
      </c>
      <c r="AO25" s="23" t="str">
        <f t="shared" si="5"/>
        <v>P</v>
      </c>
      <c r="AP25" s="23">
        <f t="shared" si="6"/>
        <v>36</v>
      </c>
      <c r="AQ25" s="28" t="str">
        <f t="shared" si="7"/>
        <v>Peterson</v>
      </c>
      <c r="AR25" s="23">
        <f t="shared" si="8"/>
        <v>18</v>
      </c>
      <c r="AS25" s="23">
        <f t="shared" si="9"/>
        <v>6</v>
      </c>
    </row>
    <row r="26" spans="1:45" x14ac:dyDescent="0.25">
      <c r="A26" t="s">
        <v>692</v>
      </c>
      <c r="B26" s="2">
        <v>28</v>
      </c>
      <c r="C26" s="2" t="s">
        <v>119</v>
      </c>
      <c r="D26" s="2" t="s">
        <v>116</v>
      </c>
      <c r="E26" s="2" t="s">
        <v>116</v>
      </c>
      <c r="F26" s="2" t="s">
        <v>118</v>
      </c>
      <c r="G26" s="2">
        <v>215</v>
      </c>
      <c r="H26" s="29">
        <v>14063</v>
      </c>
      <c r="I26" s="2">
        <v>7</v>
      </c>
      <c r="J26" s="2">
        <v>24</v>
      </c>
      <c r="K26" s="2">
        <v>0</v>
      </c>
      <c r="L26" s="2">
        <v>24</v>
      </c>
      <c r="M26" s="2">
        <v>24</v>
      </c>
      <c r="N26" s="91">
        <v>24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AA26" s="22"/>
      <c r="AB26" s="20"/>
      <c r="AC26" s="21"/>
      <c r="AD26" s="23">
        <f t="shared" si="0"/>
        <v>24</v>
      </c>
      <c r="AE26" s="23" t="str">
        <f t="shared" si="1"/>
        <v>P</v>
      </c>
      <c r="AF26" s="23">
        <f>IF(AJ26="P",_xlfn.XLOOKUP($AQ26,Pitching!$AP$2:$AP$239,Pitching!$AS$2:$AS$239),"")</f>
        <v>19</v>
      </c>
      <c r="AG26" s="23">
        <f>IF(AJ26="P",_xlfn.XLOOKUP($AQ26,Pitching!$AP$2:$AP$239,Pitching!$AT$2:$AT$239),"")</f>
        <v>3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Hal Reniff</v>
      </c>
      <c r="AL26" t="s">
        <v>1156</v>
      </c>
      <c r="AM26" t="s">
        <v>1157</v>
      </c>
      <c r="AN26" s="23" t="str">
        <f t="shared" si="4"/>
        <v>P</v>
      </c>
      <c r="AO26" s="23" t="str">
        <f t="shared" si="5"/>
        <v>P</v>
      </c>
      <c r="AP26" s="23">
        <f t="shared" si="6"/>
        <v>24</v>
      </c>
      <c r="AQ26" s="28" t="str">
        <f t="shared" si="7"/>
        <v>Reniff</v>
      </c>
      <c r="AR26" s="23">
        <f t="shared" si="8"/>
        <v>19</v>
      </c>
      <c r="AS26" s="23">
        <f t="shared" si="9"/>
        <v>3</v>
      </c>
    </row>
    <row r="27" spans="1:45" x14ac:dyDescent="0.25">
      <c r="A27" t="s">
        <v>694</v>
      </c>
      <c r="B27" s="2">
        <v>25</v>
      </c>
      <c r="C27" s="2" t="s">
        <v>119</v>
      </c>
      <c r="D27" s="2" t="s">
        <v>116</v>
      </c>
      <c r="E27" s="2" t="s">
        <v>122</v>
      </c>
      <c r="F27" s="2" t="s">
        <v>123</v>
      </c>
      <c r="G27" s="2">
        <v>180</v>
      </c>
      <c r="H27" s="29">
        <v>15443</v>
      </c>
      <c r="I27" s="2" t="s">
        <v>124</v>
      </c>
      <c r="J27" s="2">
        <v>2</v>
      </c>
      <c r="K27" s="2">
        <v>0</v>
      </c>
      <c r="L27" s="2">
        <v>2</v>
      </c>
      <c r="M27" s="2">
        <v>2</v>
      </c>
      <c r="N27" s="91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2"/>
      <c r="AB27" s="20"/>
      <c r="AC27" s="21"/>
      <c r="AD27" s="23">
        <f t="shared" si="0"/>
        <v>2</v>
      </c>
      <c r="AE27" s="23" t="str">
        <f t="shared" si="1"/>
        <v>P</v>
      </c>
      <c r="AF27" s="23">
        <f>IF(AJ27="P",_xlfn.XLOOKUP($AQ27,Pitching!$AP$2:$AP$239,Pitching!$AS$2:$AS$239),"")</f>
        <v>10</v>
      </c>
      <c r="AG27" s="23">
        <f>IF(AJ27="P",_xlfn.XLOOKUP($AQ27,Pitching!$AP$2:$AP$239,Pitching!$AT$2:$AT$239),"")</f>
        <v>2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Dale Roberts</v>
      </c>
      <c r="AL27" t="s">
        <v>267</v>
      </c>
      <c r="AM27" t="s">
        <v>1075</v>
      </c>
      <c r="AN27" s="23" t="str">
        <f t="shared" si="4"/>
        <v>P</v>
      </c>
      <c r="AO27" s="23" t="str">
        <f t="shared" si="5"/>
        <v>P</v>
      </c>
      <c r="AP27" s="23">
        <f t="shared" si="6"/>
        <v>2</v>
      </c>
      <c r="AQ27" s="28" t="str">
        <f t="shared" si="7"/>
        <v>Roberts</v>
      </c>
      <c r="AR27" s="23">
        <f t="shared" si="8"/>
        <v>10</v>
      </c>
      <c r="AS27" s="23">
        <f t="shared" si="9"/>
        <v>2</v>
      </c>
    </row>
    <row r="28" spans="1:45" x14ac:dyDescent="0.25">
      <c r="A28" t="s">
        <v>133</v>
      </c>
      <c r="B28" s="2">
        <v>24</v>
      </c>
      <c r="C28" s="2" t="s">
        <v>119</v>
      </c>
      <c r="D28" s="2" t="s">
        <v>116</v>
      </c>
      <c r="E28" s="2" t="s">
        <v>116</v>
      </c>
      <c r="F28" s="2" t="s">
        <v>126</v>
      </c>
      <c r="G28" s="2">
        <v>189</v>
      </c>
      <c r="H28" s="29">
        <v>15883</v>
      </c>
      <c r="I28" s="2">
        <v>2</v>
      </c>
      <c r="J28" s="2">
        <v>116</v>
      </c>
      <c r="K28" s="2">
        <v>90</v>
      </c>
      <c r="L28" s="2">
        <v>116</v>
      </c>
      <c r="M28" s="2">
        <v>102</v>
      </c>
      <c r="N28" s="91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21</v>
      </c>
      <c r="U28" s="2">
        <v>33</v>
      </c>
      <c r="V28" s="2">
        <v>54</v>
      </c>
      <c r="W28" s="2">
        <v>102</v>
      </c>
      <c r="X28" s="2">
        <v>17</v>
      </c>
      <c r="Y28" s="2">
        <v>0</v>
      </c>
      <c r="AA28" s="22"/>
      <c r="AB28" s="20"/>
      <c r="AC28" s="21"/>
      <c r="AD28" s="23">
        <f t="shared" si="0"/>
        <v>54</v>
      </c>
      <c r="AE28" s="23" t="str">
        <f t="shared" si="1"/>
        <v>RF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6C</v>
      </c>
      <c r="AI28" s="23" t="str" cm="1">
        <f t="array" ref="AI28">IF(J28&gt;0, IF(AJ28&lt;&gt;"P",_xlfn.XLOOKUP($AQ28,Batting!$AS$2:$AS$523,Batting!AZ$2:$AZ$523),""),"")</f>
        <v>R</v>
      </c>
      <c r="AJ28" s="23" t="str">
        <f t="shared" si="2"/>
        <v>Field</v>
      </c>
      <c r="AK28" s="28" t="str">
        <f t="shared" si="3"/>
        <v>Bill Robinson</v>
      </c>
      <c r="AL28" t="s">
        <v>157</v>
      </c>
      <c r="AM28" t="s">
        <v>1485</v>
      </c>
      <c r="AN28" s="23" t="str">
        <f t="shared" si="4"/>
        <v>Field</v>
      </c>
      <c r="AO28" s="23" t="str">
        <f t="shared" si="5"/>
        <v>RF</v>
      </c>
      <c r="AP28" s="23">
        <f t="shared" si="6"/>
        <v>54</v>
      </c>
      <c r="AQ28" s="28" t="str">
        <f t="shared" si="7"/>
        <v>RobinsonBi</v>
      </c>
      <c r="AR28" s="23" t="str">
        <f t="shared" si="8"/>
        <v>6C</v>
      </c>
      <c r="AS28" s="23" t="str">
        <f t="shared" si="9"/>
        <v>R</v>
      </c>
    </row>
    <row r="29" spans="1:45" x14ac:dyDescent="0.25">
      <c r="A29" t="s">
        <v>985</v>
      </c>
      <c r="B29" s="2">
        <v>19</v>
      </c>
      <c r="C29" s="2" t="s">
        <v>119</v>
      </c>
      <c r="D29" s="2" t="s">
        <v>122</v>
      </c>
      <c r="E29" s="2" t="s">
        <v>116</v>
      </c>
      <c r="F29" s="2" t="s">
        <v>126</v>
      </c>
      <c r="G29" s="2">
        <v>200</v>
      </c>
      <c r="H29" s="29">
        <v>17518</v>
      </c>
      <c r="I29" s="2" t="s">
        <v>124</v>
      </c>
      <c r="J29" s="2">
        <v>1</v>
      </c>
      <c r="K29" s="2">
        <v>0</v>
      </c>
      <c r="L29" s="2">
        <v>1</v>
      </c>
      <c r="M29" s="2">
        <v>0</v>
      </c>
      <c r="N29" s="91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1</v>
      </c>
      <c r="Y29" s="2">
        <v>0</v>
      </c>
      <c r="AA29" s="22"/>
      <c r="AB29" s="20"/>
      <c r="AC29" s="21"/>
      <c r="AD29" s="23">
        <f t="shared" si="0"/>
        <v>1</v>
      </c>
      <c r="AE29" s="23" t="str">
        <f t="shared" si="1"/>
        <v>PH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6C</v>
      </c>
      <c r="AI29" s="23" t="str" cm="1">
        <f t="array" ref="AI29">IF(J29&gt;0, IF(AJ29&lt;&gt;"P",_xlfn.XLOOKUP($AQ29,Batting!$AS$2:$AS$523,Batting!AZ$2:$AZ$523),""),"")</f>
        <v>L</v>
      </c>
      <c r="AJ29" s="23" t="str">
        <f t="shared" si="2"/>
        <v>Field</v>
      </c>
      <c r="AK29" s="28" t="str">
        <f t="shared" si="3"/>
        <v>Charlie Sands</v>
      </c>
      <c r="AL29" t="s">
        <v>264</v>
      </c>
      <c r="AM29" t="s">
        <v>1062</v>
      </c>
      <c r="AN29" s="23" t="str">
        <f t="shared" si="4"/>
        <v>Field</v>
      </c>
      <c r="AO29" s="23" t="str">
        <f t="shared" si="5"/>
        <v>PH</v>
      </c>
      <c r="AP29" s="23">
        <f t="shared" si="6"/>
        <v>1</v>
      </c>
      <c r="AQ29" s="28" t="str">
        <f t="shared" si="7"/>
        <v>Sands</v>
      </c>
      <c r="AR29" s="23" t="str">
        <f t="shared" si="8"/>
        <v>6C</v>
      </c>
      <c r="AS29" s="23" t="str">
        <f t="shared" si="9"/>
        <v>L</v>
      </c>
    </row>
    <row r="30" spans="1:45" x14ac:dyDescent="0.25">
      <c r="A30" t="s">
        <v>931</v>
      </c>
      <c r="B30" s="2">
        <v>22</v>
      </c>
      <c r="C30" s="2" t="s">
        <v>119</v>
      </c>
      <c r="D30" s="2" t="s">
        <v>122</v>
      </c>
      <c r="E30" s="2" t="s">
        <v>116</v>
      </c>
      <c r="F30" s="2" t="s">
        <v>117</v>
      </c>
      <c r="G30" s="2">
        <v>160</v>
      </c>
      <c r="H30" s="29">
        <v>16489</v>
      </c>
      <c r="I30" s="2" t="s">
        <v>124</v>
      </c>
      <c r="J30" s="2">
        <v>8</v>
      </c>
      <c r="K30" s="2">
        <v>7</v>
      </c>
      <c r="L30" s="2">
        <v>8</v>
      </c>
      <c r="M30" s="2">
        <v>7</v>
      </c>
      <c r="N30" s="91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7</v>
      </c>
      <c r="U30" s="2">
        <v>0</v>
      </c>
      <c r="V30" s="2">
        <v>0</v>
      </c>
      <c r="W30" s="2">
        <v>7</v>
      </c>
      <c r="X30" s="2">
        <v>1</v>
      </c>
      <c r="Y30" s="2">
        <v>0</v>
      </c>
      <c r="AA30" s="22"/>
      <c r="AB30" s="20"/>
      <c r="AC30" s="21"/>
      <c r="AD30" s="23">
        <f t="shared" si="0"/>
        <v>7</v>
      </c>
      <c r="AE30" s="23" t="str">
        <f t="shared" si="1"/>
        <v>LF</v>
      </c>
      <c r="AF30" s="23" t="str">
        <f>IF(AJ30="P",_xlfn.XLOOKUP($AQ30,Pitching!$AP$2:$AP$239,Pitching!$AS$2:$AS$239),"")</f>
        <v/>
      </c>
      <c r="AG30" s="23" t="str">
        <f>IF(AJ30="P",_xlfn.XLOOKUP($AQ30,Pitching!$AP$2:$AP$239,Pitching!$AT$2:$AT$239),"")</f>
        <v/>
      </c>
      <c r="AH30" s="23" t="str">
        <f>IF(J30&gt;0, IF(AJ30&lt;&gt;"P",_xlfn.XLOOKUP($AQ30,Batting!$AS$2:$AS$519,Batting!$AY$2:$AY$519),""),"")</f>
        <v>3B</v>
      </c>
      <c r="AI30" s="23" t="str" cm="1">
        <f t="array" ref="AI30">IF(J30&gt;0, IF(AJ30&lt;&gt;"P",_xlfn.XLOOKUP($AQ30,Batting!$AS$2:$AS$523,Batting!AZ$2:$AZ$523),""),"")</f>
        <v>L</v>
      </c>
      <c r="AJ30" s="23" t="str">
        <f t="shared" si="2"/>
        <v>Field</v>
      </c>
      <c r="AK30" s="28" t="str">
        <f t="shared" si="3"/>
        <v>Tom Shopay</v>
      </c>
      <c r="AL30" t="s">
        <v>341</v>
      </c>
      <c r="AM30" t="s">
        <v>1347</v>
      </c>
      <c r="AN30" s="23" t="str">
        <f t="shared" si="4"/>
        <v>Field</v>
      </c>
      <c r="AO30" s="23" t="str">
        <f t="shared" si="5"/>
        <v>LF</v>
      </c>
      <c r="AP30" s="23">
        <f t="shared" si="6"/>
        <v>7</v>
      </c>
      <c r="AQ30" s="28" t="str">
        <f t="shared" si="7"/>
        <v>Shopay</v>
      </c>
      <c r="AR30" s="23" t="str">
        <f t="shared" si="8"/>
        <v>3B</v>
      </c>
      <c r="AS30" s="23" t="str">
        <f t="shared" si="9"/>
        <v>L</v>
      </c>
    </row>
    <row r="31" spans="1:45" x14ac:dyDescent="0.25">
      <c r="A31" t="s">
        <v>444</v>
      </c>
      <c r="B31" s="2">
        <v>29</v>
      </c>
      <c r="C31" s="2" t="s">
        <v>119</v>
      </c>
      <c r="D31" s="2" t="s">
        <v>116</v>
      </c>
      <c r="E31" s="2" t="s">
        <v>116</v>
      </c>
      <c r="F31" s="2" t="s">
        <v>136</v>
      </c>
      <c r="G31" s="2">
        <v>170</v>
      </c>
      <c r="H31" s="29">
        <v>13773</v>
      </c>
      <c r="I31" s="2">
        <v>8</v>
      </c>
      <c r="J31" s="2">
        <v>135</v>
      </c>
      <c r="K31" s="2">
        <v>110</v>
      </c>
      <c r="L31" s="2">
        <v>135</v>
      </c>
      <c r="M31" s="2">
        <v>115</v>
      </c>
      <c r="N31" s="91">
        <v>0</v>
      </c>
      <c r="O31" s="2">
        <v>0</v>
      </c>
      <c r="P31" s="2">
        <v>0</v>
      </c>
      <c r="Q31" s="2">
        <v>0</v>
      </c>
      <c r="R31" s="2">
        <v>115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22</v>
      </c>
      <c r="Y31" s="2">
        <v>1</v>
      </c>
      <c r="AA31" s="22"/>
      <c r="AB31" s="20"/>
      <c r="AC31" s="21"/>
      <c r="AD31" s="23">
        <f t="shared" si="0"/>
        <v>115</v>
      </c>
      <c r="AE31" s="23" t="str">
        <f t="shared" si="1"/>
        <v>3B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>4C</v>
      </c>
      <c r="AI31" s="23" t="str" cm="1">
        <f t="array" ref="AI31">IF(J31&gt;0, IF(AJ31&lt;&gt;"P",_xlfn.XLOOKUP($AQ31,Batting!$AS$2:$AS$523,Batting!AZ$2:$AZ$523),""),"")</f>
        <v>B</v>
      </c>
      <c r="AJ31" s="23" t="str">
        <f t="shared" si="2"/>
        <v>Field</v>
      </c>
      <c r="AK31" s="28" t="str">
        <f t="shared" si="3"/>
        <v>Charley Smith</v>
      </c>
      <c r="AL31" t="s">
        <v>1060</v>
      </c>
      <c r="AM31" t="s">
        <v>260</v>
      </c>
      <c r="AN31" s="23" t="str">
        <f t="shared" si="4"/>
        <v>Field</v>
      </c>
      <c r="AO31" s="23" t="str">
        <f t="shared" si="5"/>
        <v>3B</v>
      </c>
      <c r="AP31" s="23">
        <f t="shared" si="6"/>
        <v>115</v>
      </c>
      <c r="AQ31" s="28" t="str">
        <f t="shared" si="7"/>
        <v>Smith</v>
      </c>
      <c r="AR31" s="23" t="str">
        <f t="shared" si="8"/>
        <v>4C</v>
      </c>
      <c r="AS31" s="23" t="str">
        <f t="shared" si="9"/>
        <v>B</v>
      </c>
    </row>
    <row r="32" spans="1:45" x14ac:dyDescent="0.25">
      <c r="A32" t="s">
        <v>718</v>
      </c>
      <c r="B32" s="2">
        <v>25</v>
      </c>
      <c r="C32" s="2" t="s">
        <v>119</v>
      </c>
      <c r="D32" s="2" t="s">
        <v>116</v>
      </c>
      <c r="E32" s="2" t="s">
        <v>116</v>
      </c>
      <c r="F32" s="2" t="s">
        <v>136</v>
      </c>
      <c r="G32" s="2">
        <v>178</v>
      </c>
      <c r="H32" s="29">
        <v>15293</v>
      </c>
      <c r="I32" s="2">
        <v>4</v>
      </c>
      <c r="J32" s="2">
        <v>36</v>
      </c>
      <c r="K32" s="2">
        <v>36</v>
      </c>
      <c r="L32" s="2">
        <v>36</v>
      </c>
      <c r="M32" s="2">
        <v>36</v>
      </c>
      <c r="N32" s="91">
        <v>36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2"/>
      <c r="AB32" s="20"/>
      <c r="AC32" s="21"/>
      <c r="AD32" s="23">
        <f t="shared" si="0"/>
        <v>36</v>
      </c>
      <c r="AE32" s="23" t="str">
        <f t="shared" si="1"/>
        <v>P</v>
      </c>
      <c r="AF32" s="23">
        <f>IF(AJ32="P",_xlfn.XLOOKUP($AQ32,Pitching!$AP$2:$AP$239,Pitching!$AS$2:$AS$239),"")</f>
        <v>23</v>
      </c>
      <c r="AG32" s="23">
        <f>IF(AJ32="P",_xlfn.XLOOKUP($AQ32,Pitching!$AP$2:$AP$239,Pitching!$AT$2:$AT$239),"")</f>
        <v>8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Mel Stottlemyre</v>
      </c>
      <c r="AL32" t="s">
        <v>313</v>
      </c>
      <c r="AM32" t="s">
        <v>1256</v>
      </c>
      <c r="AN32" s="23" t="str">
        <f t="shared" si="4"/>
        <v>P</v>
      </c>
      <c r="AO32" s="23" t="str">
        <f t="shared" si="5"/>
        <v>P</v>
      </c>
      <c r="AP32" s="23">
        <f t="shared" si="6"/>
        <v>36</v>
      </c>
      <c r="AQ32" s="28" t="str">
        <f t="shared" si="7"/>
        <v>Stottlemyre</v>
      </c>
      <c r="AR32" s="23">
        <f t="shared" si="8"/>
        <v>23</v>
      </c>
      <c r="AS32" s="23">
        <f t="shared" si="9"/>
        <v>8</v>
      </c>
    </row>
    <row r="33" spans="1:45" x14ac:dyDescent="0.25">
      <c r="A33" t="s">
        <v>542</v>
      </c>
      <c r="B33" s="2">
        <v>26</v>
      </c>
      <c r="C33" s="2" t="s">
        <v>119</v>
      </c>
      <c r="D33" s="2" t="s">
        <v>116</v>
      </c>
      <c r="E33" s="2" t="s">
        <v>116</v>
      </c>
      <c r="F33" s="2" t="s">
        <v>126</v>
      </c>
      <c r="G33" s="2">
        <v>195</v>
      </c>
      <c r="H33" s="29">
        <v>15155</v>
      </c>
      <c r="I33" s="2">
        <v>5</v>
      </c>
      <c r="J33" s="2">
        <v>30</v>
      </c>
      <c r="K33" s="2">
        <v>22</v>
      </c>
      <c r="L33" s="2">
        <v>30</v>
      </c>
      <c r="M33" s="2">
        <v>29</v>
      </c>
      <c r="N33" s="91">
        <v>29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</v>
      </c>
      <c r="AA33" s="22"/>
      <c r="AB33" s="20"/>
      <c r="AC33" s="21"/>
      <c r="AD33" s="23">
        <f t="shared" si="0"/>
        <v>29</v>
      </c>
      <c r="AE33" s="23" t="str">
        <f t="shared" si="1"/>
        <v>P</v>
      </c>
      <c r="AF33" s="23">
        <f>IF(AJ33="P",_xlfn.XLOOKUP($AQ33,Pitching!$AP$2:$AP$239,Pitching!$AS$2:$AS$239),"")</f>
        <v>19</v>
      </c>
      <c r="AG33" s="23">
        <f>IF(AJ33="P",_xlfn.XLOOKUP($AQ33,Pitching!$AP$2:$AP$239,Pitching!$AT$2:$AT$239),"")</f>
        <v>6</v>
      </c>
      <c r="AH33" s="23" t="str">
        <f>IF(J33&gt;0, IF(AJ33&lt;&gt;"P",_xlfn.XLOOKUP($AQ33,Batting!$AS$2:$AS$519,Batting!$AY$2:$AY$519),""),"")</f>
        <v/>
      </c>
      <c r="AI33" s="23" t="str" cm="1">
        <f t="array" ref="AI33">IF(J33&gt;0, IF(AJ33&lt;&gt;"P",_xlfn.XLOOKUP($AQ33,Batting!$AS$2:$AS$523,Batting!AZ$2:$AZ$523),""),"")</f>
        <v/>
      </c>
      <c r="AJ33" s="23" t="str">
        <f t="shared" si="2"/>
        <v>P</v>
      </c>
      <c r="AK33" s="28" t="str">
        <f t="shared" si="3"/>
        <v>Fred Talbot</v>
      </c>
      <c r="AL33" t="s">
        <v>282</v>
      </c>
      <c r="AM33" t="s">
        <v>1137</v>
      </c>
      <c r="AN33" s="23" t="str">
        <f t="shared" si="4"/>
        <v>P</v>
      </c>
      <c r="AO33" s="23" t="str">
        <f t="shared" si="5"/>
        <v>P</v>
      </c>
      <c r="AP33" s="23">
        <f t="shared" si="6"/>
        <v>29</v>
      </c>
      <c r="AQ33" s="28" t="str">
        <f t="shared" si="7"/>
        <v>Talbot</v>
      </c>
      <c r="AR33" s="23">
        <f t="shared" si="8"/>
        <v>19</v>
      </c>
      <c r="AS33" s="23">
        <f t="shared" si="9"/>
        <v>6</v>
      </c>
    </row>
    <row r="34" spans="1:45" x14ac:dyDescent="0.25">
      <c r="A34" t="s">
        <v>996</v>
      </c>
      <c r="B34" s="2">
        <v>19</v>
      </c>
      <c r="C34" s="2" t="s">
        <v>119</v>
      </c>
      <c r="D34" s="2" t="s">
        <v>122</v>
      </c>
      <c r="E34" s="2" t="s">
        <v>122</v>
      </c>
      <c r="F34" s="2" t="s">
        <v>125</v>
      </c>
      <c r="G34" s="2">
        <v>185</v>
      </c>
      <c r="H34" s="29">
        <v>17494</v>
      </c>
      <c r="I34" s="2" t="s">
        <v>124</v>
      </c>
      <c r="J34" s="2">
        <v>9</v>
      </c>
      <c r="K34" s="2">
        <v>0</v>
      </c>
      <c r="L34" s="2">
        <v>9</v>
      </c>
      <c r="M34" s="2">
        <v>1</v>
      </c>
      <c r="N34" s="91">
        <v>0</v>
      </c>
      <c r="O34" s="2">
        <v>0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6</v>
      </c>
      <c r="Y34" s="2">
        <v>2</v>
      </c>
      <c r="AA34" s="22"/>
      <c r="AB34" s="20"/>
      <c r="AC34" s="21"/>
      <c r="AD34" s="23">
        <f t="shared" si="0"/>
        <v>1</v>
      </c>
      <c r="AE34" s="23" t="str">
        <f t="shared" si="1"/>
        <v>1B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str">
        <f>IF(J34&gt;0, IF(AJ34&lt;&gt;"P",_xlfn.XLOOKUP($AQ34,Batting!$AS$2:$AS$519,Batting!$AY$2:$AY$519),""),"")</f>
        <v>6C</v>
      </c>
      <c r="AI34" s="23" t="str" cm="1">
        <f t="array" ref="AI34">IF(J34&gt;0, IF(AJ34&lt;&gt;"P",_xlfn.XLOOKUP($AQ34,Batting!$AS$2:$AS$523,Batting!AZ$2:$AZ$523),""),"")</f>
        <v>L</v>
      </c>
      <c r="AJ34" s="23" t="str">
        <f t="shared" si="2"/>
        <v>Field</v>
      </c>
      <c r="AK34" s="28" t="str">
        <f t="shared" si="3"/>
        <v>Frank Tepedino</v>
      </c>
      <c r="AL34" t="s">
        <v>281</v>
      </c>
      <c r="AM34" t="s">
        <v>1132</v>
      </c>
      <c r="AN34" s="23" t="str">
        <f t="shared" si="4"/>
        <v>Field</v>
      </c>
      <c r="AO34" s="23" t="str">
        <f t="shared" si="5"/>
        <v>1B</v>
      </c>
      <c r="AP34" s="23">
        <f t="shared" si="6"/>
        <v>1</v>
      </c>
      <c r="AQ34" s="28" t="str">
        <f t="shared" si="7"/>
        <v>Tepedino</v>
      </c>
      <c r="AR34" s="23" t="str">
        <f t="shared" si="8"/>
        <v>6C</v>
      </c>
      <c r="AS34" s="23" t="str">
        <f t="shared" si="9"/>
        <v>L</v>
      </c>
    </row>
    <row r="35" spans="1:45" x14ac:dyDescent="0.25">
      <c r="A35" t="s">
        <v>492</v>
      </c>
      <c r="B35" s="2">
        <v>30</v>
      </c>
      <c r="C35" s="2" t="s">
        <v>119</v>
      </c>
      <c r="D35" s="2" t="s">
        <v>116</v>
      </c>
      <c r="E35" s="2" t="s">
        <v>116</v>
      </c>
      <c r="F35" s="2" t="s">
        <v>123</v>
      </c>
      <c r="G35" s="2">
        <v>205</v>
      </c>
      <c r="H35" s="29">
        <v>13598</v>
      </c>
      <c r="I35" s="2">
        <v>6</v>
      </c>
      <c r="J35" s="2">
        <v>22</v>
      </c>
      <c r="K35" s="2">
        <v>15</v>
      </c>
      <c r="L35" s="2">
        <v>22</v>
      </c>
      <c r="M35" s="2">
        <v>15</v>
      </c>
      <c r="N35" s="91">
        <v>0</v>
      </c>
      <c r="O35" s="2">
        <v>15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7</v>
      </c>
      <c r="Y35" s="2">
        <v>0</v>
      </c>
      <c r="AA35" s="22"/>
      <c r="AB35" s="20"/>
      <c r="AC35" s="21"/>
      <c r="AD35" s="23">
        <f t="shared" si="0"/>
        <v>15</v>
      </c>
      <c r="AE35" s="23" t="str">
        <f t="shared" si="1"/>
        <v>C</v>
      </c>
      <c r="AF35" s="23" t="str">
        <f>IF(AJ35="P",_xlfn.XLOOKUP($AQ35,Pitching!$AP$2:$AP$239,Pitching!$AS$2:$AS$239),"")</f>
        <v/>
      </c>
      <c r="AG35" s="23" t="str">
        <f>IF(AJ35="P",_xlfn.XLOOKUP($AQ35,Pitching!$AP$2:$AP$239,Pitching!$AT$2:$AT$239),"")</f>
        <v/>
      </c>
      <c r="AH35" s="23" t="str">
        <f>IF(J35&gt;0, IF(AJ35&lt;&gt;"P",_xlfn.XLOOKUP($AQ35,Batting!$AS$2:$AS$519,Batting!$AY$2:$AY$519),""),"")</f>
        <v>5C</v>
      </c>
      <c r="AI35" s="23" t="str" cm="1">
        <f t="array" ref="AI35">IF(J35&gt;0, IF(AJ35&lt;&gt;"P",_xlfn.XLOOKUP($AQ35,Batting!$AS$2:$AS$523,Batting!AZ$2:$AZ$523),""),"")</f>
        <v>R</v>
      </c>
      <c r="AJ35" s="23" t="str">
        <f t="shared" si="2"/>
        <v>Field</v>
      </c>
      <c r="AK35" s="28" t="str">
        <f t="shared" si="3"/>
        <v>Bob Tillman</v>
      </c>
      <c r="AL35" t="s">
        <v>145</v>
      </c>
      <c r="AM35" t="s">
        <v>1036</v>
      </c>
      <c r="AN35" s="23" t="str">
        <f t="shared" si="4"/>
        <v>Field</v>
      </c>
      <c r="AO35" s="23" t="str">
        <f t="shared" si="5"/>
        <v>C</v>
      </c>
      <c r="AP35" s="23">
        <f t="shared" si="6"/>
        <v>15</v>
      </c>
      <c r="AQ35" s="28" t="str">
        <f t="shared" si="7"/>
        <v>Tillman</v>
      </c>
      <c r="AR35" s="23" t="str">
        <f t="shared" si="8"/>
        <v>5C</v>
      </c>
      <c r="AS35" s="23" t="str">
        <f t="shared" si="9"/>
        <v>R</v>
      </c>
    </row>
    <row r="36" spans="1:45" x14ac:dyDescent="0.25">
      <c r="A36" t="s">
        <v>724</v>
      </c>
      <c r="B36" s="2">
        <v>26</v>
      </c>
      <c r="C36" s="2" t="s">
        <v>119</v>
      </c>
      <c r="D36" s="2" t="s">
        <v>116</v>
      </c>
      <c r="E36" s="2" t="s">
        <v>116</v>
      </c>
      <c r="F36" s="2" t="s">
        <v>126</v>
      </c>
      <c r="G36" s="2">
        <v>195</v>
      </c>
      <c r="H36" s="29">
        <v>14965</v>
      </c>
      <c r="I36" s="2" t="s">
        <v>124</v>
      </c>
      <c r="J36" s="2">
        <v>43</v>
      </c>
      <c r="K36" s="2">
        <v>5</v>
      </c>
      <c r="L36" s="2">
        <v>43</v>
      </c>
      <c r="M36" s="2">
        <v>43</v>
      </c>
      <c r="N36" s="91">
        <v>43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2"/>
      <c r="AB36" s="20"/>
      <c r="AC36" s="21"/>
      <c r="AD36" s="23">
        <f t="shared" si="0"/>
        <v>43</v>
      </c>
      <c r="AE36" s="23" t="str">
        <f t="shared" si="1"/>
        <v>P</v>
      </c>
      <c r="AF36" s="23">
        <f>IF(AJ36="P",_xlfn.XLOOKUP($AQ36,Pitching!$AP$2:$AP$239,Pitching!$AS$2:$AS$239),"")</f>
        <v>19</v>
      </c>
      <c r="AG36" s="23">
        <f>IF(AJ36="P",_xlfn.XLOOKUP($AQ36,Pitching!$AP$2:$AP$239,Pitching!$AT$2:$AT$239),"")</f>
        <v>3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Thad Tillotson</v>
      </c>
      <c r="AL36" t="s">
        <v>340</v>
      </c>
      <c r="AM36" t="s">
        <v>1341</v>
      </c>
      <c r="AN36" s="23" t="str">
        <f t="shared" si="4"/>
        <v>P</v>
      </c>
      <c r="AO36" s="23" t="str">
        <f t="shared" si="5"/>
        <v>P</v>
      </c>
      <c r="AP36" s="23">
        <f t="shared" si="6"/>
        <v>43</v>
      </c>
      <c r="AQ36" s="28" t="str">
        <f t="shared" si="7"/>
        <v>Tillotson</v>
      </c>
      <c r="AR36" s="23">
        <f t="shared" si="8"/>
        <v>19</v>
      </c>
      <c r="AS36" s="23">
        <f t="shared" si="9"/>
        <v>3</v>
      </c>
    </row>
    <row r="37" spans="1:45" x14ac:dyDescent="0.25">
      <c r="A37" t="s">
        <v>902</v>
      </c>
      <c r="B37" s="2">
        <v>28</v>
      </c>
      <c r="C37" s="2" t="s">
        <v>119</v>
      </c>
      <c r="D37" s="2" t="s">
        <v>49</v>
      </c>
      <c r="E37" s="2" t="s">
        <v>116</v>
      </c>
      <c r="F37" s="2" t="s">
        <v>136</v>
      </c>
      <c r="G37" s="2">
        <v>180</v>
      </c>
      <c r="H37" s="29">
        <v>14143</v>
      </c>
      <c r="I37" s="2">
        <v>7</v>
      </c>
      <c r="J37" s="2">
        <v>130</v>
      </c>
      <c r="K37" s="2">
        <v>117</v>
      </c>
      <c r="L37" s="2">
        <v>130</v>
      </c>
      <c r="M37" s="2">
        <v>118</v>
      </c>
      <c r="N37" s="91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118</v>
      </c>
      <c r="U37" s="2">
        <v>0</v>
      </c>
      <c r="V37" s="2">
        <v>0</v>
      </c>
      <c r="W37" s="2">
        <v>118</v>
      </c>
      <c r="X37" s="2">
        <v>12</v>
      </c>
      <c r="Y37" s="2">
        <v>0</v>
      </c>
      <c r="AA37" s="22"/>
      <c r="AB37" s="20"/>
      <c r="AC37" s="21"/>
      <c r="AD37" s="23">
        <f t="shared" si="0"/>
        <v>118</v>
      </c>
      <c r="AE37" s="23" t="str">
        <f t="shared" si="1"/>
        <v>LF</v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>5C</v>
      </c>
      <c r="AI37" s="23" t="str" cm="1">
        <f t="array" ref="AI37">IF(J37&gt;0, IF(AJ37&lt;&gt;"P",_xlfn.XLOOKUP($AQ37,Batting!$AS$2:$AS$523,Batting!AZ$2:$AZ$523),""),"")</f>
        <v>B</v>
      </c>
      <c r="AJ37" s="23" t="str">
        <f t="shared" si="2"/>
        <v>Field</v>
      </c>
      <c r="AK37" s="28" t="str">
        <f t="shared" si="3"/>
        <v>Tom Tresh</v>
      </c>
      <c r="AL37" t="s">
        <v>341</v>
      </c>
      <c r="AM37" t="s">
        <v>1348</v>
      </c>
      <c r="AN37" s="23" t="str">
        <f t="shared" si="4"/>
        <v>Field</v>
      </c>
      <c r="AO37" s="23" t="str">
        <f t="shared" si="5"/>
        <v>LF</v>
      </c>
      <c r="AP37" s="23">
        <f t="shared" si="6"/>
        <v>118</v>
      </c>
      <c r="AQ37" s="28" t="str">
        <f t="shared" si="7"/>
        <v>Tresh</v>
      </c>
      <c r="AR37" s="23" t="str">
        <f t="shared" si="8"/>
        <v>5C</v>
      </c>
      <c r="AS37" s="23" t="str">
        <f t="shared" si="9"/>
        <v>B</v>
      </c>
    </row>
    <row r="38" spans="1:45" x14ac:dyDescent="0.25">
      <c r="A38" t="s">
        <v>726</v>
      </c>
      <c r="B38" s="2">
        <v>24</v>
      </c>
      <c r="C38" s="2" t="s">
        <v>119</v>
      </c>
      <c r="D38" s="2" t="s">
        <v>116</v>
      </c>
      <c r="E38" s="2" t="s">
        <v>116</v>
      </c>
      <c r="F38" s="2" t="s">
        <v>118</v>
      </c>
      <c r="G38" s="2">
        <v>155</v>
      </c>
      <c r="H38" s="29">
        <v>15820</v>
      </c>
      <c r="I38" s="2">
        <v>2</v>
      </c>
      <c r="J38" s="2">
        <v>28</v>
      </c>
      <c r="K38" s="2">
        <v>6</v>
      </c>
      <c r="L38" s="2">
        <v>28</v>
      </c>
      <c r="M38" s="2">
        <v>28</v>
      </c>
      <c r="N38" s="91">
        <v>28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AA38" s="22"/>
      <c r="AD38" s="23">
        <f t="shared" si="0"/>
        <v>28</v>
      </c>
      <c r="AE38" s="23" t="str">
        <f t="shared" si="1"/>
        <v>P</v>
      </c>
      <c r="AF38" s="23">
        <f>IF(AJ38="P",_xlfn.XLOOKUP($AQ38,Pitching!$AP$2:$AP$239,Pitching!$AS$2:$AS$239),"")</f>
        <v>23</v>
      </c>
      <c r="AG38" s="23">
        <f>IF(AJ38="P",_xlfn.XLOOKUP($AQ38,Pitching!$AP$2:$AP$239,Pitching!$AT$2:$AT$239),"")</f>
        <v>4</v>
      </c>
      <c r="AH38" s="23" t="str">
        <f>IF(J38&gt;0, IF(AJ38&lt;&gt;"P",_xlfn.XLOOKUP($AQ38,Batting!$AS$2:$AS$519,Batting!$AY$2:$AY$519),""),"")</f>
        <v/>
      </c>
      <c r="AI38" s="23" t="str" cm="1">
        <f t="array" ref="AI38">IF(J38&gt;0, IF(AJ38&lt;&gt;"P",_xlfn.XLOOKUP($AQ38,Batting!$AS$2:$AS$523,Batting!AZ$2:$AZ$523),""),"")</f>
        <v/>
      </c>
      <c r="AJ38" s="23" t="str">
        <f t="shared" si="2"/>
        <v>P</v>
      </c>
      <c r="AK38" s="28" t="str">
        <f t="shared" si="3"/>
        <v>Joe Verbanic</v>
      </c>
      <c r="AL38" t="s">
        <v>152</v>
      </c>
      <c r="AM38" t="s">
        <v>1213</v>
      </c>
      <c r="AN38" s="23" t="str">
        <f t="shared" si="4"/>
        <v>P</v>
      </c>
      <c r="AO38" s="23" t="str">
        <f t="shared" si="5"/>
        <v>P</v>
      </c>
      <c r="AP38" s="23">
        <f t="shared" si="6"/>
        <v>28</v>
      </c>
      <c r="AQ38" s="28" t="str">
        <f t="shared" si="7"/>
        <v>Verbanic</v>
      </c>
      <c r="AR38" s="23">
        <f t="shared" si="8"/>
        <v>23</v>
      </c>
      <c r="AS38" s="23">
        <f t="shared" si="9"/>
        <v>4</v>
      </c>
    </row>
    <row r="39" spans="1:45" x14ac:dyDescent="0.25">
      <c r="A39" t="s">
        <v>907</v>
      </c>
      <c r="B39" s="2">
        <v>24</v>
      </c>
      <c r="C39" s="2" t="s">
        <v>119</v>
      </c>
      <c r="D39" s="2" t="s">
        <v>122</v>
      </c>
      <c r="E39" s="2" t="s">
        <v>116</v>
      </c>
      <c r="F39" s="2" t="s">
        <v>118</v>
      </c>
      <c r="G39" s="2">
        <v>180</v>
      </c>
      <c r="H39" s="29">
        <v>15833</v>
      </c>
      <c r="I39" s="2">
        <v>2</v>
      </c>
      <c r="J39" s="2">
        <v>122</v>
      </c>
      <c r="K39" s="2">
        <v>108</v>
      </c>
      <c r="L39" s="2">
        <v>122</v>
      </c>
      <c r="M39" s="2">
        <v>114</v>
      </c>
      <c r="N39" s="91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26</v>
      </c>
      <c r="U39" s="2">
        <v>12</v>
      </c>
      <c r="V39" s="2">
        <v>78</v>
      </c>
      <c r="W39" s="2">
        <v>114</v>
      </c>
      <c r="X39" s="2">
        <v>11</v>
      </c>
      <c r="Y39" s="2">
        <v>1</v>
      </c>
      <c r="AD39" s="23">
        <f t="shared" ref="AD39:AD60" si="10">IF(SUM(N39:V39)=0,MAX(X39:Y39),MAX(N39:V39))</f>
        <v>78</v>
      </c>
      <c r="AE39" s="23" t="str">
        <f t="shared" si="1"/>
        <v>RF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4C</v>
      </c>
      <c r="AI39" s="23" t="str" cm="1">
        <f t="array" ref="AI39">IF(J39&gt;0, IF(AJ39&lt;&gt;"P",_xlfn.XLOOKUP($AQ39,Batting!$AS$2:$AS$523,Batting!AZ$2:$AZ$523),""),"")</f>
        <v>L</v>
      </c>
      <c r="AJ39" s="23" t="str">
        <f t="shared" si="2"/>
        <v>Field</v>
      </c>
      <c r="AK39" s="28" t="str">
        <f t="shared" si="3"/>
        <v>Steve Whitaker</v>
      </c>
      <c r="AL39" t="s">
        <v>139</v>
      </c>
      <c r="AM39" t="s">
        <v>1337</v>
      </c>
      <c r="AN39" s="23" t="str">
        <f t="shared" si="4"/>
        <v>Field</v>
      </c>
      <c r="AO39" s="23" t="str">
        <f t="shared" si="5"/>
        <v>RF</v>
      </c>
      <c r="AP39" s="23">
        <f t="shared" si="6"/>
        <v>78</v>
      </c>
      <c r="AQ39" s="28" t="str">
        <f t="shared" si="7"/>
        <v>Whitaker</v>
      </c>
      <c r="AR39" s="23" t="str">
        <f t="shared" si="8"/>
        <v>4C</v>
      </c>
      <c r="AS39" s="23" t="str">
        <f t="shared" si="9"/>
        <v>L</v>
      </c>
    </row>
    <row r="40" spans="1:45" x14ac:dyDescent="0.25">
      <c r="A40" t="s">
        <v>932</v>
      </c>
      <c r="B40" s="2">
        <v>23</v>
      </c>
      <c r="C40" s="2" t="s">
        <v>119</v>
      </c>
      <c r="D40" s="2" t="s">
        <v>49</v>
      </c>
      <c r="E40" s="2" t="s">
        <v>116</v>
      </c>
      <c r="F40" s="2" t="s">
        <v>128</v>
      </c>
      <c r="G40" s="2">
        <v>160</v>
      </c>
      <c r="H40" s="29">
        <v>16067</v>
      </c>
      <c r="I40" s="2">
        <v>3</v>
      </c>
      <c r="J40" s="2">
        <v>70</v>
      </c>
      <c r="K40" s="2">
        <v>51</v>
      </c>
      <c r="L40" s="2">
        <v>70</v>
      </c>
      <c r="M40" s="2">
        <v>52</v>
      </c>
      <c r="N40" s="91">
        <v>0</v>
      </c>
      <c r="O40" s="2">
        <v>0</v>
      </c>
      <c r="P40" s="2">
        <v>0</v>
      </c>
      <c r="Q40" s="2">
        <v>0</v>
      </c>
      <c r="R40" s="2">
        <v>17</v>
      </c>
      <c r="S40" s="2">
        <v>0</v>
      </c>
      <c r="T40" s="2">
        <v>5</v>
      </c>
      <c r="U40" s="2">
        <v>0</v>
      </c>
      <c r="V40" s="2">
        <v>31</v>
      </c>
      <c r="W40" s="2">
        <v>36</v>
      </c>
      <c r="X40" s="2">
        <v>18</v>
      </c>
      <c r="Y40" s="2">
        <v>0</v>
      </c>
      <c r="AA40" s="22"/>
      <c r="AD40" s="23">
        <f t="shared" si="10"/>
        <v>31</v>
      </c>
      <c r="AE40" s="23" t="str">
        <f t="shared" si="1"/>
        <v>RF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>5C</v>
      </c>
      <c r="AI40" s="23" t="str" cm="1">
        <f t="array" ref="AI40">IF(J40&gt;0, IF(AJ40&lt;&gt;"P",_xlfn.XLOOKUP($AQ40,Batting!$AS$2:$AS$523,Batting!AZ$2:$AZ$523),""),"")</f>
        <v>B</v>
      </c>
      <c r="AJ40" s="23" t="str">
        <f t="shared" si="2"/>
        <v>Field</v>
      </c>
      <c r="AK40" s="28" t="str">
        <f t="shared" si="3"/>
        <v>Roy White</v>
      </c>
      <c r="AL40" t="s">
        <v>1313</v>
      </c>
      <c r="AM40" t="s">
        <v>305</v>
      </c>
      <c r="AN40" s="23" t="str">
        <f t="shared" si="4"/>
        <v>Field</v>
      </c>
      <c r="AO40" s="23" t="str">
        <f t="shared" si="5"/>
        <v>RF</v>
      </c>
      <c r="AP40" s="23">
        <f t="shared" si="6"/>
        <v>31</v>
      </c>
      <c r="AQ40" s="28" t="str">
        <f t="shared" si="7"/>
        <v>White</v>
      </c>
      <c r="AR40" s="23" t="str">
        <f t="shared" si="8"/>
        <v>5C</v>
      </c>
      <c r="AS40" s="23" t="str">
        <f t="shared" si="9"/>
        <v>B</v>
      </c>
    </row>
    <row r="41" spans="1:45" x14ac:dyDescent="0.25">
      <c r="A41" t="s">
        <v>1002</v>
      </c>
      <c r="B41" s="2">
        <v>27</v>
      </c>
      <c r="C41" s="2" t="s">
        <v>119</v>
      </c>
      <c r="D41" s="2" t="s">
        <v>122</v>
      </c>
      <c r="E41" s="2" t="s">
        <v>116</v>
      </c>
      <c r="F41" s="2" t="s">
        <v>118</v>
      </c>
      <c r="G41" s="2">
        <v>170</v>
      </c>
      <c r="H41" s="29">
        <v>14482</v>
      </c>
      <c r="I41" s="2">
        <v>2</v>
      </c>
      <c r="J41" s="2">
        <v>65</v>
      </c>
      <c r="K41" s="2">
        <v>0</v>
      </c>
      <c r="L41" s="2">
        <v>65</v>
      </c>
      <c r="M41" s="2">
        <v>65</v>
      </c>
      <c r="N41" s="91">
        <v>65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22"/>
      <c r="AD41" s="23">
        <f t="shared" si="10"/>
        <v>65</v>
      </c>
      <c r="AE41" s="23" t="str">
        <f t="shared" si="1"/>
        <v>P</v>
      </c>
      <c r="AF41" s="23">
        <f>IF(AJ41="P",_xlfn.XLOOKUP($AQ41,Pitching!$AP$2:$AP$239,Pitching!$AS$2:$AS$239),"")</f>
        <v>27</v>
      </c>
      <c r="AG41" s="23">
        <f>IF(AJ41="P",_xlfn.XLOOKUP($AQ41,Pitching!$AP$2:$AP$239,Pitching!$AT$2:$AT$239),"")</f>
        <v>2</v>
      </c>
      <c r="AH41" s="23" t="str">
        <f>IF(J41&gt;0, IF(AJ41&lt;&gt;"P",_xlfn.XLOOKUP($AQ41,Batting!$AS$2:$AS$519,Batting!$AY$2:$AY$519),""),"")</f>
        <v/>
      </c>
      <c r="AI41" s="23" t="str" cm="1">
        <f t="array" ref="AI41">IF(J41&gt;0, IF(AJ41&lt;&gt;"P",_xlfn.XLOOKUP($AQ41,Batting!$AS$2:$AS$523,Batting!AZ$2:$AZ$523),""),"")</f>
        <v/>
      </c>
      <c r="AJ41" s="23" t="str">
        <f t="shared" si="2"/>
        <v>P</v>
      </c>
      <c r="AK41" s="28" t="str">
        <f t="shared" si="3"/>
        <v>Dooley Womack</v>
      </c>
      <c r="AL41" t="s">
        <v>1109</v>
      </c>
      <c r="AM41" t="s">
        <v>1110</v>
      </c>
      <c r="AN41" s="23" t="str">
        <f t="shared" si="4"/>
        <v>P</v>
      </c>
      <c r="AO41" s="23" t="str">
        <f t="shared" si="5"/>
        <v>P</v>
      </c>
      <c r="AP41" s="23">
        <f t="shared" si="6"/>
        <v>65</v>
      </c>
      <c r="AQ41" s="28" t="str">
        <f t="shared" si="7"/>
        <v>Womack</v>
      </c>
      <c r="AR41" s="23">
        <f t="shared" si="8"/>
        <v>27</v>
      </c>
      <c r="AS41" s="23">
        <f t="shared" si="9"/>
        <v>2</v>
      </c>
    </row>
    <row r="42" spans="1:45" x14ac:dyDescent="0.25">
      <c r="A42" t="s">
        <v>932</v>
      </c>
      <c r="B42" s="2">
        <v>23</v>
      </c>
      <c r="C42" s="2" t="s">
        <v>119</v>
      </c>
      <c r="D42" s="2" t="s">
        <v>49</v>
      </c>
      <c r="E42" s="2" t="s">
        <v>116</v>
      </c>
      <c r="F42" s="2" t="s">
        <v>128</v>
      </c>
      <c r="G42" s="2">
        <v>160</v>
      </c>
      <c r="H42" s="29">
        <v>16067</v>
      </c>
      <c r="I42" s="2">
        <v>3</v>
      </c>
      <c r="J42" s="2">
        <v>70</v>
      </c>
      <c r="K42" s="2">
        <v>51</v>
      </c>
      <c r="L42" s="2">
        <v>70</v>
      </c>
      <c r="M42" s="2">
        <v>52</v>
      </c>
      <c r="N42" s="91">
        <v>0</v>
      </c>
      <c r="O42" s="2">
        <v>0</v>
      </c>
      <c r="P42" s="2">
        <v>0</v>
      </c>
      <c r="Q42" s="2">
        <v>0</v>
      </c>
      <c r="R42" s="2">
        <v>17</v>
      </c>
      <c r="S42" s="2">
        <v>0</v>
      </c>
      <c r="T42" s="2">
        <v>5</v>
      </c>
      <c r="U42" s="2">
        <v>0</v>
      </c>
      <c r="V42" s="2">
        <v>31</v>
      </c>
      <c r="W42" s="2">
        <v>36</v>
      </c>
      <c r="X42" s="2">
        <v>18</v>
      </c>
      <c r="Y42" s="2">
        <v>0</v>
      </c>
      <c r="AA42" s="22"/>
      <c r="AD42" s="23">
        <f t="shared" si="10"/>
        <v>31</v>
      </c>
      <c r="AE42" s="23" t="str">
        <f t="shared" si="1"/>
        <v>RF</v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>5C</v>
      </c>
      <c r="AI42" s="23" t="str" cm="1">
        <f t="array" ref="AI42">IF(J42&gt;0, IF(AJ42&lt;&gt;"P",_xlfn.XLOOKUP($AQ42,Batting!$AS$2:$AS$523,Batting!AZ$2:$AZ$523),""),"")</f>
        <v>B</v>
      </c>
      <c r="AJ42" s="23" t="str">
        <f t="shared" si="2"/>
        <v>Field</v>
      </c>
      <c r="AK42" s="28" t="str">
        <f t="shared" si="3"/>
        <v>Roy White</v>
      </c>
      <c r="AL42" t="s">
        <v>1313</v>
      </c>
      <c r="AM42" t="s">
        <v>305</v>
      </c>
      <c r="AN42" s="23" t="str">
        <f t="shared" si="4"/>
        <v>Field</v>
      </c>
      <c r="AO42" s="23" t="str">
        <f t="shared" si="5"/>
        <v>RF</v>
      </c>
      <c r="AP42" s="23">
        <f t="shared" si="6"/>
        <v>31</v>
      </c>
      <c r="AQ42" s="28" t="str">
        <f t="shared" si="7"/>
        <v>White</v>
      </c>
      <c r="AR42" s="23" t="str">
        <f t="shared" si="8"/>
        <v>5C</v>
      </c>
      <c r="AS42" s="23" t="str">
        <f t="shared" si="9"/>
        <v>B</v>
      </c>
    </row>
    <row r="43" spans="1:45" x14ac:dyDescent="0.25">
      <c r="A43" t="s">
        <v>1002</v>
      </c>
      <c r="B43" s="2">
        <v>27</v>
      </c>
      <c r="C43" s="2" t="s">
        <v>119</v>
      </c>
      <c r="D43" s="2" t="s">
        <v>122</v>
      </c>
      <c r="E43" s="2" t="s">
        <v>116</v>
      </c>
      <c r="F43" s="2" t="s">
        <v>118</v>
      </c>
      <c r="G43" s="2">
        <v>170</v>
      </c>
      <c r="H43" s="29">
        <v>14482</v>
      </c>
      <c r="I43" s="2">
        <v>2</v>
      </c>
      <c r="J43" s="2">
        <v>65</v>
      </c>
      <c r="K43" s="2">
        <v>0</v>
      </c>
      <c r="L43" s="2">
        <v>65</v>
      </c>
      <c r="M43" s="2">
        <v>65</v>
      </c>
      <c r="N43" s="91">
        <v>65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AA43" s="22"/>
      <c r="AD43" s="23">
        <f t="shared" si="10"/>
        <v>65</v>
      </c>
      <c r="AE43" s="23" t="str">
        <f t="shared" si="1"/>
        <v>P</v>
      </c>
      <c r="AF43" s="23">
        <f>IF(AJ43="P",_xlfn.XLOOKUP($AQ43,Pitching!$AP$2:$AP$239,Pitching!$AS$2:$AS$239),"")</f>
        <v>27</v>
      </c>
      <c r="AG43" s="23">
        <f>IF(AJ43="P",_xlfn.XLOOKUP($AQ43,Pitching!$AP$2:$AP$239,Pitching!$AT$2:$AT$239),"")</f>
        <v>2</v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>P</v>
      </c>
      <c r="AK43" s="28" t="str">
        <f t="shared" si="3"/>
        <v>Dooley Womack</v>
      </c>
      <c r="AL43" t="s">
        <v>1109</v>
      </c>
      <c r="AM43" t="s">
        <v>1110</v>
      </c>
      <c r="AN43" s="23" t="str">
        <f t="shared" si="4"/>
        <v>P</v>
      </c>
      <c r="AO43" s="23" t="str">
        <f t="shared" si="5"/>
        <v>P</v>
      </c>
      <c r="AP43" s="23">
        <f t="shared" si="6"/>
        <v>65</v>
      </c>
      <c r="AQ43" s="28" t="str">
        <f t="shared" si="7"/>
        <v>Womack</v>
      </c>
      <c r="AR43" s="23">
        <f t="shared" si="8"/>
        <v>27</v>
      </c>
      <c r="AS43" s="23">
        <f t="shared" si="9"/>
        <v>2</v>
      </c>
    </row>
    <row r="44" spans="1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1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1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t="s">
        <v>170</v>
      </c>
      <c r="T66" s="3" t="str">
        <f>IF(R66&gt;0,_xlfn.XLOOKUP(R66,$L$71:$L$111,$H$71:$H$111),"-")</f>
        <v>Mantle</v>
      </c>
      <c r="U66" s="32" t="s">
        <v>161</v>
      </c>
      <c r="V66" s="2" t="str">
        <f>IF(R66&gt;0,_xlfn.XLOOKUP(R66,$L$71:$L$111,$I$71:$I$111),"-")</f>
        <v>4B</v>
      </c>
      <c r="W66" s="32" t="s">
        <v>171</v>
      </c>
      <c r="X66" s="2" t="str">
        <f>IF(R66&gt;0,_xlfn.XLOOKUP(R66,$L$71:$L$111,$J$71:$J$111),"-")</f>
        <v>B</v>
      </c>
      <c r="Y66" s="32" t="s">
        <v>172</v>
      </c>
      <c r="Z66" s="2" t="str">
        <f>_xlfn.XLOOKUP(BK83,$L$71:$L$111,$J$71:$J$111)</f>
        <v>R</v>
      </c>
      <c r="AA66" s="32" t="s">
        <v>173</v>
      </c>
      <c r="AD66" s="2" t="str">
        <f>_xlfn.XLOOKUP(R66,$M$71:$M$127,$F$71:$F$127)</f>
        <v>1B</v>
      </c>
    </row>
    <row r="67" spans="5:30" x14ac:dyDescent="0.25">
      <c r="R67" s="2">
        <v>2</v>
      </c>
      <c r="S67" t="s">
        <v>175</v>
      </c>
      <c r="T67" s="3" t="str">
        <f t="shared" ref="T67:T75" si="11">IF(R67&gt;0,_xlfn.XLOOKUP(R67,$L$71:$L$111,$H$71:$H$111),"-")</f>
        <v>Whitaker</v>
      </c>
      <c r="U67" s="32" t="s">
        <v>161</v>
      </c>
      <c r="V67" s="2" t="str">
        <f t="shared" ref="V67:V75" si="12">IF(R67&gt;0,_xlfn.XLOOKUP(R67,$L$71:$L$111,$I$71:$I$111),"-")</f>
        <v>4C</v>
      </c>
      <c r="W67" s="32" t="s">
        <v>171</v>
      </c>
      <c r="X67" s="2" t="str">
        <f t="shared" ref="X67:X74" si="13">IF(R67&gt;0,_xlfn.XLOOKUP(R67,$L$71:$L$111,$J$71:$J$111),"-")</f>
        <v>L</v>
      </c>
      <c r="Y67" s="32" t="s">
        <v>172</v>
      </c>
      <c r="Z67" s="2" t="str">
        <f t="shared" ref="Z67:Z74" si="14">_xlfn.XLOOKUP(BK84,$L$71:$L$111,$J$71:$J$111)</f>
        <v>R</v>
      </c>
      <c r="AA67" s="32" t="s">
        <v>173</v>
      </c>
      <c r="AD67" s="2" t="str">
        <f t="shared" ref="AD67:AD75" si="15">_xlfn.XLOOKUP(R67,$M$71:$M$127,$F$71:$F$127)</f>
        <v>RF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t="s">
        <v>176</v>
      </c>
      <c r="T68" s="3" t="str">
        <f t="shared" si="11"/>
        <v>Clarke</v>
      </c>
      <c r="U68" s="32" t="s">
        <v>161</v>
      </c>
      <c r="V68" s="2" t="str">
        <f t="shared" si="12"/>
        <v>4C</v>
      </c>
      <c r="W68" s="32" t="s">
        <v>171</v>
      </c>
      <c r="X68" s="2" t="str">
        <f t="shared" si="13"/>
        <v>B</v>
      </c>
      <c r="Y68" s="32" t="s">
        <v>172</v>
      </c>
      <c r="Z68" s="2" t="str">
        <f t="shared" si="14"/>
        <v>R</v>
      </c>
      <c r="AA68" s="32" t="s">
        <v>173</v>
      </c>
      <c r="AD68" s="2" t="str">
        <f t="shared" si="15"/>
        <v>C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t="s">
        <v>178</v>
      </c>
      <c r="T69" s="3" t="str">
        <f t="shared" si="11"/>
        <v>Gibbs</v>
      </c>
      <c r="U69" s="32" t="s">
        <v>161</v>
      </c>
      <c r="V69" s="2" t="str">
        <f t="shared" si="12"/>
        <v>5C</v>
      </c>
      <c r="W69" s="32" t="s">
        <v>171</v>
      </c>
      <c r="X69" s="2" t="str">
        <f t="shared" si="13"/>
        <v>L</v>
      </c>
      <c r="Y69" s="32" t="s">
        <v>172</v>
      </c>
      <c r="Z69" s="2" t="str">
        <f t="shared" si="14"/>
        <v>R</v>
      </c>
      <c r="AA69" s="32" t="s">
        <v>173</v>
      </c>
      <c r="AD69" s="2" t="str">
        <f t="shared" si="15"/>
        <v>LF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t="s">
        <v>179</v>
      </c>
      <c r="T70" s="3" t="str">
        <f t="shared" si="11"/>
        <v>Amaro-Sr.</v>
      </c>
      <c r="U70" s="32" t="s">
        <v>161</v>
      </c>
      <c r="V70" s="2" t="str">
        <f t="shared" si="12"/>
        <v>5C</v>
      </c>
      <c r="W70" s="32" t="s">
        <v>171</v>
      </c>
      <c r="X70" s="2" t="str">
        <f t="shared" si="13"/>
        <v>R</v>
      </c>
      <c r="Y70" s="32" t="s">
        <v>172</v>
      </c>
      <c r="Z70" s="2" t="str">
        <f t="shared" si="14"/>
        <v>R</v>
      </c>
      <c r="AA70" s="32" t="s">
        <v>173</v>
      </c>
      <c r="AD70" s="2" t="str">
        <f t="shared" si="15"/>
        <v>2B</v>
      </c>
    </row>
    <row r="71" spans="5:30" x14ac:dyDescent="0.25">
      <c r="E71" s="47" t="s">
        <v>384</v>
      </c>
      <c r="F71" s="47" t="s">
        <v>0</v>
      </c>
      <c r="G71" s="47">
        <v>140</v>
      </c>
      <c r="H71" s="48" t="s">
        <v>1166</v>
      </c>
      <c r="I71" s="47" t="s">
        <v>58</v>
      </c>
      <c r="J71" s="47" t="s">
        <v>49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t="s">
        <v>180</v>
      </c>
      <c r="T71" s="3" t="str">
        <f t="shared" si="11"/>
        <v>Tresh</v>
      </c>
      <c r="U71" s="32" t="s">
        <v>161</v>
      </c>
      <c r="V71" s="2" t="str">
        <f t="shared" si="12"/>
        <v>5C</v>
      </c>
      <c r="W71" s="32" t="s">
        <v>171</v>
      </c>
      <c r="X71" s="2" t="str">
        <f t="shared" si="13"/>
        <v>B</v>
      </c>
      <c r="Y71" s="32" t="s">
        <v>172</v>
      </c>
      <c r="Z71" s="2" t="str">
        <f t="shared" si="14"/>
        <v>R</v>
      </c>
      <c r="AA71" s="32" t="s">
        <v>173</v>
      </c>
      <c r="AD71" s="2" t="str">
        <f t="shared" si="15"/>
        <v>SS</v>
      </c>
    </row>
    <row r="72" spans="5:30" x14ac:dyDescent="0.25">
      <c r="E72" s="54" t="s">
        <v>384</v>
      </c>
      <c r="F72" s="54" t="s">
        <v>6</v>
      </c>
      <c r="G72" s="54">
        <v>131</v>
      </c>
      <c r="H72" s="55" t="s">
        <v>1259</v>
      </c>
      <c r="I72" s="54" t="s">
        <v>57</v>
      </c>
      <c r="J72" s="54" t="s">
        <v>49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t="s">
        <v>181</v>
      </c>
      <c r="T72" s="3" t="str">
        <f t="shared" si="11"/>
        <v>Smith</v>
      </c>
      <c r="U72" s="32" t="s">
        <v>161</v>
      </c>
      <c r="V72" s="2" t="str">
        <f t="shared" si="12"/>
        <v>4C</v>
      </c>
      <c r="W72" s="32" t="s">
        <v>171</v>
      </c>
      <c r="X72" s="2" t="str">
        <f t="shared" si="13"/>
        <v>B</v>
      </c>
      <c r="Y72" s="32" t="s">
        <v>172</v>
      </c>
      <c r="Z72" s="2" t="str">
        <f t="shared" si="14"/>
        <v>R</v>
      </c>
      <c r="AA72" s="32" t="s">
        <v>173</v>
      </c>
      <c r="AD72" s="2" t="str">
        <f t="shared" si="15"/>
        <v>CF</v>
      </c>
    </row>
    <row r="73" spans="5:30" x14ac:dyDescent="0.25">
      <c r="E73" s="54" t="s">
        <v>384</v>
      </c>
      <c r="F73" s="54" t="s">
        <v>106</v>
      </c>
      <c r="G73" s="54">
        <v>123</v>
      </c>
      <c r="H73" s="55" t="s">
        <v>1376</v>
      </c>
      <c r="I73" s="54" t="s">
        <v>61</v>
      </c>
      <c r="J73" s="54" t="s">
        <v>116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t="s">
        <v>182</v>
      </c>
      <c r="T73" s="3" t="str">
        <f t="shared" si="11"/>
        <v>Hegan</v>
      </c>
      <c r="U73" s="32" t="s">
        <v>161</v>
      </c>
      <c r="V73" s="2" t="str">
        <f t="shared" si="12"/>
        <v>7C</v>
      </c>
      <c r="W73" s="32" t="s">
        <v>171</v>
      </c>
      <c r="X73" s="2" t="str">
        <f t="shared" si="13"/>
        <v>L</v>
      </c>
      <c r="Y73" s="32" t="s">
        <v>172</v>
      </c>
      <c r="Z73" s="2" t="str">
        <f t="shared" si="14"/>
        <v>R</v>
      </c>
      <c r="AA73" s="32" t="s">
        <v>173</v>
      </c>
      <c r="AD73" s="2" t="str">
        <f t="shared" si="15"/>
        <v>3B</v>
      </c>
    </row>
    <row r="74" spans="5:30" x14ac:dyDescent="0.25">
      <c r="E74" s="47" t="s">
        <v>384</v>
      </c>
      <c r="F74" s="47" t="s">
        <v>108</v>
      </c>
      <c r="G74" s="47">
        <v>123</v>
      </c>
      <c r="H74" s="48" t="s">
        <v>1210</v>
      </c>
      <c r="I74" s="47" t="s">
        <v>58</v>
      </c>
      <c r="J74" s="47" t="s">
        <v>122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t="s">
        <v>183</v>
      </c>
      <c r="T74" s="3" t="str">
        <f t="shared" si="11"/>
        <v>Pepitone</v>
      </c>
      <c r="U74" s="32" t="s">
        <v>161</v>
      </c>
      <c r="V74" s="2" t="str">
        <f t="shared" si="12"/>
        <v>4C</v>
      </c>
      <c r="W74" s="32" t="s">
        <v>171</v>
      </c>
      <c r="X74" s="2" t="str">
        <f t="shared" si="13"/>
        <v>L</v>
      </c>
      <c r="Y74" s="32" t="s">
        <v>172</v>
      </c>
      <c r="Z74" s="2" t="str">
        <f t="shared" si="14"/>
        <v>R</v>
      </c>
      <c r="AA74" s="32" t="s">
        <v>173</v>
      </c>
      <c r="AD74" s="2" t="str">
        <f t="shared" si="15"/>
        <v>RF</v>
      </c>
    </row>
    <row r="75" spans="5:30" x14ac:dyDescent="0.25">
      <c r="E75" s="54" t="s">
        <v>384</v>
      </c>
      <c r="F75" s="54" t="s">
        <v>107</v>
      </c>
      <c r="G75" s="54">
        <v>118</v>
      </c>
      <c r="H75" s="55" t="s">
        <v>1348</v>
      </c>
      <c r="I75" s="54" t="s">
        <v>61</v>
      </c>
      <c r="J75" s="54" t="s">
        <v>49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33" t="s">
        <v>185</v>
      </c>
      <c r="T75" s="3" t="str">
        <f t="shared" si="11"/>
        <v>Stottlemyre</v>
      </c>
      <c r="U75" s="32" t="s">
        <v>161</v>
      </c>
      <c r="V75" s="2">
        <f t="shared" si="12"/>
        <v>23</v>
      </c>
      <c r="W75" s="32" t="s">
        <v>171</v>
      </c>
      <c r="X75" s="2">
        <f>IF(R75&gt;0,_xlfn.XLOOKUP(R75,L71:L127,J71:J127),"-")</f>
        <v>8</v>
      </c>
      <c r="Y75" s="32" t="s">
        <v>186</v>
      </c>
      <c r="Z75" s="2" t="e">
        <f>IF(R75&gt;0,_xlfn.XLOOKUP(R75,$BM$2:$BM$40,$BI$4:$BI$42),"-")</f>
        <v>#N/A</v>
      </c>
      <c r="AA75" s="32" t="s">
        <v>164</v>
      </c>
      <c r="AD75" s="2" t="str">
        <f t="shared" si="15"/>
        <v>P</v>
      </c>
    </row>
    <row r="76" spans="5:30" x14ac:dyDescent="0.25">
      <c r="E76" s="47" t="s">
        <v>384</v>
      </c>
      <c r="F76" s="47" t="s">
        <v>1</v>
      </c>
      <c r="G76" s="47">
        <v>115</v>
      </c>
      <c r="H76" s="48" t="s">
        <v>260</v>
      </c>
      <c r="I76" s="47" t="s">
        <v>58</v>
      </c>
      <c r="J76" s="47" t="s">
        <v>49</v>
      </c>
      <c r="L76" s="2">
        <v>7</v>
      </c>
      <c r="M76" s="2">
        <v>8</v>
      </c>
      <c r="N76" s="91">
        <v>9</v>
      </c>
      <c r="P76" s="2">
        <v>6</v>
      </c>
      <c r="S76" s="34" t="s">
        <v>187</v>
      </c>
      <c r="T76" s="3"/>
      <c r="U76"/>
      <c r="Z76" s="2"/>
      <c r="AA76" s="2"/>
    </row>
    <row r="77" spans="5:30" x14ac:dyDescent="0.25">
      <c r="E77" s="47" t="s">
        <v>384</v>
      </c>
      <c r="F77" s="47" t="s">
        <v>5</v>
      </c>
      <c r="G77" s="47">
        <v>99</v>
      </c>
      <c r="H77" s="48" t="s">
        <v>1177</v>
      </c>
      <c r="I77" s="47" t="s">
        <v>61</v>
      </c>
      <c r="J77" s="47" t="s">
        <v>122</v>
      </c>
      <c r="L77" s="2">
        <v>4</v>
      </c>
      <c r="M77" s="2">
        <v>3</v>
      </c>
      <c r="N77" s="91">
        <v>4</v>
      </c>
      <c r="P77" s="2">
        <v>7</v>
      </c>
    </row>
    <row r="78" spans="5:30" ht="15.75" thickBot="1" x14ac:dyDescent="0.3">
      <c r="E78" s="52" t="s">
        <v>384</v>
      </c>
      <c r="F78" s="52" t="s">
        <v>109</v>
      </c>
      <c r="G78" s="52">
        <v>78</v>
      </c>
      <c r="H78" s="53" t="s">
        <v>1337</v>
      </c>
      <c r="I78" s="52" t="s">
        <v>58</v>
      </c>
      <c r="J78" s="52" t="s">
        <v>122</v>
      </c>
      <c r="L78" s="2">
        <v>2</v>
      </c>
      <c r="M78" s="2">
        <v>2</v>
      </c>
      <c r="N78" s="91">
        <v>1</v>
      </c>
      <c r="P78" s="2">
        <v>8</v>
      </c>
      <c r="S78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 t="s">
        <v>384</v>
      </c>
      <c r="F79" s="50" t="s">
        <v>6</v>
      </c>
      <c r="G79" s="50">
        <v>54</v>
      </c>
      <c r="H79" s="51" t="s">
        <v>1265</v>
      </c>
      <c r="I79" s="50" t="s">
        <v>65</v>
      </c>
      <c r="J79" s="50" t="s">
        <v>122</v>
      </c>
      <c r="L79" s="2">
        <v>8</v>
      </c>
      <c r="N79" s="91">
        <v>6</v>
      </c>
      <c r="P79" s="2">
        <v>9</v>
      </c>
      <c r="R79" s="2">
        <v>1</v>
      </c>
      <c r="S79" t="s">
        <v>170</v>
      </c>
      <c r="T79" s="3" t="str">
        <f>IF(R79&gt;0,_xlfn.XLOOKUP(R79,$M$71:$M$111,$H$71:$H$111),"-")</f>
        <v>Mantle</v>
      </c>
      <c r="U79" s="32" t="s">
        <v>161</v>
      </c>
      <c r="V79" s="2" t="str">
        <f>IF(R79&gt;0,_xlfn.XLOOKUP(R79,$M$71:$M$111,$I$71:$I$111),"-")</f>
        <v>4B</v>
      </c>
      <c r="W79" s="32" t="s">
        <v>171</v>
      </c>
      <c r="X79" s="2" t="str">
        <f>IF(R79&gt;0,_xlfn.XLOOKUP(R79,$M$71:$M$111,$J$71:$J$111),"-")</f>
        <v>B</v>
      </c>
      <c r="Y79" s="32" t="s">
        <v>172</v>
      </c>
      <c r="Z79" s="2" t="str">
        <f>_xlfn.XLOOKUP(BK96,$M$71:$M$111,$J$71:$J$111)</f>
        <v>L</v>
      </c>
      <c r="AA79" s="32" t="s">
        <v>173</v>
      </c>
      <c r="AD79" s="2" t="str">
        <f>_xlfn.XLOOKUP(R79,$M$71:$M$127,$F$71:$F$127)</f>
        <v>1B</v>
      </c>
    </row>
    <row r="80" spans="5:30" x14ac:dyDescent="0.25">
      <c r="E80" s="47" t="s">
        <v>384</v>
      </c>
      <c r="F80" s="47" t="s">
        <v>109</v>
      </c>
      <c r="G80" s="47">
        <v>54</v>
      </c>
      <c r="H80" s="48" t="s">
        <v>1485</v>
      </c>
      <c r="I80" s="47" t="s">
        <v>63</v>
      </c>
      <c r="J80" s="47" t="s">
        <v>116</v>
      </c>
      <c r="M80" s="2">
        <v>9</v>
      </c>
      <c r="O80" s="2">
        <v>1</v>
      </c>
      <c r="R80" s="2">
        <v>2</v>
      </c>
      <c r="S80" t="s">
        <v>175</v>
      </c>
      <c r="T80" s="3" t="str">
        <f t="shared" ref="T80:T88" si="16">IF(R80&gt;0,_xlfn.XLOOKUP(R80,$M$71:$M$111,$H$71:$H$111),"-")</f>
        <v>Whitaker</v>
      </c>
      <c r="U80" s="32" t="s">
        <v>161</v>
      </c>
      <c r="V80" s="2" t="str">
        <f t="shared" ref="V80:V87" si="17">IF(R80&gt;0,_xlfn.XLOOKUP(R80,$M$71:$M$111,$I$71:$I$111),"-")</f>
        <v>4C</v>
      </c>
      <c r="W80" s="32" t="s">
        <v>171</v>
      </c>
      <c r="X80" s="2" t="str">
        <f t="shared" ref="X80:X87" si="18">IF(R80&gt;0,_xlfn.XLOOKUP(R80,$M$71:$M$111,$J$71:$J$111),"-")</f>
        <v>L</v>
      </c>
      <c r="Y80" s="32" t="s">
        <v>172</v>
      </c>
      <c r="Z80" s="2" t="str">
        <f t="shared" ref="Z80:Z87" si="19">_xlfn.XLOOKUP(BK97,$M$71:$M$111,$J$71:$J$111)</f>
        <v>L</v>
      </c>
      <c r="AA80" s="32" t="s">
        <v>173</v>
      </c>
      <c r="AD80" s="2" t="str">
        <f t="shared" ref="AD80:AD87" si="20">_xlfn.XLOOKUP(R80,$M$71:$M$127,$F$71:$F$127)</f>
        <v>RF</v>
      </c>
    </row>
    <row r="81" spans="5:30" x14ac:dyDescent="0.25">
      <c r="E81" s="47" t="s">
        <v>384</v>
      </c>
      <c r="F81" s="47" t="s">
        <v>5</v>
      </c>
      <c r="G81" s="47">
        <v>48</v>
      </c>
      <c r="H81" s="48" t="s">
        <v>1467</v>
      </c>
      <c r="I81" s="47" t="s">
        <v>63</v>
      </c>
      <c r="J81" s="47" t="s">
        <v>116</v>
      </c>
      <c r="O81" s="2">
        <v>2</v>
      </c>
      <c r="R81" s="2">
        <v>3</v>
      </c>
      <c r="S81" t="s">
        <v>176</v>
      </c>
      <c r="T81" s="3" t="str">
        <f t="shared" si="16"/>
        <v>Gibbs</v>
      </c>
      <c r="U81" s="32" t="s">
        <v>161</v>
      </c>
      <c r="V81" s="2" t="str">
        <f t="shared" si="17"/>
        <v>5C</v>
      </c>
      <c r="W81" s="32" t="s">
        <v>171</v>
      </c>
      <c r="X81" s="2" t="str">
        <f t="shared" si="18"/>
        <v>L</v>
      </c>
      <c r="Y81" s="32" t="s">
        <v>172</v>
      </c>
      <c r="Z81" s="2" t="str">
        <f t="shared" si="19"/>
        <v>L</v>
      </c>
      <c r="AA81" s="32" t="s">
        <v>173</v>
      </c>
      <c r="AD81" s="2" t="str">
        <f t="shared" si="20"/>
        <v>C</v>
      </c>
    </row>
    <row r="82" spans="5:30" x14ac:dyDescent="0.25">
      <c r="E82" s="47" t="s">
        <v>384</v>
      </c>
      <c r="F82" s="47" t="s">
        <v>106</v>
      </c>
      <c r="G82" s="47">
        <v>36</v>
      </c>
      <c r="H82" s="48" t="s">
        <v>301</v>
      </c>
      <c r="I82" s="47" t="s">
        <v>63</v>
      </c>
      <c r="J82" s="47" t="s">
        <v>116</v>
      </c>
      <c r="O82" s="2">
        <v>3</v>
      </c>
      <c r="R82" s="2">
        <v>4</v>
      </c>
      <c r="S82" t="s">
        <v>178</v>
      </c>
      <c r="T82" s="3" t="str">
        <f t="shared" si="16"/>
        <v>Tresh</v>
      </c>
      <c r="U82" s="32" t="s">
        <v>161</v>
      </c>
      <c r="V82" s="2" t="str">
        <f t="shared" si="17"/>
        <v>5C</v>
      </c>
      <c r="W82" s="32" t="s">
        <v>171</v>
      </c>
      <c r="X82" s="2" t="str">
        <f t="shared" si="18"/>
        <v>B</v>
      </c>
      <c r="Y82" s="32" t="s">
        <v>172</v>
      </c>
      <c r="Z82" s="2" t="str">
        <f t="shared" si="19"/>
        <v>L</v>
      </c>
      <c r="AA82" s="32" t="s">
        <v>173</v>
      </c>
      <c r="AD82" s="2" t="str">
        <f t="shared" si="20"/>
        <v>LF</v>
      </c>
    </row>
    <row r="83" spans="5:30" x14ac:dyDescent="0.25">
      <c r="E83" s="54" t="s">
        <v>384</v>
      </c>
      <c r="F83" s="54" t="s">
        <v>109</v>
      </c>
      <c r="G83" s="54">
        <v>31</v>
      </c>
      <c r="H83" s="55" t="s">
        <v>305</v>
      </c>
      <c r="I83" s="54" t="s">
        <v>61</v>
      </c>
      <c r="J83" s="54" t="s">
        <v>49</v>
      </c>
      <c r="O83" s="2">
        <v>4</v>
      </c>
      <c r="R83" s="2">
        <v>5</v>
      </c>
      <c r="S83" t="s">
        <v>179</v>
      </c>
      <c r="T83" s="3" t="str">
        <f t="shared" si="16"/>
        <v>Clarke</v>
      </c>
      <c r="U83" s="32" t="s">
        <v>161</v>
      </c>
      <c r="V83" s="2" t="str">
        <f t="shared" si="17"/>
        <v>4C</v>
      </c>
      <c r="W83" s="32" t="s">
        <v>171</v>
      </c>
      <c r="X83" s="2" t="str">
        <f t="shared" si="18"/>
        <v>B</v>
      </c>
      <c r="Y83" s="32" t="s">
        <v>172</v>
      </c>
      <c r="Z83" s="2" t="str">
        <f t="shared" si="19"/>
        <v>L</v>
      </c>
      <c r="AA83" s="32" t="s">
        <v>173</v>
      </c>
      <c r="AD83" s="2" t="str">
        <f t="shared" si="20"/>
        <v>2B</v>
      </c>
    </row>
    <row r="84" spans="5:30" x14ac:dyDescent="0.25">
      <c r="E84" s="47" t="s">
        <v>384</v>
      </c>
      <c r="F84" s="47" t="s">
        <v>109</v>
      </c>
      <c r="G84" s="47">
        <v>31</v>
      </c>
      <c r="H84" s="48" t="s">
        <v>305</v>
      </c>
      <c r="I84" s="47" t="s">
        <v>61</v>
      </c>
      <c r="J84" s="47" t="s">
        <v>49</v>
      </c>
      <c r="O84" s="2">
        <v>5</v>
      </c>
      <c r="R84" s="2">
        <v>6</v>
      </c>
      <c r="S84" t="s">
        <v>180</v>
      </c>
      <c r="T84" s="3" t="str">
        <f t="shared" si="16"/>
        <v>Amaro-Sr.</v>
      </c>
      <c r="U84" s="32" t="s">
        <v>161</v>
      </c>
      <c r="V84" s="2" t="str">
        <f t="shared" si="17"/>
        <v>5C</v>
      </c>
      <c r="W84" s="32" t="s">
        <v>171</v>
      </c>
      <c r="X84" s="2" t="str">
        <f t="shared" si="18"/>
        <v>R</v>
      </c>
      <c r="Y84" s="32" t="s">
        <v>172</v>
      </c>
      <c r="Z84" s="2" t="str">
        <f t="shared" si="19"/>
        <v>L</v>
      </c>
      <c r="AA84" s="32" t="s">
        <v>173</v>
      </c>
      <c r="AD84" s="2" t="str">
        <f t="shared" si="20"/>
        <v>SS</v>
      </c>
    </row>
    <row r="85" spans="5:30" x14ac:dyDescent="0.25">
      <c r="E85" s="47" t="s">
        <v>384</v>
      </c>
      <c r="F85" s="47" t="s">
        <v>0</v>
      </c>
      <c r="G85" s="47">
        <v>22</v>
      </c>
      <c r="H85" s="48" t="s">
        <v>1094</v>
      </c>
      <c r="I85" s="47" t="s">
        <v>58</v>
      </c>
      <c r="J85" s="47" t="s">
        <v>116</v>
      </c>
      <c r="L85" s="2" t="s">
        <v>169</v>
      </c>
      <c r="O85" s="2">
        <v>6</v>
      </c>
      <c r="R85" s="2">
        <v>7</v>
      </c>
      <c r="S85" t="s">
        <v>181</v>
      </c>
      <c r="T85" s="3" t="str">
        <f t="shared" si="16"/>
        <v>Pepitone</v>
      </c>
      <c r="U85" s="32" t="s">
        <v>161</v>
      </c>
      <c r="V85" s="2" t="str">
        <f t="shared" si="17"/>
        <v>4C</v>
      </c>
      <c r="W85" s="32" t="s">
        <v>171</v>
      </c>
      <c r="X85" s="2" t="str">
        <f t="shared" si="18"/>
        <v>L</v>
      </c>
      <c r="Y85" s="32" t="s">
        <v>172</v>
      </c>
      <c r="Z85" s="2" t="str">
        <f t="shared" si="19"/>
        <v>L</v>
      </c>
      <c r="AA85" s="32" t="s">
        <v>173</v>
      </c>
      <c r="AD85" s="2" t="str">
        <f t="shared" si="20"/>
        <v>CF</v>
      </c>
    </row>
    <row r="86" spans="5:30" x14ac:dyDescent="0.25">
      <c r="E86" s="47" t="s">
        <v>384</v>
      </c>
      <c r="F86" s="47" t="s">
        <v>106</v>
      </c>
      <c r="G86" s="47">
        <v>18</v>
      </c>
      <c r="H86" s="48" t="s">
        <v>1180</v>
      </c>
      <c r="I86" s="47" t="s">
        <v>55</v>
      </c>
      <c r="J86" s="47" t="s">
        <v>122</v>
      </c>
      <c r="O86" s="2">
        <v>7</v>
      </c>
      <c r="R86" s="2">
        <v>8</v>
      </c>
      <c r="S86" t="s">
        <v>182</v>
      </c>
      <c r="T86" s="3" t="str">
        <f t="shared" si="16"/>
        <v>Smith</v>
      </c>
      <c r="U86" s="32" t="s">
        <v>161</v>
      </c>
      <c r="V86" s="2" t="str">
        <f t="shared" si="17"/>
        <v>4C</v>
      </c>
      <c r="W86" s="32" t="s">
        <v>171</v>
      </c>
      <c r="X86" s="2" t="str">
        <f t="shared" si="18"/>
        <v>B</v>
      </c>
      <c r="Y86" s="32" t="s">
        <v>172</v>
      </c>
      <c r="Z86" s="2" t="str">
        <f t="shared" si="19"/>
        <v>L</v>
      </c>
      <c r="AA86" s="32" t="s">
        <v>173</v>
      </c>
      <c r="AD86" s="2" t="str">
        <f t="shared" si="20"/>
        <v>3B</v>
      </c>
    </row>
    <row r="87" spans="5:30" x14ac:dyDescent="0.25">
      <c r="E87" s="47" t="s">
        <v>384</v>
      </c>
      <c r="F87" s="47" t="s">
        <v>5</v>
      </c>
      <c r="G87" s="47">
        <v>15</v>
      </c>
      <c r="H87" s="48" t="s">
        <v>1036</v>
      </c>
      <c r="I87" s="47" t="s">
        <v>61</v>
      </c>
      <c r="J87" s="47" t="s">
        <v>116</v>
      </c>
      <c r="O87" s="2">
        <v>8</v>
      </c>
      <c r="R87" s="2">
        <v>9</v>
      </c>
      <c r="S87" t="s">
        <v>183</v>
      </c>
      <c r="T87" s="3" t="str">
        <f t="shared" si="16"/>
        <v>RobinsonBi</v>
      </c>
      <c r="U87" s="32" t="s">
        <v>161</v>
      </c>
      <c r="V87" s="2" t="str">
        <f t="shared" si="17"/>
        <v>6C</v>
      </c>
      <c r="W87" s="32" t="s">
        <v>171</v>
      </c>
      <c r="X87" s="2" t="str">
        <f t="shared" si="18"/>
        <v>R</v>
      </c>
      <c r="Y87" s="32" t="s">
        <v>172</v>
      </c>
      <c r="Z87" s="2" t="str">
        <f t="shared" si="19"/>
        <v>L</v>
      </c>
      <c r="AA87" s="32" t="s">
        <v>173</v>
      </c>
      <c r="AD87" s="2" t="str">
        <f t="shared" si="20"/>
        <v>RF</v>
      </c>
    </row>
    <row r="88" spans="5:30" x14ac:dyDescent="0.25">
      <c r="E88" s="54" t="s">
        <v>384</v>
      </c>
      <c r="F88" s="54" t="s">
        <v>6</v>
      </c>
      <c r="G88" s="54">
        <v>13</v>
      </c>
      <c r="H88" s="55" t="s">
        <v>307</v>
      </c>
      <c r="I88" s="54" t="s">
        <v>65</v>
      </c>
      <c r="J88" s="54" t="s">
        <v>122</v>
      </c>
      <c r="O88" s="2">
        <v>9</v>
      </c>
      <c r="R88" s="2" t="s">
        <v>184</v>
      </c>
      <c r="S88" s="33" t="s">
        <v>185</v>
      </c>
      <c r="T88" s="3" t="str">
        <f t="shared" si="16"/>
        <v>Downing</v>
      </c>
      <c r="U88" s="32" t="s">
        <v>163</v>
      </c>
      <c r="V88" s="2">
        <f>IF(R88&gt;0,_xlfn.XLOOKUP(R88,$M$71:$M$111,$I$71:$I$111),"-")</f>
        <v>24</v>
      </c>
      <c r="W88" s="32" t="s">
        <v>1402</v>
      </c>
      <c r="X88" s="2">
        <f>IF(R88&gt;0,_xlfn.XLOOKUP(R88,$M$71:$M$111,$J$71:$J$111),"-")</f>
        <v>7</v>
      </c>
      <c r="Y88" s="32" t="s">
        <v>164</v>
      </c>
      <c r="Z88" s="2"/>
      <c r="AA88" s="32"/>
      <c r="AD88" s="2" t="str">
        <f>_xlfn.XLOOKUP(R88,$M$71:$M$127,$F$71:$F$127)</f>
        <v>P</v>
      </c>
    </row>
    <row r="89" spans="5:30" x14ac:dyDescent="0.25">
      <c r="E89" s="47" t="s">
        <v>384</v>
      </c>
      <c r="F89" s="47" t="s">
        <v>5</v>
      </c>
      <c r="G89" s="47">
        <v>7</v>
      </c>
      <c r="H89" s="48" t="s">
        <v>1129</v>
      </c>
      <c r="I89" s="47" t="s">
        <v>61</v>
      </c>
      <c r="J89" s="47" t="s">
        <v>116</v>
      </c>
      <c r="S89" s="34" t="s">
        <v>187</v>
      </c>
      <c r="T89" s="3"/>
      <c r="U89"/>
      <c r="Z89" s="2"/>
      <c r="AA89" s="2"/>
    </row>
    <row r="90" spans="5:30" x14ac:dyDescent="0.25">
      <c r="E90" s="47" t="s">
        <v>384</v>
      </c>
      <c r="F90" s="47" t="s">
        <v>107</v>
      </c>
      <c r="G90" s="47">
        <v>7</v>
      </c>
      <c r="H90" s="48" t="s">
        <v>1347</v>
      </c>
      <c r="I90" s="47" t="s">
        <v>1</v>
      </c>
      <c r="J90" s="47" t="s">
        <v>122</v>
      </c>
    </row>
    <row r="91" spans="5:30" x14ac:dyDescent="0.25">
      <c r="E91" s="54" t="s">
        <v>384</v>
      </c>
      <c r="F91" s="54" t="s">
        <v>108</v>
      </c>
      <c r="G91" s="54">
        <v>4</v>
      </c>
      <c r="H91" s="55" t="s">
        <v>1312</v>
      </c>
      <c r="I91" s="54" t="s">
        <v>63</v>
      </c>
      <c r="J91" s="54" t="s">
        <v>116</v>
      </c>
      <c r="S91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58" t="s">
        <v>384</v>
      </c>
      <c r="F92" s="58" t="s">
        <v>5</v>
      </c>
      <c r="G92" s="58">
        <v>1</v>
      </c>
      <c r="H92" s="59" t="s">
        <v>259</v>
      </c>
      <c r="I92" s="58" t="s">
        <v>62</v>
      </c>
      <c r="J92" s="58" t="s">
        <v>122</v>
      </c>
      <c r="R92" s="2">
        <v>1</v>
      </c>
      <c r="S92" t="s">
        <v>170</v>
      </c>
      <c r="T92" s="3" t="str">
        <f>IF(R92&gt;0,_xlfn.XLOOKUP(R92,$N$71:$N$111,$H$71:$H$111),"-")</f>
        <v>Whitaker</v>
      </c>
      <c r="U92" s="32" t="s">
        <v>161</v>
      </c>
      <c r="V92" s="2" t="str">
        <f>IF(R92&gt;0,_xlfn.XLOOKUP(R92,$N$71:$N$111,$I$71:$I$111),"-")</f>
        <v>4C</v>
      </c>
      <c r="W92" s="32" t="s">
        <v>171</v>
      </c>
      <c r="X92" s="2" t="str">
        <f>IF(R92&gt;0,_xlfn.XLOOKUP(R92,$N$71:$N$111,$J$71:$J$111),"-")</f>
        <v>L</v>
      </c>
      <c r="Y92" s="32" t="s">
        <v>172</v>
      </c>
      <c r="Z92" s="2" t="str">
        <f>_xlfn.XLOOKUP(BK109,$N$71:$N$111,$J$71:$J$111)</f>
        <v>R</v>
      </c>
      <c r="AA92" s="32" t="s">
        <v>173</v>
      </c>
      <c r="AD92" s="2" t="str">
        <f t="shared" ref="AD92:AD100" si="21">_xlfn.XLOOKUP(R92,$N$71:$N$127,$F$71:$F$127)</f>
        <v>RF</v>
      </c>
    </row>
    <row r="93" spans="5:30" ht="15.75" thickTop="1" x14ac:dyDescent="0.25">
      <c r="E93" s="60" t="s">
        <v>384</v>
      </c>
      <c r="F93" s="60" t="s">
        <v>107</v>
      </c>
      <c r="G93" s="60">
        <v>1</v>
      </c>
      <c r="H93" s="61" t="s">
        <v>1246</v>
      </c>
      <c r="I93" s="60" t="s">
        <v>62</v>
      </c>
      <c r="J93" s="60" t="s">
        <v>116</v>
      </c>
      <c r="R93" s="2">
        <v>2</v>
      </c>
      <c r="S93" t="s">
        <v>175</v>
      </c>
      <c r="T93" s="3" t="str">
        <f t="shared" ref="T93:T100" si="22">IF(R93&gt;0,_xlfn.XLOOKUP(R93,$N$71:$N$111,$H$71:$H$111),"-")</f>
        <v>Mantle</v>
      </c>
      <c r="U93" s="32" t="s">
        <v>161</v>
      </c>
      <c r="V93" s="2" t="str">
        <f t="shared" ref="V93:V100" si="23">IF(R93&gt;0,_xlfn.XLOOKUP(R93,$N$71:$N$111,$I$71:$I$111),"-")</f>
        <v>4B</v>
      </c>
      <c r="W93" s="32" t="s">
        <v>171</v>
      </c>
      <c r="X93" s="2" t="str">
        <f t="shared" ref="X93:X100" si="24">IF(R93&gt;0,_xlfn.XLOOKUP(R93,$N$71:$N$111,$J$71:$J$111),"-")</f>
        <v>B</v>
      </c>
      <c r="Y93" s="32" t="s">
        <v>172</v>
      </c>
      <c r="Z93" s="2" t="str">
        <f t="shared" ref="Z93:Z100" si="25">_xlfn.XLOOKUP(BK110,$N$71:$N$111,$J$71:$J$111)</f>
        <v>R</v>
      </c>
      <c r="AA93" s="32" t="s">
        <v>173</v>
      </c>
      <c r="AD93" s="2" t="str">
        <f t="shared" si="21"/>
        <v>1B</v>
      </c>
    </row>
    <row r="94" spans="5:30" x14ac:dyDescent="0.25">
      <c r="E94" s="54" t="s">
        <v>384</v>
      </c>
      <c r="F94" s="54" t="s">
        <v>111</v>
      </c>
      <c r="G94" s="54">
        <v>1</v>
      </c>
      <c r="H94" s="55" t="s">
        <v>1062</v>
      </c>
      <c r="I94" s="54" t="s">
        <v>63</v>
      </c>
      <c r="J94" s="54" t="s">
        <v>122</v>
      </c>
      <c r="R94" s="2">
        <v>3</v>
      </c>
      <c r="S94" t="s">
        <v>176</v>
      </c>
      <c r="T94" s="3" t="str">
        <f t="shared" si="22"/>
        <v>Clarke</v>
      </c>
      <c r="U94" s="32" t="s">
        <v>161</v>
      </c>
      <c r="V94" s="2" t="str">
        <f t="shared" si="23"/>
        <v>4C</v>
      </c>
      <c r="W94" s="32" t="s">
        <v>171</v>
      </c>
      <c r="X94" s="2" t="str">
        <f t="shared" si="24"/>
        <v>B</v>
      </c>
      <c r="Y94" s="32" t="s">
        <v>172</v>
      </c>
      <c r="Z94" s="2" t="str">
        <f t="shared" si="25"/>
        <v>R</v>
      </c>
      <c r="AA94" s="32" t="s">
        <v>173</v>
      </c>
      <c r="AD94" s="2" t="str">
        <f t="shared" si="21"/>
        <v>2B</v>
      </c>
    </row>
    <row r="95" spans="5:30" x14ac:dyDescent="0.25">
      <c r="E95" s="54" t="s">
        <v>384</v>
      </c>
      <c r="F95" s="54" t="s">
        <v>6</v>
      </c>
      <c r="G95" s="54">
        <v>1</v>
      </c>
      <c r="H95" s="55" t="s">
        <v>1132</v>
      </c>
      <c r="I95" s="54" t="s">
        <v>63</v>
      </c>
      <c r="J95" s="54" t="s">
        <v>122</v>
      </c>
      <c r="R95" s="2">
        <v>4</v>
      </c>
      <c r="S95" t="s">
        <v>178</v>
      </c>
      <c r="T95" s="3" t="str">
        <f t="shared" si="22"/>
        <v>Gibbs</v>
      </c>
      <c r="U95" s="32" t="s">
        <v>161</v>
      </c>
      <c r="V95" s="2" t="str">
        <f t="shared" si="23"/>
        <v>5C</v>
      </c>
      <c r="W95" s="32" t="s">
        <v>171</v>
      </c>
      <c r="X95" s="2" t="str">
        <f t="shared" si="24"/>
        <v>L</v>
      </c>
      <c r="Y95" s="32" t="s">
        <v>172</v>
      </c>
      <c r="Z95" s="2" t="str">
        <f t="shared" si="25"/>
        <v>R</v>
      </c>
      <c r="AA95" s="32" t="s">
        <v>173</v>
      </c>
      <c r="AD95" s="2" t="str">
        <f t="shared" si="21"/>
        <v>C</v>
      </c>
    </row>
    <row r="96" spans="5:30" x14ac:dyDescent="0.25">
      <c r="E96" s="54" t="s">
        <v>105</v>
      </c>
      <c r="F96" s="54" t="s">
        <v>105</v>
      </c>
      <c r="G96" s="54">
        <v>36</v>
      </c>
      <c r="H96" s="55" t="s">
        <v>1256</v>
      </c>
      <c r="I96" s="54">
        <v>23</v>
      </c>
      <c r="J96" s="54">
        <v>8</v>
      </c>
      <c r="L96" s="2" t="s">
        <v>184</v>
      </c>
      <c r="R96" s="2">
        <v>5</v>
      </c>
      <c r="S96" t="s">
        <v>179</v>
      </c>
      <c r="T96" s="3" t="str">
        <f t="shared" si="22"/>
        <v>Amaro-Sr.</v>
      </c>
      <c r="U96" s="32" t="s">
        <v>161</v>
      </c>
      <c r="V96" s="2" t="str">
        <f t="shared" si="23"/>
        <v>5C</v>
      </c>
      <c r="W96" s="32" t="s">
        <v>171</v>
      </c>
      <c r="X96" s="2" t="str">
        <f t="shared" si="24"/>
        <v>R</v>
      </c>
      <c r="Y96" s="32" t="s">
        <v>172</v>
      </c>
      <c r="Z96" s="2" t="str">
        <f t="shared" si="25"/>
        <v>R</v>
      </c>
      <c r="AA96" s="32" t="s">
        <v>173</v>
      </c>
      <c r="AD96" s="2" t="str">
        <f t="shared" si="21"/>
        <v>SS</v>
      </c>
    </row>
    <row r="97" spans="5:30" x14ac:dyDescent="0.25">
      <c r="E97" s="47" t="s">
        <v>105</v>
      </c>
      <c r="F97" s="47" t="s">
        <v>105</v>
      </c>
      <c r="G97" s="47">
        <v>31</v>
      </c>
      <c r="H97" s="48" t="s">
        <v>1003</v>
      </c>
      <c r="I97" s="47">
        <v>24</v>
      </c>
      <c r="J97" s="47">
        <v>7</v>
      </c>
      <c r="M97" s="2" t="s">
        <v>184</v>
      </c>
      <c r="R97" s="2">
        <v>6</v>
      </c>
      <c r="S97" t="s">
        <v>180</v>
      </c>
      <c r="T97" s="3" t="str">
        <f t="shared" si="22"/>
        <v>Hegan</v>
      </c>
      <c r="U97" s="32" t="s">
        <v>161</v>
      </c>
      <c r="V97" s="2" t="str">
        <f t="shared" si="23"/>
        <v>7C</v>
      </c>
      <c r="W97" s="32" t="s">
        <v>171</v>
      </c>
      <c r="X97" s="2" t="str">
        <f t="shared" si="24"/>
        <v>L</v>
      </c>
      <c r="Y97" s="32" t="s">
        <v>172</v>
      </c>
      <c r="Z97" s="2" t="str">
        <f t="shared" si="25"/>
        <v>R</v>
      </c>
      <c r="AA97" s="32" t="s">
        <v>173</v>
      </c>
      <c r="AD97" s="2" t="str">
        <f t="shared" si="21"/>
        <v>1B</v>
      </c>
    </row>
    <row r="98" spans="5:30" ht="15.75" thickBot="1" x14ac:dyDescent="0.3">
      <c r="E98" s="56" t="s">
        <v>105</v>
      </c>
      <c r="F98" s="56" t="s">
        <v>105</v>
      </c>
      <c r="G98" s="56">
        <v>7</v>
      </c>
      <c r="H98" s="57" t="s">
        <v>1369</v>
      </c>
      <c r="I98" s="56">
        <v>10</v>
      </c>
      <c r="J98" s="56">
        <v>7</v>
      </c>
      <c r="N98" s="91" t="s">
        <v>184</v>
      </c>
      <c r="R98" s="2">
        <v>7</v>
      </c>
      <c r="S98" t="s">
        <v>181</v>
      </c>
      <c r="T98" s="3" t="str">
        <f t="shared" si="22"/>
        <v>Pepitone</v>
      </c>
      <c r="U98" s="32" t="s">
        <v>161</v>
      </c>
      <c r="V98" s="2" t="str">
        <f t="shared" si="23"/>
        <v>4C</v>
      </c>
      <c r="W98" s="32" t="s">
        <v>171</v>
      </c>
      <c r="X98" s="2" t="str">
        <f t="shared" si="24"/>
        <v>L</v>
      </c>
      <c r="Y98" s="32" t="s">
        <v>172</v>
      </c>
      <c r="Z98" s="2" t="str">
        <f t="shared" si="25"/>
        <v>R</v>
      </c>
      <c r="AA98" s="32" t="s">
        <v>173</v>
      </c>
      <c r="AD98" s="2" t="str">
        <f t="shared" si="21"/>
        <v>CF</v>
      </c>
    </row>
    <row r="99" spans="5:30" ht="15.75" thickTop="1" x14ac:dyDescent="0.25">
      <c r="E99" s="97" t="s">
        <v>105</v>
      </c>
      <c r="F99" s="97" t="s">
        <v>105</v>
      </c>
      <c r="G99" s="97">
        <v>36</v>
      </c>
      <c r="H99" s="98" t="s">
        <v>1051</v>
      </c>
      <c r="I99" s="97">
        <v>18</v>
      </c>
      <c r="J99" s="97">
        <v>6</v>
      </c>
      <c r="O99" s="2" t="s">
        <v>184</v>
      </c>
      <c r="R99" s="2">
        <v>8</v>
      </c>
      <c r="S99" t="s">
        <v>182</v>
      </c>
      <c r="T99" s="3" t="str">
        <f t="shared" si="22"/>
        <v>Tresh</v>
      </c>
      <c r="U99" s="32" t="s">
        <v>161</v>
      </c>
      <c r="V99" s="2" t="str">
        <f t="shared" si="23"/>
        <v>5C</v>
      </c>
      <c r="W99" s="32" t="s">
        <v>171</v>
      </c>
      <c r="X99" s="2" t="str">
        <f t="shared" si="24"/>
        <v>B</v>
      </c>
      <c r="Y99" s="32" t="s">
        <v>172</v>
      </c>
      <c r="Z99" s="2" t="str">
        <f t="shared" si="25"/>
        <v>R</v>
      </c>
      <c r="AA99" s="32" t="s">
        <v>173</v>
      </c>
      <c r="AD99" s="2" t="str">
        <f t="shared" si="21"/>
        <v>LF</v>
      </c>
    </row>
    <row r="100" spans="5:30" x14ac:dyDescent="0.25">
      <c r="E100" s="47" t="s">
        <v>105</v>
      </c>
      <c r="F100" s="47" t="s">
        <v>105</v>
      </c>
      <c r="G100" s="47">
        <v>29</v>
      </c>
      <c r="H100" s="48" t="s">
        <v>1137</v>
      </c>
      <c r="I100" s="47">
        <v>19</v>
      </c>
      <c r="J100" s="47">
        <v>6</v>
      </c>
      <c r="P100" s="2" t="s">
        <v>184</v>
      </c>
      <c r="R100" s="2">
        <v>9</v>
      </c>
      <c r="S100" t="s">
        <v>183</v>
      </c>
      <c r="T100" s="3" t="str">
        <f t="shared" si="22"/>
        <v>Smith</v>
      </c>
      <c r="U100" s="32" t="s">
        <v>161</v>
      </c>
      <c r="V100" s="2" t="str">
        <f t="shared" si="23"/>
        <v>4C</v>
      </c>
      <c r="W100" s="32" t="s">
        <v>171</v>
      </c>
      <c r="X100" s="2" t="str">
        <f t="shared" si="24"/>
        <v>B</v>
      </c>
      <c r="Y100" s="32" t="s">
        <v>172</v>
      </c>
      <c r="Z100" s="2" t="str">
        <f t="shared" si="25"/>
        <v>R</v>
      </c>
      <c r="AA100" s="32" t="s">
        <v>173</v>
      </c>
      <c r="AD100" s="2" t="str">
        <f t="shared" si="21"/>
        <v>3B</v>
      </c>
    </row>
    <row r="101" spans="5:30" x14ac:dyDescent="0.25">
      <c r="E101" s="47" t="s">
        <v>105</v>
      </c>
      <c r="F101" s="47" t="s">
        <v>105</v>
      </c>
      <c r="G101" s="47">
        <v>17</v>
      </c>
      <c r="H101" s="48" t="s">
        <v>1335</v>
      </c>
      <c r="I101" s="47">
        <v>20</v>
      </c>
      <c r="J101" s="47">
        <v>6</v>
      </c>
      <c r="R101" s="2" t="s">
        <v>184</v>
      </c>
      <c r="S101" s="33" t="s">
        <v>185</v>
      </c>
      <c r="T101" s="3" t="str">
        <f>IF(R101&gt;0,_xlfn.XLOOKUP(R101,$N$71:$N$111,$H$71:$H$111),"-")</f>
        <v>Ford</v>
      </c>
      <c r="U101" s="32" t="s">
        <v>163</v>
      </c>
      <c r="V101" s="2">
        <f>IF(R101&gt;0,_xlfn.XLOOKUP(R101,$N$71:$N$111,$I$71:$I$111),"-")</f>
        <v>10</v>
      </c>
      <c r="W101" s="32" t="s">
        <v>1402</v>
      </c>
      <c r="X101" s="2">
        <f>IF(R101&gt;0,_xlfn.XLOOKUP(R101,$N$71:$N$111,$J$71:$J$111),"-")</f>
        <v>7</v>
      </c>
      <c r="Y101" s="32" t="s">
        <v>164</v>
      </c>
      <c r="Z101" s="2"/>
      <c r="AA101" s="32"/>
      <c r="AD101" s="2" t="str">
        <f>_xlfn.XLOOKUP(R101,$N$71:$N$127,$F$71:$F$127)</f>
        <v>P</v>
      </c>
    </row>
    <row r="102" spans="5:30" x14ac:dyDescent="0.25">
      <c r="E102" s="47" t="s">
        <v>105</v>
      </c>
      <c r="F102" s="47" t="s">
        <v>105</v>
      </c>
      <c r="G102" s="47">
        <v>33</v>
      </c>
      <c r="H102" s="48" t="s">
        <v>1022</v>
      </c>
      <c r="I102" s="47">
        <v>27</v>
      </c>
      <c r="J102" s="47">
        <v>5</v>
      </c>
      <c r="S102" s="34" t="s">
        <v>187</v>
      </c>
      <c r="T102" s="3"/>
      <c r="U102"/>
      <c r="Z102" s="2"/>
      <c r="AA102" s="2"/>
    </row>
    <row r="103" spans="5:30" x14ac:dyDescent="0.25">
      <c r="E103" s="47" t="s">
        <v>105</v>
      </c>
      <c r="F103" s="47" t="s">
        <v>105</v>
      </c>
      <c r="G103" s="47">
        <v>28</v>
      </c>
      <c r="H103" s="48" t="s">
        <v>1213</v>
      </c>
      <c r="I103" s="47">
        <v>23</v>
      </c>
      <c r="J103" s="47">
        <v>4</v>
      </c>
    </row>
    <row r="104" spans="5:30" x14ac:dyDescent="0.25">
      <c r="E104" s="47" t="s">
        <v>105</v>
      </c>
      <c r="F104" s="47" t="s">
        <v>105</v>
      </c>
      <c r="G104" s="47">
        <v>17</v>
      </c>
      <c r="H104" s="48" t="s">
        <v>1185</v>
      </c>
      <c r="I104" s="47">
        <v>17</v>
      </c>
      <c r="J104" s="47">
        <v>4</v>
      </c>
      <c r="S104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54" t="s">
        <v>105</v>
      </c>
      <c r="F105" s="54" t="s">
        <v>105</v>
      </c>
      <c r="G105" s="54">
        <v>2</v>
      </c>
      <c r="H105" s="55" t="s">
        <v>1058</v>
      </c>
      <c r="I105" s="54">
        <v>11</v>
      </c>
      <c r="J105" s="54">
        <v>4</v>
      </c>
      <c r="R105" s="2">
        <v>1</v>
      </c>
      <c r="S105" t="s">
        <v>170</v>
      </c>
      <c r="T105" s="3" t="str">
        <f>IF(R105&gt;0,_xlfn.XLOOKUP(R105,$O$71:$O$111,$H$71:$H$111),"-")</f>
        <v>RobinsonBi</v>
      </c>
      <c r="U105" s="32" t="s">
        <v>161</v>
      </c>
      <c r="V105" s="2" t="str">
        <f>IF(R105&gt;0,_xlfn.XLOOKUP(R105,$O$71:$O$111,$I$71:$I$111),"-")</f>
        <v>6C</v>
      </c>
      <c r="W105" s="32" t="s">
        <v>171</v>
      </c>
      <c r="X105" s="2" t="str">
        <f>IF(R105&gt;0,_xlfn.XLOOKUP(R105,$O$72:$O$112,$J$71:$J$111),"-")</f>
        <v>L</v>
      </c>
      <c r="Y105" s="32" t="s">
        <v>172</v>
      </c>
      <c r="Z105" s="2" t="str">
        <f>_xlfn.XLOOKUP(BK122,$O$71:$O$111,$J$71:$J$111)</f>
        <v>B</v>
      </c>
      <c r="AA105" s="32" t="s">
        <v>173</v>
      </c>
      <c r="AD105" s="2" t="str">
        <f>_xlfn.XLOOKUP(R105,$O$71:$O$127,$F$71:$F$127)</f>
        <v>RF</v>
      </c>
    </row>
    <row r="106" spans="5:30" x14ac:dyDescent="0.25">
      <c r="E106" s="47" t="s">
        <v>105</v>
      </c>
      <c r="F106" s="47" t="s">
        <v>105</v>
      </c>
      <c r="G106" s="47">
        <v>43</v>
      </c>
      <c r="H106" s="48" t="s">
        <v>1341</v>
      </c>
      <c r="I106" s="47">
        <v>19</v>
      </c>
      <c r="J106" s="47">
        <v>3</v>
      </c>
      <c r="R106" s="2">
        <v>2</v>
      </c>
      <c r="S106" t="s">
        <v>175</v>
      </c>
      <c r="T106" s="3" t="str">
        <f t="shared" ref="T106:T113" si="26">IF(R106&gt;0,_xlfn.XLOOKUP(R106,$O$71:$O$111,$H$71:$H$111),"-")</f>
        <v>HowardE</v>
      </c>
      <c r="U106" s="32" t="s">
        <v>161</v>
      </c>
      <c r="V106" s="2" t="str">
        <f t="shared" ref="V106:V113" si="27">IF(R106&gt;0,_xlfn.XLOOKUP(R106,$O$71:$O$111,$I$71:$I$111),"-")</f>
        <v>6C</v>
      </c>
      <c r="W106" s="32" t="s">
        <v>171</v>
      </c>
      <c r="X106" s="2" t="str">
        <f t="shared" ref="X106:X113" si="28">IF(R106&gt;0,_xlfn.XLOOKUP(R106,$O$72:$O$112,$J$71:$J$111),"-")</f>
        <v>R</v>
      </c>
      <c r="Y106" s="32" t="s">
        <v>172</v>
      </c>
      <c r="Z106" s="2" t="str">
        <f t="shared" ref="Z106:Z113" si="29">_xlfn.XLOOKUP(BK123,$O$71:$O$111,$J$71:$J$111)</f>
        <v>B</v>
      </c>
      <c r="AA106" s="32" t="s">
        <v>173</v>
      </c>
      <c r="AD106" s="2" t="str">
        <f t="shared" ref="AD106:AD113" si="30">_xlfn.XLOOKUP(R106,$O$71:$O$127,$F$71:$F$127)</f>
        <v>C</v>
      </c>
    </row>
    <row r="107" spans="5:30" x14ac:dyDescent="0.25">
      <c r="E107" s="54" t="s">
        <v>105</v>
      </c>
      <c r="F107" s="54" t="s">
        <v>105</v>
      </c>
      <c r="G107" s="54">
        <v>24</v>
      </c>
      <c r="H107" s="55" t="s">
        <v>1157</v>
      </c>
      <c r="I107" s="54">
        <v>19</v>
      </c>
      <c r="J107" s="54">
        <v>3</v>
      </c>
      <c r="R107" s="2">
        <v>3</v>
      </c>
      <c r="S107" t="s">
        <v>176</v>
      </c>
      <c r="T107" s="3" t="str">
        <f t="shared" si="26"/>
        <v>Kennedy</v>
      </c>
      <c r="U107" s="32" t="s">
        <v>161</v>
      </c>
      <c r="V107" s="2" t="str">
        <f t="shared" si="27"/>
        <v>6C</v>
      </c>
      <c r="W107" s="32" t="s">
        <v>171</v>
      </c>
      <c r="X107" s="2" t="str">
        <f t="shared" si="28"/>
        <v>R</v>
      </c>
      <c r="Y107" s="32" t="s">
        <v>172</v>
      </c>
      <c r="Z107" s="2" t="str">
        <f t="shared" si="29"/>
        <v>B</v>
      </c>
      <c r="AA107" s="32" t="s">
        <v>173</v>
      </c>
      <c r="AD107" s="2" t="str">
        <f t="shared" si="30"/>
        <v>SS</v>
      </c>
    </row>
    <row r="108" spans="5:30" x14ac:dyDescent="0.25">
      <c r="E108" s="47" t="s">
        <v>105</v>
      </c>
      <c r="F108" s="47" t="s">
        <v>105</v>
      </c>
      <c r="G108" s="47">
        <v>65</v>
      </c>
      <c r="H108" s="48" t="s">
        <v>1110</v>
      </c>
      <c r="I108" s="47">
        <v>27</v>
      </c>
      <c r="J108" s="47">
        <v>2</v>
      </c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 t="str">
        <f t="shared" si="26"/>
        <v>White</v>
      </c>
      <c r="U108" s="32" t="s">
        <v>161</v>
      </c>
      <c r="V108" s="2" t="str">
        <f t="shared" si="27"/>
        <v>5C</v>
      </c>
      <c r="W108" s="32" t="s">
        <v>171</v>
      </c>
      <c r="X108" s="2" t="str">
        <f t="shared" si="28"/>
        <v>R</v>
      </c>
      <c r="Y108" s="32" t="s">
        <v>172</v>
      </c>
      <c r="Z108" s="2" t="str">
        <f t="shared" si="29"/>
        <v>B</v>
      </c>
      <c r="AA108" s="32" t="s">
        <v>173</v>
      </c>
      <c r="AD108" s="2" t="str">
        <f t="shared" si="30"/>
        <v>RF</v>
      </c>
    </row>
    <row r="109" spans="5:30" x14ac:dyDescent="0.25">
      <c r="E109" s="54" t="s">
        <v>105</v>
      </c>
      <c r="F109" s="54" t="s">
        <v>105</v>
      </c>
      <c r="G109" s="54">
        <v>65</v>
      </c>
      <c r="H109" s="55" t="s">
        <v>1110</v>
      </c>
      <c r="I109" s="54">
        <v>27</v>
      </c>
      <c r="J109" s="54">
        <v>2</v>
      </c>
      <c r="R109" s="2">
        <v>5</v>
      </c>
      <c r="S109" t="s">
        <v>179</v>
      </c>
      <c r="T109" s="3" t="str">
        <f t="shared" si="26"/>
        <v>White</v>
      </c>
      <c r="U109" s="32" t="s">
        <v>161</v>
      </c>
      <c r="V109" s="2" t="str">
        <f t="shared" si="27"/>
        <v>5C</v>
      </c>
      <c r="W109" s="32" t="s">
        <v>171</v>
      </c>
      <c r="X109" s="2" t="str">
        <f t="shared" si="28"/>
        <v>B</v>
      </c>
      <c r="Y109" s="32" t="s">
        <v>172</v>
      </c>
      <c r="Z109" s="2" t="str">
        <f t="shared" si="29"/>
        <v>B</v>
      </c>
      <c r="AA109" s="32" t="s">
        <v>173</v>
      </c>
      <c r="AD109" s="2" t="str">
        <f t="shared" si="30"/>
        <v>RF</v>
      </c>
    </row>
    <row r="110" spans="5:30" x14ac:dyDescent="0.25">
      <c r="E110" s="47" t="s">
        <v>105</v>
      </c>
      <c r="F110" s="47" t="s">
        <v>105</v>
      </c>
      <c r="G110" s="47">
        <v>44</v>
      </c>
      <c r="H110" s="48" t="s">
        <v>1462</v>
      </c>
      <c r="I110" s="47">
        <v>20</v>
      </c>
      <c r="J110" s="47">
        <v>2</v>
      </c>
      <c r="R110" s="2">
        <v>6</v>
      </c>
      <c r="S110" t="s">
        <v>180</v>
      </c>
      <c r="T110" s="3" t="str">
        <f t="shared" si="26"/>
        <v>Howser</v>
      </c>
      <c r="U110" s="32" t="s">
        <v>161</v>
      </c>
      <c r="V110" s="2" t="str">
        <f t="shared" si="27"/>
        <v>4C</v>
      </c>
      <c r="W110" s="32" t="s">
        <v>171</v>
      </c>
      <c r="X110" s="2" t="str">
        <f t="shared" si="28"/>
        <v>B</v>
      </c>
      <c r="Y110" s="32" t="s">
        <v>172</v>
      </c>
      <c r="Z110" s="2" t="str">
        <f t="shared" si="29"/>
        <v>B</v>
      </c>
      <c r="AA110" s="32" t="s">
        <v>173</v>
      </c>
      <c r="AD110" s="2" t="str">
        <f t="shared" si="30"/>
        <v>2B</v>
      </c>
    </row>
    <row r="111" spans="5:30" x14ac:dyDescent="0.25">
      <c r="E111" s="47" t="s">
        <v>105</v>
      </c>
      <c r="F111" s="47" t="s">
        <v>105</v>
      </c>
      <c r="G111" s="47">
        <v>2</v>
      </c>
      <c r="H111" s="48" t="s">
        <v>1075</v>
      </c>
      <c r="I111" s="47">
        <v>10</v>
      </c>
      <c r="J111" s="47">
        <v>2</v>
      </c>
      <c r="R111" s="2">
        <v>7</v>
      </c>
      <c r="S111" t="s">
        <v>181</v>
      </c>
      <c r="T111" s="3" t="str">
        <f t="shared" si="26"/>
        <v>Kenney</v>
      </c>
      <c r="U111" s="32" t="s">
        <v>161</v>
      </c>
      <c r="V111" s="2" t="str">
        <f t="shared" si="27"/>
        <v>3C</v>
      </c>
      <c r="W111" s="32" t="s">
        <v>171</v>
      </c>
      <c r="X111" s="2" t="str">
        <f t="shared" si="28"/>
        <v>R</v>
      </c>
      <c r="Y111" s="32" t="s">
        <v>172</v>
      </c>
      <c r="Z111" s="2" t="str">
        <f t="shared" si="29"/>
        <v>B</v>
      </c>
      <c r="AA111" s="32" t="s">
        <v>173</v>
      </c>
      <c r="AD111" s="2" t="str">
        <f t="shared" si="30"/>
        <v>SS</v>
      </c>
    </row>
    <row r="112" spans="5:30" x14ac:dyDescent="0.25">
      <c r="E112" s="47" t="s">
        <v>385</v>
      </c>
      <c r="F112" s="47" t="s">
        <v>385</v>
      </c>
      <c r="G112" s="47">
        <v>0</v>
      </c>
      <c r="H112" s="48">
        <v>0</v>
      </c>
      <c r="I112" s="47" t="s">
        <v>385</v>
      </c>
      <c r="J112" s="47" t="s">
        <v>385</v>
      </c>
      <c r="R112" s="2">
        <v>8</v>
      </c>
      <c r="S112" t="s">
        <v>182</v>
      </c>
      <c r="T112" s="3" t="str">
        <f t="shared" si="26"/>
        <v>Tillman</v>
      </c>
      <c r="U112" s="32" t="s">
        <v>161</v>
      </c>
      <c r="V112" s="2" t="str">
        <f t="shared" si="27"/>
        <v>5C</v>
      </c>
      <c r="W112" s="32" t="s">
        <v>171</v>
      </c>
      <c r="X112" s="2" t="str">
        <f t="shared" si="28"/>
        <v>L</v>
      </c>
      <c r="Y112" s="32" t="s">
        <v>172</v>
      </c>
      <c r="Z112" s="2" t="str">
        <f t="shared" si="29"/>
        <v>B</v>
      </c>
      <c r="AA112" s="32" t="s">
        <v>173</v>
      </c>
      <c r="AD112" s="2" t="str">
        <f t="shared" si="30"/>
        <v>C</v>
      </c>
    </row>
    <row r="113" spans="5:30" x14ac:dyDescent="0.25">
      <c r="E113" s="47" t="s">
        <v>385</v>
      </c>
      <c r="F113" s="47" t="s">
        <v>385</v>
      </c>
      <c r="G113" s="47">
        <v>0</v>
      </c>
      <c r="H113" s="48">
        <v>0</v>
      </c>
      <c r="I113" s="47" t="s">
        <v>385</v>
      </c>
      <c r="J113" s="47" t="s">
        <v>385</v>
      </c>
      <c r="R113" s="2">
        <v>9</v>
      </c>
      <c r="S113" t="s">
        <v>183</v>
      </c>
      <c r="T113" s="3" t="str">
        <f t="shared" si="26"/>
        <v>Barker</v>
      </c>
      <c r="U113" s="32" t="s">
        <v>161</v>
      </c>
      <c r="V113" s="2" t="str">
        <f t="shared" si="27"/>
        <v>7C</v>
      </c>
      <c r="W113" s="32" t="s">
        <v>171</v>
      </c>
      <c r="X113" s="2" t="str">
        <f t="shared" si="28"/>
        <v>R</v>
      </c>
      <c r="Y113" s="32" t="s">
        <v>172</v>
      </c>
      <c r="Z113" s="2" t="str">
        <f t="shared" si="29"/>
        <v>B</v>
      </c>
      <c r="AA113" s="32" t="s">
        <v>173</v>
      </c>
      <c r="AD113" s="2" t="str">
        <f t="shared" si="30"/>
        <v>1B</v>
      </c>
    </row>
    <row r="114" spans="5:30" x14ac:dyDescent="0.25">
      <c r="E114" s="47" t="s">
        <v>385</v>
      </c>
      <c r="F114" s="47" t="s">
        <v>385</v>
      </c>
      <c r="G114" s="47">
        <v>0</v>
      </c>
      <c r="H114" s="48">
        <v>0</v>
      </c>
      <c r="I114" s="47" t="s">
        <v>385</v>
      </c>
      <c r="J114" s="47" t="s">
        <v>385</v>
      </c>
      <c r="R114" s="2" t="s">
        <v>184</v>
      </c>
      <c r="S114" s="33" t="s">
        <v>185</v>
      </c>
      <c r="T114" s="3" t="str">
        <f>IF(R114&gt;0,_xlfn.XLOOKUP(R114,$O$71:$O$111,$H$71:$H$111),"-")</f>
        <v>Peterson</v>
      </c>
      <c r="U114" s="32" t="s">
        <v>163</v>
      </c>
      <c r="V114" s="2">
        <f>IF(R114&gt;0,_xlfn.XLOOKUP(R114,$O$71:$O$111,$I$71:$I$111),"-")</f>
        <v>18</v>
      </c>
      <c r="W114" s="32" t="s">
        <v>1402</v>
      </c>
      <c r="X114" s="2">
        <f>IF(R114&gt;0,_xlfn.XLOOKUP(R114,$O$71:$O$111,$J$71:$J$111),"-")</f>
        <v>6</v>
      </c>
      <c r="Y114" s="32" t="s">
        <v>164</v>
      </c>
      <c r="Z114" s="2"/>
      <c r="AA114" s="32"/>
      <c r="AD114" s="2" t="str">
        <f>_xlfn.XLOOKUP(R114,$O$71:$O$127,$F$71:$F$127)</f>
        <v>P</v>
      </c>
    </row>
    <row r="115" spans="5:30" x14ac:dyDescent="0.25">
      <c r="E115" s="47" t="s">
        <v>385</v>
      </c>
      <c r="F115" s="47" t="s">
        <v>385</v>
      </c>
      <c r="G115" s="47">
        <v>0</v>
      </c>
      <c r="H115" s="48">
        <v>0</v>
      </c>
      <c r="I115" s="47" t="s">
        <v>385</v>
      </c>
      <c r="J115" s="47" t="s">
        <v>385</v>
      </c>
      <c r="S115" s="34" t="s">
        <v>187</v>
      </c>
      <c r="T115" s="3"/>
      <c r="U115"/>
      <c r="Z115" s="2"/>
      <c r="AA115" s="2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t="s">
        <v>170</v>
      </c>
      <c r="T118" s="3" t="str">
        <f>IF(R118&gt;0,_xlfn.XLOOKUP(R118,$P$71:$P$111,$H$71:$H$111),"-")</f>
        <v>Clarke</v>
      </c>
      <c r="U118" s="32" t="s">
        <v>161</v>
      </c>
      <c r="V118" s="2" t="str">
        <f>IF(R118&gt;0,_xlfn.XLOOKUP(R118,$P$71:$P$111,$I$71:$I$111),"-")</f>
        <v>4C</v>
      </c>
      <c r="W118" s="32" t="s">
        <v>171</v>
      </c>
      <c r="X118" s="2" t="str">
        <f>IF(R118&gt;0,_xlfn.XLOOKUP(R118,$P$71:$P$111,$J$71:$J$111),"-")</f>
        <v>B</v>
      </c>
      <c r="Y118" s="32" t="s">
        <v>172</v>
      </c>
      <c r="Z118" s="2" t="str">
        <f>_xlfn.XLOOKUP(BK135,$P$71:$P$111,$J$71:$J$111)</f>
        <v>R</v>
      </c>
      <c r="AA118" s="32" t="s">
        <v>173</v>
      </c>
      <c r="AD118" s="2" t="str">
        <f>_xlfn.XLOOKUP(R118,$P$71:$P$127,$F$71:$F$127)</f>
        <v>2B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t="s">
        <v>175</v>
      </c>
      <c r="T119" s="3" t="str">
        <f t="shared" ref="T119:T126" si="31">IF(R119&gt;0,_xlfn.XLOOKUP(R119,$P$71:$P$111,$H$71:$H$111),"-")</f>
        <v>Mantle</v>
      </c>
      <c r="U119" s="32" t="s">
        <v>161</v>
      </c>
      <c r="V119" s="2" t="str">
        <f t="shared" ref="V119:V126" si="32">IF(R119&gt;0,_xlfn.XLOOKUP(R119,$P$71:$P$111,$I$71:$I$111),"-")</f>
        <v>4B</v>
      </c>
      <c r="W119" s="32" t="s">
        <v>171</v>
      </c>
      <c r="X119" s="2" t="str">
        <f t="shared" ref="X119:X126" si="33">IF(R119&gt;0,_xlfn.XLOOKUP(R119,$P$71:$P$111,$J$71:$J$111),"-")</f>
        <v>B</v>
      </c>
      <c r="Y119" s="32" t="s">
        <v>172</v>
      </c>
      <c r="Z119" s="2" t="str">
        <f t="shared" ref="Z119:Z126" si="34">_xlfn.XLOOKUP(BK136,$P$71:$P$111,$J$71:$J$111)</f>
        <v>R</v>
      </c>
      <c r="AA119" s="32" t="s">
        <v>173</v>
      </c>
      <c r="AD119" s="2" t="str">
        <f t="shared" ref="AD119:AD126" si="35">_xlfn.XLOOKUP(R119,$P$71:$P$127,$F$71:$F$127)</f>
        <v>1B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t="s">
        <v>176</v>
      </c>
      <c r="T120" s="3" t="str">
        <f t="shared" si="31"/>
        <v>Amaro-Sr.</v>
      </c>
      <c r="U120" s="32" t="s">
        <v>161</v>
      </c>
      <c r="V120" s="2" t="str">
        <f t="shared" si="32"/>
        <v>5C</v>
      </c>
      <c r="W120" s="32" t="s">
        <v>171</v>
      </c>
      <c r="X120" s="2" t="str">
        <f t="shared" si="33"/>
        <v>R</v>
      </c>
      <c r="Y120" s="32" t="s">
        <v>172</v>
      </c>
      <c r="Z120" s="2" t="str">
        <f t="shared" si="34"/>
        <v>R</v>
      </c>
      <c r="AA120" s="32" t="s">
        <v>173</v>
      </c>
      <c r="AD120" s="2" t="str">
        <f t="shared" si="35"/>
        <v>SS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t="s">
        <v>178</v>
      </c>
      <c r="T121" s="3" t="str">
        <f t="shared" si="31"/>
        <v>Pepitone</v>
      </c>
      <c r="U121" s="32" t="s">
        <v>161</v>
      </c>
      <c r="V121" s="2" t="str">
        <f t="shared" si="32"/>
        <v>4C</v>
      </c>
      <c r="W121" s="32" t="s">
        <v>171</v>
      </c>
      <c r="X121" s="2" t="str">
        <f t="shared" si="33"/>
        <v>L</v>
      </c>
      <c r="Y121" s="32" t="s">
        <v>172</v>
      </c>
      <c r="Z121" s="2" t="str">
        <f t="shared" si="34"/>
        <v>R</v>
      </c>
      <c r="AA121" s="32" t="s">
        <v>173</v>
      </c>
      <c r="AD121" s="2" t="str">
        <f t="shared" si="35"/>
        <v>CF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t="s">
        <v>179</v>
      </c>
      <c r="T122" s="3" t="str">
        <f t="shared" si="31"/>
        <v>Tresh</v>
      </c>
      <c r="U122" s="32" t="s">
        <v>161</v>
      </c>
      <c r="V122" s="2" t="str">
        <f t="shared" si="32"/>
        <v>5C</v>
      </c>
      <c r="W122" s="32" t="s">
        <v>171</v>
      </c>
      <c r="X122" s="2" t="str">
        <f t="shared" si="33"/>
        <v>B</v>
      </c>
      <c r="Y122" s="32" t="s">
        <v>172</v>
      </c>
      <c r="Z122" s="2" t="str">
        <f t="shared" si="34"/>
        <v>R</v>
      </c>
      <c r="AA122" s="32" t="s">
        <v>173</v>
      </c>
      <c r="AD122" s="2" t="str">
        <f t="shared" si="35"/>
        <v>LF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t="s">
        <v>180</v>
      </c>
      <c r="T123" s="3" t="str">
        <f t="shared" si="31"/>
        <v>Smith</v>
      </c>
      <c r="U123" s="32" t="s">
        <v>161</v>
      </c>
      <c r="V123" s="2" t="str">
        <f t="shared" si="32"/>
        <v>4C</v>
      </c>
      <c r="W123" s="32" t="s">
        <v>171</v>
      </c>
      <c r="X123" s="2" t="str">
        <f t="shared" si="33"/>
        <v>B</v>
      </c>
      <c r="Y123" s="32" t="s">
        <v>172</v>
      </c>
      <c r="Z123" s="2" t="str">
        <f t="shared" si="34"/>
        <v>R</v>
      </c>
      <c r="AA123" s="32" t="s">
        <v>173</v>
      </c>
      <c r="AD123" s="2" t="str">
        <f t="shared" si="35"/>
        <v>3B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t="s">
        <v>181</v>
      </c>
      <c r="T124" s="3" t="str">
        <f t="shared" si="31"/>
        <v>Gibbs</v>
      </c>
      <c r="U124" s="32" t="s">
        <v>161</v>
      </c>
      <c r="V124" s="2" t="str">
        <f t="shared" si="32"/>
        <v>5C</v>
      </c>
      <c r="W124" s="32" t="s">
        <v>171</v>
      </c>
      <c r="X124" s="2" t="str">
        <f t="shared" si="33"/>
        <v>L</v>
      </c>
      <c r="Y124" s="32" t="s">
        <v>172</v>
      </c>
      <c r="Z124" s="2" t="str">
        <f t="shared" si="34"/>
        <v>R</v>
      </c>
      <c r="AA124" s="32" t="s">
        <v>173</v>
      </c>
      <c r="AD124" s="2" t="str">
        <f t="shared" si="35"/>
        <v>C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t="s">
        <v>182</v>
      </c>
      <c r="T125" s="3" t="str">
        <f t="shared" si="31"/>
        <v>Whitaker</v>
      </c>
      <c r="U125" s="32" t="s">
        <v>161</v>
      </c>
      <c r="V125" s="2" t="str">
        <f t="shared" si="32"/>
        <v>4C</v>
      </c>
      <c r="W125" s="32" t="s">
        <v>171</v>
      </c>
      <c r="X125" s="2" t="str">
        <f t="shared" si="33"/>
        <v>L</v>
      </c>
      <c r="Y125" s="32" t="s">
        <v>172</v>
      </c>
      <c r="Z125" s="2" t="str">
        <f t="shared" si="34"/>
        <v>R</v>
      </c>
      <c r="AA125" s="32" t="s">
        <v>173</v>
      </c>
      <c r="AD125" s="2" t="str">
        <f t="shared" si="35"/>
        <v>RF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t="s">
        <v>183</v>
      </c>
      <c r="T126" s="3" t="str">
        <f t="shared" si="31"/>
        <v>Hegan</v>
      </c>
      <c r="U126" s="32" t="s">
        <v>161</v>
      </c>
      <c r="V126" s="2" t="str">
        <f t="shared" si="32"/>
        <v>7C</v>
      </c>
      <c r="W126" s="32" t="s">
        <v>171</v>
      </c>
      <c r="X126" s="2" t="str">
        <f t="shared" si="33"/>
        <v>L</v>
      </c>
      <c r="Y126" s="32" t="s">
        <v>172</v>
      </c>
      <c r="Z126" s="2" t="str">
        <f t="shared" si="34"/>
        <v>R</v>
      </c>
      <c r="AA126" s="32" t="s">
        <v>173</v>
      </c>
      <c r="AD126" s="2" t="str">
        <f t="shared" si="35"/>
        <v>1B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33" t="s">
        <v>185</v>
      </c>
      <c r="T127" s="3" t="str">
        <f>IF(R127&gt;0,_xlfn.XLOOKUP(R127,$P$71:$P$111,$H$71:$H$111),"-")</f>
        <v>Talbot</v>
      </c>
      <c r="U127" s="32" t="s">
        <v>163</v>
      </c>
      <c r="V127" s="2">
        <f>IF(R127&gt;0,_xlfn.XLOOKUP(R127,$P$71:$P$111,$I$71:$I$111),"-")</f>
        <v>19</v>
      </c>
      <c r="W127" s="32" t="s">
        <v>1402</v>
      </c>
      <c r="X127" s="2">
        <f>IF(R127&gt;0,_xlfn.XLOOKUP(R127,$P$71:$P$111,$J$71:$J$111),"-")</f>
        <v>6</v>
      </c>
      <c r="Y127" s="32" t="s">
        <v>164</v>
      </c>
      <c r="Z127" s="2"/>
      <c r="AA127" s="32"/>
      <c r="AD127" s="2" t="str">
        <f t="shared" ref="AD127" si="36">_xlfn.XLOOKUP(R127,$M$71:$M$127,$F$71:$F$127)</f>
        <v>P</v>
      </c>
    </row>
    <row r="128" spans="5:30" x14ac:dyDescent="0.25">
      <c r="E128" s="2" t="s">
        <v>385</v>
      </c>
      <c r="F128" s="2" t="s">
        <v>385</v>
      </c>
      <c r="G128" s="2">
        <v>0</v>
      </c>
      <c r="H128" s="3">
        <v>0</v>
      </c>
      <c r="I128" s="2" t="s">
        <v>385</v>
      </c>
      <c r="J128" s="2" t="s">
        <v>385</v>
      </c>
      <c r="S128" s="34" t="s">
        <v>187</v>
      </c>
      <c r="T128" s="3"/>
      <c r="U128"/>
      <c r="Z128" s="2"/>
      <c r="AA128" s="2"/>
    </row>
  </sheetData>
  <sortState xmlns:xlrd2="http://schemas.microsoft.com/office/spreadsheetml/2017/richdata2" ref="E96:J111">
    <sortCondition descending="1" ref="J96:J111"/>
    <sortCondition descending="1" ref="G96:G11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D75A-9E97-4FBD-9F56-53AB9A354F24}">
  <sheetPr>
    <tabColor theme="7"/>
  </sheetPr>
  <dimension ref="A1:AS128"/>
  <sheetViews>
    <sheetView topLeftCell="A58" workbookViewId="0">
      <selection activeCell="T66" sqref="T66"/>
    </sheetView>
  </sheetViews>
  <sheetFormatPr defaultRowHeight="15" x14ac:dyDescent="0.25"/>
  <cols>
    <col min="1" max="1" width="19.5703125" bestFit="1" customWidth="1"/>
    <col min="2" max="2" width="4" style="2" bestFit="1" customWidth="1"/>
    <col min="3" max="3" width="5.85546875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2.285156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7" width="3" style="2" bestFit="1" customWidth="1"/>
    <col min="18" max="18" width="4" style="2" bestFit="1" customWidth="1"/>
    <col min="19" max="19" width="29.7109375" style="2" bestFit="1" customWidth="1"/>
    <col min="20" max="20" width="10.85546875" style="2" bestFit="1" customWidth="1"/>
    <col min="21" max="21" width="4" style="2" bestFit="1" customWidth="1"/>
    <col min="22" max="22" width="3.140625" style="2" bestFit="1" customWidth="1"/>
    <col min="23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2.7109375" bestFit="1" customWidth="1"/>
    <col min="28" max="29" width="4.85546875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7.28515625" style="3" bestFit="1" customWidth="1"/>
    <col min="38" max="38" width="8.28515625" bestFit="1" customWidth="1"/>
    <col min="39" max="39" width="12.285156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0.8554687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485</v>
      </c>
      <c r="B3" s="2">
        <v>30</v>
      </c>
      <c r="C3" s="2" t="s">
        <v>119</v>
      </c>
      <c r="D3" s="2" t="s">
        <v>116</v>
      </c>
      <c r="E3" s="2" t="s">
        <v>116</v>
      </c>
      <c r="F3" s="2" t="s">
        <v>118</v>
      </c>
      <c r="G3" s="2">
        <v>175</v>
      </c>
      <c r="H3" s="29">
        <v>13501</v>
      </c>
      <c r="I3" s="2">
        <v>10</v>
      </c>
      <c r="J3" s="2">
        <v>28</v>
      </c>
      <c r="K3" s="2">
        <v>24</v>
      </c>
      <c r="L3" s="2">
        <v>28</v>
      </c>
      <c r="M3" s="2">
        <v>27</v>
      </c>
      <c r="N3" s="91">
        <v>0</v>
      </c>
      <c r="O3" s="2">
        <v>0</v>
      </c>
      <c r="P3" s="2">
        <v>0</v>
      </c>
      <c r="Q3" s="2">
        <v>27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2</v>
      </c>
      <c r="Y3" s="2">
        <v>0</v>
      </c>
      <c r="AA3" s="22"/>
      <c r="AB3" s="20"/>
      <c r="AC3" s="21"/>
      <c r="AD3" s="23">
        <f t="shared" ref="AD3:AD38" si="0">IF(SUM(N3:V3)=0,MAX(X3:Y3),MAX(N3:V3))</f>
        <v>27</v>
      </c>
      <c r="AE3" s="23" t="str">
        <f t="shared" ref="AE3:AE60" si="1">IF(J3&gt;0,_xlfn.XLOOKUP($AD3,$N3:$Y3,$N$2:$Y$2),"")</f>
        <v>2B</v>
      </c>
      <c r="AF3" s="23" t="str">
        <f>IF(AJ3="P",_xlfn.XLOOKUP($AQ3,Pitching!$AP$2:$AP$239,Pitching!$AS$2:$AS$239),"")</f>
        <v/>
      </c>
      <c r="AG3" s="23" t="str">
        <f>IF(AJ3="P",_xlfn.XLOOKUP($AQ3,Pitching!$AP$2:$AP$239,Pitching!$AT$2:$AT$239),"")</f>
        <v/>
      </c>
      <c r="AH3" s="23" t="str">
        <f>IF(J3&gt;0, IF(AJ3&lt;&gt;"P",_xlfn.XLOOKUP($AQ3,Batting!$AS$2:$AS$519,Batting!$AY$2:$AY$519),""),"")</f>
        <v>4C</v>
      </c>
      <c r="AI3" s="23" t="str" cm="1">
        <f t="array" ref="AI3">IF(J3&gt;0, IF(AJ3&lt;&gt;"P",_xlfn.XLOOKUP($AQ3,Batting!$AS$2:$AS$523,Batting!AZ$2:$AZ$523),""),"")</f>
        <v>R</v>
      </c>
      <c r="AJ3" s="23" t="str">
        <f t="shared" ref="AJ3:AJ60" si="2">IF(J3&gt;0, IF(N3&gt;0,"P","Field"),"")</f>
        <v>Field</v>
      </c>
      <c r="AK3" s="28" t="str">
        <f t="shared" ref="AK3:AK60" si="3">IF(J3&gt;0, A3,"")</f>
        <v>Jerry Adair</v>
      </c>
      <c r="AL3" t="s">
        <v>293</v>
      </c>
      <c r="AM3" t="s">
        <v>1179</v>
      </c>
      <c r="AN3" s="23" t="str">
        <f>AJ3</f>
        <v>Field</v>
      </c>
      <c r="AO3" s="23" t="str">
        <f>AE3</f>
        <v>2B</v>
      </c>
      <c r="AP3" s="23">
        <f>AD3</f>
        <v>27</v>
      </c>
      <c r="AQ3" s="28" t="str">
        <f>AM3</f>
        <v>Adair</v>
      </c>
      <c r="AR3" s="23" t="str">
        <f>IF($AJ3="P",$AF3,$AH3)</f>
        <v>4C</v>
      </c>
      <c r="AS3" s="23" t="str">
        <f>IF($AJ3="P",$AG3,$AI3)</f>
        <v>R</v>
      </c>
    </row>
    <row r="4" spans="1:45" x14ac:dyDescent="0.25">
      <c r="A4" t="s">
        <v>421</v>
      </c>
      <c r="B4" s="2">
        <v>24</v>
      </c>
      <c r="C4" s="2" t="s">
        <v>119</v>
      </c>
      <c r="D4" s="2" t="s">
        <v>116</v>
      </c>
      <c r="E4" s="2" t="s">
        <v>116</v>
      </c>
      <c r="F4" s="2" t="s">
        <v>125</v>
      </c>
      <c r="G4" s="2">
        <v>195</v>
      </c>
      <c r="H4" s="29">
        <v>15562</v>
      </c>
      <c r="I4" s="2">
        <v>6</v>
      </c>
      <c r="J4" s="2">
        <v>158</v>
      </c>
      <c r="K4" s="2">
        <v>137</v>
      </c>
      <c r="L4" s="2">
        <v>158</v>
      </c>
      <c r="M4" s="2">
        <v>152</v>
      </c>
      <c r="N4" s="91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10</v>
      </c>
      <c r="U4" s="2">
        <v>136</v>
      </c>
      <c r="V4" s="2">
        <v>9</v>
      </c>
      <c r="W4" s="2">
        <v>152</v>
      </c>
      <c r="X4" s="2">
        <v>2</v>
      </c>
      <c r="Y4" s="2">
        <v>12</v>
      </c>
      <c r="AA4" s="22"/>
      <c r="AB4" s="20"/>
      <c r="AC4" s="21"/>
      <c r="AD4" s="23">
        <f t="shared" si="0"/>
        <v>136</v>
      </c>
      <c r="AE4" s="23" t="str">
        <f t="shared" si="1"/>
        <v>CF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5C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Tommie Agee</v>
      </c>
      <c r="AL4" t="s">
        <v>1349</v>
      </c>
      <c r="AM4" t="s">
        <v>1350</v>
      </c>
      <c r="AN4" s="23" t="str">
        <f t="shared" ref="AN4:AN60" si="4">AJ4</f>
        <v>Field</v>
      </c>
      <c r="AO4" s="23" t="str">
        <f t="shared" ref="AO4:AO60" si="5">AE4</f>
        <v>CF</v>
      </c>
      <c r="AP4" s="23">
        <f t="shared" ref="AP4:AP60" si="6">AD4</f>
        <v>136</v>
      </c>
      <c r="AQ4" s="28" t="str">
        <f t="shared" ref="AQ4:AQ60" si="7">AM4</f>
        <v>Agee</v>
      </c>
      <c r="AR4" s="23" t="str">
        <f t="shared" ref="AR4:AR60" si="8">IF($AJ4="P",$AF4,$AH4)</f>
        <v>5C</v>
      </c>
      <c r="AS4" s="23" t="str">
        <f t="shared" ref="AS4:AS60" si="9">IF($AJ4="P",$AG4,$AI4)</f>
        <v>R</v>
      </c>
    </row>
    <row r="5" spans="1:45" x14ac:dyDescent="0.25">
      <c r="A5" t="s">
        <v>949</v>
      </c>
      <c r="B5" s="2">
        <v>23</v>
      </c>
      <c r="C5" s="2" t="s">
        <v>115</v>
      </c>
      <c r="D5" s="2" t="s">
        <v>49</v>
      </c>
      <c r="E5" s="2" t="s">
        <v>116</v>
      </c>
      <c r="F5" s="2" t="s">
        <v>117</v>
      </c>
      <c r="G5" s="2">
        <v>140</v>
      </c>
      <c r="H5" s="29">
        <v>15998</v>
      </c>
      <c r="I5" s="2">
        <v>4</v>
      </c>
      <c r="J5" s="2">
        <v>12</v>
      </c>
      <c r="K5" s="2">
        <v>5</v>
      </c>
      <c r="L5" s="2">
        <v>12</v>
      </c>
      <c r="M5" s="2">
        <v>9</v>
      </c>
      <c r="N5" s="91">
        <v>0</v>
      </c>
      <c r="O5" s="2">
        <v>0</v>
      </c>
      <c r="P5" s="2">
        <v>0</v>
      </c>
      <c r="Q5" s="2">
        <v>2</v>
      </c>
      <c r="R5" s="2">
        <v>0</v>
      </c>
      <c r="S5" s="2">
        <v>8</v>
      </c>
      <c r="T5" s="2">
        <v>0</v>
      </c>
      <c r="U5" s="2">
        <v>0</v>
      </c>
      <c r="V5" s="2">
        <v>0</v>
      </c>
      <c r="W5" s="2">
        <v>0</v>
      </c>
      <c r="X5" s="2">
        <v>1</v>
      </c>
      <c r="Y5" s="2">
        <v>6</v>
      </c>
      <c r="AA5" s="22"/>
      <c r="AB5" s="20"/>
      <c r="AC5" s="21"/>
      <c r="AD5" s="23">
        <f t="shared" si="0"/>
        <v>8</v>
      </c>
      <c r="AE5" s="23" t="str">
        <f t="shared" si="1"/>
        <v>SS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6C</v>
      </c>
      <c r="AI5" s="23" t="str" cm="1">
        <f t="array" ref="AI5">IF(J5&gt;0, IF(AJ5&lt;&gt;"P",_xlfn.XLOOKUP($AQ5,Batting!$AS$2:$AS$523,Batting!AZ$2:$AZ$523),""),"")</f>
        <v>B</v>
      </c>
      <c r="AJ5" s="23" t="str">
        <f t="shared" si="2"/>
        <v>Field</v>
      </c>
      <c r="AK5" s="28" t="str">
        <f t="shared" si="3"/>
        <v>Sandy Alomar</v>
      </c>
      <c r="AL5" t="s">
        <v>1325</v>
      </c>
      <c r="AM5" t="s">
        <v>177</v>
      </c>
      <c r="AN5" s="23" t="str">
        <f t="shared" si="4"/>
        <v>Field</v>
      </c>
      <c r="AO5" s="23" t="str">
        <f t="shared" si="5"/>
        <v>SS</v>
      </c>
      <c r="AP5" s="23">
        <f t="shared" si="6"/>
        <v>8</v>
      </c>
      <c r="AQ5" s="28" t="str">
        <f t="shared" si="7"/>
        <v>Alomar</v>
      </c>
      <c r="AR5" s="23" t="str">
        <f t="shared" si="8"/>
        <v>6C</v>
      </c>
      <c r="AS5" s="23" t="str">
        <f t="shared" si="9"/>
        <v>B</v>
      </c>
    </row>
    <row r="6" spans="1:45" x14ac:dyDescent="0.25">
      <c r="A6" t="s">
        <v>450</v>
      </c>
      <c r="B6" s="2">
        <v>26</v>
      </c>
      <c r="C6" s="2" t="s">
        <v>119</v>
      </c>
      <c r="D6" s="2" t="s">
        <v>116</v>
      </c>
      <c r="E6" s="2" t="s">
        <v>116</v>
      </c>
      <c r="F6" s="2" t="s">
        <v>118</v>
      </c>
      <c r="G6" s="2">
        <v>175</v>
      </c>
      <c r="H6" s="29">
        <v>15106</v>
      </c>
      <c r="I6" s="2">
        <v>6</v>
      </c>
      <c r="J6" s="2">
        <v>147</v>
      </c>
      <c r="K6" s="2">
        <v>125</v>
      </c>
      <c r="L6" s="2">
        <v>147</v>
      </c>
      <c r="M6" s="2">
        <v>143</v>
      </c>
      <c r="N6" s="91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54</v>
      </c>
      <c r="U6" s="2">
        <v>38</v>
      </c>
      <c r="V6" s="2">
        <v>84</v>
      </c>
      <c r="W6" s="2">
        <v>143</v>
      </c>
      <c r="X6" s="2">
        <v>4</v>
      </c>
      <c r="Y6" s="2">
        <v>5</v>
      </c>
      <c r="AA6" s="22"/>
      <c r="AB6" s="20"/>
      <c r="AC6" s="21"/>
      <c r="AD6" s="23">
        <f t="shared" si="0"/>
        <v>84</v>
      </c>
      <c r="AE6" s="23" t="str">
        <f t="shared" si="1"/>
        <v>RF</v>
      </c>
      <c r="AF6" s="23" t="str">
        <f>IF(AJ6="P",_xlfn.XLOOKUP($AQ6,Pitching!$AP$2:$AP$239,Pitching!$AS$2:$AS$239),"")</f>
        <v/>
      </c>
      <c r="AG6" s="23" t="str">
        <f>IF(AJ6="P",_xlfn.XLOOKUP($AQ6,Pitching!$AP$2:$AP$239,Pitching!$AT$2:$AT$239),"")</f>
        <v/>
      </c>
      <c r="AH6" s="23" t="str">
        <f>IF(J6&gt;0, IF(AJ6&lt;&gt;"P",_xlfn.XLOOKUP($AQ6,Batting!$AS$2:$AS$519,Batting!$AY$2:$AY$519),""),"")</f>
        <v>4C</v>
      </c>
      <c r="AI6" s="23" t="str" cm="1">
        <f t="array" ref="AI6">IF(J6&gt;0, IF(AJ6&lt;&gt;"P",_xlfn.XLOOKUP($AQ6,Batting!$AS$2:$AS$523,Batting!AZ$2:$AZ$523),""),"")</f>
        <v>R</v>
      </c>
      <c r="AJ6" s="23" t="str">
        <f t="shared" si="2"/>
        <v>Field</v>
      </c>
      <c r="AK6" s="28" t="str">
        <f t="shared" si="3"/>
        <v>Ken Berry</v>
      </c>
      <c r="AL6" t="s">
        <v>303</v>
      </c>
      <c r="AM6" t="s">
        <v>1230</v>
      </c>
      <c r="AN6" s="23" t="str">
        <f t="shared" si="4"/>
        <v>Field</v>
      </c>
      <c r="AO6" s="23" t="str">
        <f t="shared" si="5"/>
        <v>RF</v>
      </c>
      <c r="AP6" s="23">
        <f t="shared" si="6"/>
        <v>84</v>
      </c>
      <c r="AQ6" s="28" t="str">
        <f t="shared" si="7"/>
        <v>Berry</v>
      </c>
      <c r="AR6" s="23" t="str">
        <f t="shared" si="8"/>
        <v>4C</v>
      </c>
      <c r="AS6" s="23" t="str">
        <f t="shared" si="9"/>
        <v>R</v>
      </c>
    </row>
    <row r="7" spans="1:45" x14ac:dyDescent="0.25">
      <c r="A7" t="s">
        <v>473</v>
      </c>
      <c r="B7" s="2">
        <v>36</v>
      </c>
      <c r="C7" s="2" t="s">
        <v>119</v>
      </c>
      <c r="D7" s="2" t="s">
        <v>116</v>
      </c>
      <c r="E7" s="2" t="s">
        <v>116</v>
      </c>
      <c r="F7" s="2" t="s">
        <v>136</v>
      </c>
      <c r="G7" s="2">
        <v>190</v>
      </c>
      <c r="H7" s="29">
        <v>11463</v>
      </c>
      <c r="I7" s="2">
        <v>13</v>
      </c>
      <c r="J7" s="2">
        <v>57</v>
      </c>
      <c r="K7" s="2">
        <v>46</v>
      </c>
      <c r="L7" s="2">
        <v>57</v>
      </c>
      <c r="M7" s="2">
        <v>47</v>
      </c>
      <c r="N7" s="91">
        <v>0</v>
      </c>
      <c r="O7" s="2">
        <v>0</v>
      </c>
      <c r="P7" s="2">
        <v>18</v>
      </c>
      <c r="Q7" s="2">
        <v>0</v>
      </c>
      <c r="R7" s="2">
        <v>33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11</v>
      </c>
      <c r="Y7" s="2">
        <v>0</v>
      </c>
      <c r="AA7" s="22"/>
      <c r="AB7" s="20"/>
      <c r="AC7" s="21"/>
      <c r="AD7" s="23">
        <f t="shared" si="0"/>
        <v>33</v>
      </c>
      <c r="AE7" s="23" t="str">
        <f t="shared" si="1"/>
        <v>3B</v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>4C</v>
      </c>
      <c r="AI7" s="23" t="str" cm="1">
        <f t="array" ref="AI7">IF(J7&gt;0, IF(AJ7&lt;&gt;"P",_xlfn.XLOOKUP($AQ7,Batting!$AS$2:$AS$523,Batting!AZ$2:$AZ$523),""),"")</f>
        <v>R</v>
      </c>
      <c r="AJ7" s="23" t="str">
        <f t="shared" si="2"/>
        <v>Field</v>
      </c>
      <c r="AK7" s="28" t="str">
        <f t="shared" si="3"/>
        <v>Ken Boyer</v>
      </c>
      <c r="AL7" t="s">
        <v>303</v>
      </c>
      <c r="AM7" t="s">
        <v>1231</v>
      </c>
      <c r="AN7" s="23" t="str">
        <f t="shared" si="4"/>
        <v>Field</v>
      </c>
      <c r="AO7" s="23" t="str">
        <f t="shared" si="5"/>
        <v>3B</v>
      </c>
      <c r="AP7" s="23">
        <f t="shared" si="6"/>
        <v>33</v>
      </c>
      <c r="AQ7" s="28" t="str">
        <f t="shared" si="7"/>
        <v>Boyer</v>
      </c>
      <c r="AR7" s="23" t="str">
        <f t="shared" si="8"/>
        <v>4C</v>
      </c>
      <c r="AS7" s="23" t="str">
        <f t="shared" si="9"/>
        <v>R</v>
      </c>
    </row>
    <row r="8" spans="1:45" x14ac:dyDescent="0.25">
      <c r="A8" t="s">
        <v>566</v>
      </c>
      <c r="B8" s="2">
        <v>22</v>
      </c>
      <c r="C8" s="2" t="s">
        <v>119</v>
      </c>
      <c r="D8" s="2" t="s">
        <v>116</v>
      </c>
      <c r="E8" s="2" t="s">
        <v>116</v>
      </c>
      <c r="F8" s="2" t="s">
        <v>125</v>
      </c>
      <c r="G8" s="2">
        <v>170</v>
      </c>
      <c r="H8" s="29">
        <v>16278</v>
      </c>
      <c r="I8" s="2">
        <v>2</v>
      </c>
      <c r="J8" s="2">
        <v>24</v>
      </c>
      <c r="K8" s="2">
        <v>3</v>
      </c>
      <c r="L8" s="2">
        <v>24</v>
      </c>
      <c r="M8" s="2">
        <v>14</v>
      </c>
      <c r="N8" s="91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6</v>
      </c>
      <c r="U8" s="2">
        <v>1</v>
      </c>
      <c r="V8" s="2">
        <v>8</v>
      </c>
      <c r="W8" s="2">
        <v>14</v>
      </c>
      <c r="X8" s="2">
        <v>3</v>
      </c>
      <c r="Y8" s="2">
        <v>10</v>
      </c>
      <c r="AA8" s="22"/>
      <c r="AB8" s="20"/>
      <c r="AC8" s="21"/>
      <c r="AD8" s="23">
        <f t="shared" si="0"/>
        <v>8</v>
      </c>
      <c r="AE8" s="23" t="str">
        <f t="shared" si="1"/>
        <v>RF</v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>7C</v>
      </c>
      <c r="AI8" s="23" t="str" cm="1">
        <f t="array" ref="AI8">IF(J8&gt;0, IF(AJ8&lt;&gt;"P",_xlfn.XLOOKUP($AQ8,Batting!$AS$2:$AS$523,Batting!AZ$2:$AZ$523),""),"")</f>
        <v>R</v>
      </c>
      <c r="AJ8" s="23" t="str">
        <f t="shared" si="2"/>
        <v>Field</v>
      </c>
      <c r="AK8" s="28" t="str">
        <f t="shared" si="3"/>
        <v>Buddy Bradford</v>
      </c>
      <c r="AL8" t="s">
        <v>1045</v>
      </c>
      <c r="AM8" t="s">
        <v>1046</v>
      </c>
      <c r="AN8" s="23" t="str">
        <f t="shared" si="4"/>
        <v>Field</v>
      </c>
      <c r="AO8" s="23" t="str">
        <f t="shared" si="5"/>
        <v>RF</v>
      </c>
      <c r="AP8" s="23">
        <f t="shared" si="6"/>
        <v>8</v>
      </c>
      <c r="AQ8" s="28" t="str">
        <f t="shared" si="7"/>
        <v>Bradford</v>
      </c>
      <c r="AR8" s="23" t="str">
        <f t="shared" si="8"/>
        <v>7C</v>
      </c>
      <c r="AS8" s="23" t="str">
        <f t="shared" si="9"/>
        <v>R</v>
      </c>
    </row>
    <row r="9" spans="1:45" x14ac:dyDescent="0.25">
      <c r="A9" t="s">
        <v>918</v>
      </c>
      <c r="B9" s="2">
        <v>30</v>
      </c>
      <c r="C9" s="2" t="s">
        <v>119</v>
      </c>
      <c r="D9" s="2" t="s">
        <v>49</v>
      </c>
      <c r="E9" s="2" t="s">
        <v>116</v>
      </c>
      <c r="F9" s="2" t="s">
        <v>130</v>
      </c>
      <c r="G9" s="2">
        <v>160</v>
      </c>
      <c r="H9" s="29">
        <v>13548</v>
      </c>
      <c r="I9" s="2">
        <v>5</v>
      </c>
      <c r="J9" s="2">
        <v>156</v>
      </c>
      <c r="K9" s="2">
        <v>134</v>
      </c>
      <c r="L9" s="2">
        <v>156</v>
      </c>
      <c r="M9" s="2">
        <v>150</v>
      </c>
      <c r="N9" s="91">
        <v>0</v>
      </c>
      <c r="O9" s="2">
        <v>0</v>
      </c>
      <c r="P9" s="2">
        <v>0</v>
      </c>
      <c r="Q9" s="2">
        <v>51</v>
      </c>
      <c r="R9" s="2">
        <v>122</v>
      </c>
      <c r="S9" s="2">
        <v>0</v>
      </c>
      <c r="T9" s="2">
        <v>1</v>
      </c>
      <c r="U9" s="2">
        <v>0</v>
      </c>
      <c r="V9" s="2">
        <v>0</v>
      </c>
      <c r="W9" s="2">
        <v>1</v>
      </c>
      <c r="X9" s="2">
        <v>6</v>
      </c>
      <c r="Y9" s="2">
        <v>12</v>
      </c>
      <c r="AA9" s="22"/>
      <c r="AB9" s="20"/>
      <c r="AC9" s="21"/>
      <c r="AD9" s="23">
        <f t="shared" si="0"/>
        <v>122</v>
      </c>
      <c r="AE9" s="23" t="str">
        <f t="shared" si="1"/>
        <v>3B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4C</v>
      </c>
      <c r="AI9" s="23" t="str" cm="1">
        <f t="array" ref="AI9">IF(J9&gt;0, IF(AJ9&lt;&gt;"P",_xlfn.XLOOKUP($AQ9,Batting!$AS$2:$AS$523,Batting!AZ$2:$AZ$523),""),"")</f>
        <v>B</v>
      </c>
      <c r="AJ9" s="23" t="str">
        <f t="shared" si="2"/>
        <v>Field</v>
      </c>
      <c r="AK9" s="28" t="str">
        <f t="shared" si="3"/>
        <v>Don Buford</v>
      </c>
      <c r="AL9" t="s">
        <v>140</v>
      </c>
      <c r="AM9" t="s">
        <v>1104</v>
      </c>
      <c r="AN9" s="23" t="str">
        <f t="shared" si="4"/>
        <v>Field</v>
      </c>
      <c r="AO9" s="23" t="str">
        <f t="shared" si="5"/>
        <v>3B</v>
      </c>
      <c r="AP9" s="23">
        <f t="shared" si="6"/>
        <v>122</v>
      </c>
      <c r="AQ9" s="28" t="str">
        <f t="shared" si="7"/>
        <v>Buford</v>
      </c>
      <c r="AR9" s="23" t="str">
        <f t="shared" si="8"/>
        <v>4C</v>
      </c>
      <c r="AS9" s="23" t="str">
        <f t="shared" si="9"/>
        <v>B</v>
      </c>
    </row>
    <row r="10" spans="1:45" x14ac:dyDescent="0.25">
      <c r="A10" t="s">
        <v>928</v>
      </c>
      <c r="B10" s="2">
        <v>40</v>
      </c>
      <c r="C10" s="2" t="s">
        <v>119</v>
      </c>
      <c r="D10" s="2" t="s">
        <v>122</v>
      </c>
      <c r="E10" s="2" t="s">
        <v>116</v>
      </c>
      <c r="F10" s="2" t="s">
        <v>379</v>
      </c>
      <c r="G10" s="2">
        <v>185</v>
      </c>
      <c r="H10" s="29">
        <v>9899</v>
      </c>
      <c r="I10" s="2">
        <v>18</v>
      </c>
      <c r="J10" s="2">
        <v>77</v>
      </c>
      <c r="K10" s="2">
        <v>0</v>
      </c>
      <c r="L10" s="2">
        <v>77</v>
      </c>
      <c r="M10" s="2">
        <v>0</v>
      </c>
      <c r="N10" s="91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77</v>
      </c>
      <c r="Y10" s="2">
        <v>0</v>
      </c>
      <c r="AA10" s="22"/>
      <c r="AB10" s="20"/>
      <c r="AC10" s="21"/>
      <c r="AD10" s="23">
        <f t="shared" si="0"/>
        <v>77</v>
      </c>
      <c r="AE10" s="23" t="str">
        <f t="shared" si="1"/>
        <v>PH</v>
      </c>
      <c r="AF10" s="23" t="str">
        <f>IF(AJ10="P",_xlfn.XLOOKUP($AQ10,Pitching!$AP$2:$AP$239,Pitching!$AS$2:$AS$239),"")</f>
        <v/>
      </c>
      <c r="AG10" s="23" t="str">
        <f>IF(AJ10="P",_xlfn.XLOOKUP($AQ10,Pitching!$AP$2:$AP$239,Pitching!$AT$2:$AT$239),"")</f>
        <v/>
      </c>
      <c r="AH10" s="23" t="str">
        <f>IF(J10&gt;0, IF(AJ10&lt;&gt;"P",_xlfn.XLOOKUP($AQ10,Batting!$AS$2:$AS$519,Batting!$AY$2:$AY$519),""),"")</f>
        <v>7C</v>
      </c>
      <c r="AI10" s="23" t="str" cm="1">
        <f t="array" ref="AI10">IF(J10&gt;0, IF(AJ10&lt;&gt;"P",_xlfn.XLOOKUP($AQ10,Batting!$AS$2:$AS$523,Batting!AZ$2:$AZ$523),""),"")</f>
        <v>L</v>
      </c>
      <c r="AJ10" s="23" t="str">
        <f t="shared" si="2"/>
        <v>Field</v>
      </c>
      <c r="AK10" s="28" t="str">
        <f t="shared" si="3"/>
        <v>Smoky Burgess</v>
      </c>
      <c r="AL10" t="s">
        <v>1327</v>
      </c>
      <c r="AM10" t="s">
        <v>1328</v>
      </c>
      <c r="AN10" s="23" t="str">
        <f t="shared" si="4"/>
        <v>Field</v>
      </c>
      <c r="AO10" s="23" t="str">
        <f t="shared" si="5"/>
        <v>PH</v>
      </c>
      <c r="AP10" s="23">
        <f t="shared" si="6"/>
        <v>77</v>
      </c>
      <c r="AQ10" s="28" t="str">
        <f t="shared" si="7"/>
        <v>Burgess</v>
      </c>
      <c r="AR10" s="23" t="str">
        <f t="shared" si="8"/>
        <v>7C</v>
      </c>
      <c r="AS10" s="23" t="str">
        <f t="shared" si="9"/>
        <v>L</v>
      </c>
    </row>
    <row r="11" spans="1:45" x14ac:dyDescent="0.25">
      <c r="A11" t="s">
        <v>572</v>
      </c>
      <c r="B11" s="2">
        <v>30</v>
      </c>
      <c r="C11" s="2" t="s">
        <v>119</v>
      </c>
      <c r="D11" s="2" t="s">
        <v>116</v>
      </c>
      <c r="E11" s="2" t="s">
        <v>116</v>
      </c>
      <c r="F11" s="2" t="s">
        <v>126</v>
      </c>
      <c r="G11" s="2">
        <v>195</v>
      </c>
      <c r="H11" s="29">
        <v>13379</v>
      </c>
      <c r="I11" s="2">
        <v>10</v>
      </c>
      <c r="J11" s="2">
        <v>28</v>
      </c>
      <c r="K11" s="2">
        <v>7</v>
      </c>
      <c r="L11" s="2">
        <v>28</v>
      </c>
      <c r="M11" s="2">
        <v>28</v>
      </c>
      <c r="N11" s="91">
        <v>28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2"/>
      <c r="AB11" s="20"/>
      <c r="AC11" s="21"/>
      <c r="AD11" s="23">
        <f t="shared" si="0"/>
        <v>28</v>
      </c>
      <c r="AE11" s="23" t="str">
        <f t="shared" si="1"/>
        <v>P</v>
      </c>
      <c r="AF11" s="23">
        <f>IF(AJ11="P",_xlfn.XLOOKUP($AQ11,Pitching!$AP$2:$AP$239,Pitching!$AS$2:$AS$239),"")</f>
        <v>19</v>
      </c>
      <c r="AG11" s="23">
        <f>IF(AJ11="P",_xlfn.XLOOKUP($AQ11,Pitching!$AP$2:$AP$239,Pitching!$AT$2:$AT$239),"")</f>
        <v>4</v>
      </c>
      <c r="AH11" s="23" t="str">
        <f>IF(J11&gt;0, IF(AJ11&lt;&gt;"P",_xlfn.XLOOKUP($AQ11,Batting!$AS$2:$AS$519,Batting!$AY$2:$AY$519),""),"")</f>
        <v/>
      </c>
      <c r="AI11" s="23" t="str" cm="1">
        <f t="array" ref="AI11">IF(J11&gt;0, IF(AJ11&lt;&gt;"P",_xlfn.XLOOKUP($AQ11,Batting!$AS$2:$AS$523,Batting!AZ$2:$AZ$523),""),"")</f>
        <v/>
      </c>
      <c r="AJ11" s="23" t="str">
        <f t="shared" si="2"/>
        <v>P</v>
      </c>
      <c r="AK11" s="28" t="str">
        <f t="shared" si="3"/>
        <v>John Buzhardt</v>
      </c>
      <c r="AL11" t="s">
        <v>143</v>
      </c>
      <c r="AM11" t="s">
        <v>1214</v>
      </c>
      <c r="AN11" s="23" t="str">
        <f t="shared" si="4"/>
        <v>P</v>
      </c>
      <c r="AO11" s="23" t="str">
        <f t="shared" si="5"/>
        <v>P</v>
      </c>
      <c r="AP11" s="23">
        <f t="shared" si="6"/>
        <v>28</v>
      </c>
      <c r="AQ11" s="28" t="str">
        <f t="shared" si="7"/>
        <v>Buzhardt</v>
      </c>
      <c r="AR11" s="23">
        <f t="shared" si="8"/>
        <v>19</v>
      </c>
      <c r="AS11" s="23">
        <f t="shared" si="9"/>
        <v>4</v>
      </c>
    </row>
    <row r="12" spans="1:45" x14ac:dyDescent="0.25">
      <c r="A12" t="s">
        <v>574</v>
      </c>
      <c r="B12" s="2">
        <v>26</v>
      </c>
      <c r="C12" s="2" t="s">
        <v>119</v>
      </c>
      <c r="D12" s="2" t="s">
        <v>116</v>
      </c>
      <c r="E12" s="2" t="s">
        <v>116</v>
      </c>
      <c r="F12" s="2" t="s">
        <v>120</v>
      </c>
      <c r="G12" s="2">
        <v>205</v>
      </c>
      <c r="H12" s="29">
        <v>14871</v>
      </c>
      <c r="I12" s="2" t="s">
        <v>124</v>
      </c>
      <c r="J12" s="2">
        <v>8</v>
      </c>
      <c r="K12" s="2">
        <v>7</v>
      </c>
      <c r="L12" s="2">
        <v>8</v>
      </c>
      <c r="M12" s="2">
        <v>8</v>
      </c>
      <c r="N12" s="91">
        <v>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2"/>
      <c r="AB12" s="20"/>
      <c r="AC12" s="21"/>
      <c r="AD12" s="23">
        <f t="shared" si="0"/>
        <v>8</v>
      </c>
      <c r="AE12" s="23" t="str">
        <f t="shared" si="1"/>
        <v>P</v>
      </c>
      <c r="AF12" s="23">
        <f>IF(AJ12="P",_xlfn.XLOOKUP($AQ12,Pitching!$AP$2:$AP$239,Pitching!$AS$2:$AS$239),"")</f>
        <v>11</v>
      </c>
      <c r="AG12" s="23">
        <f>IF(AJ12="P",_xlfn.XLOOKUP($AQ12,Pitching!$AP$2:$AP$239,Pitching!$AT$2:$AT$239),"")</f>
        <v>6</v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>P</v>
      </c>
      <c r="AK12" s="28" t="str">
        <f t="shared" si="3"/>
        <v>Cisco Carlos</v>
      </c>
      <c r="AL12" t="s">
        <v>1067</v>
      </c>
      <c r="AM12" t="s">
        <v>261</v>
      </c>
      <c r="AN12" s="23" t="str">
        <f t="shared" si="4"/>
        <v>P</v>
      </c>
      <c r="AO12" s="23" t="str">
        <f t="shared" si="5"/>
        <v>P</v>
      </c>
      <c r="AP12" s="23">
        <f t="shared" si="6"/>
        <v>8</v>
      </c>
      <c r="AQ12" s="28" t="str">
        <f t="shared" si="7"/>
        <v>Carlos</v>
      </c>
      <c r="AR12" s="23">
        <f t="shared" si="8"/>
        <v>11</v>
      </c>
      <c r="AS12" s="23">
        <f t="shared" si="9"/>
        <v>6</v>
      </c>
    </row>
    <row r="13" spans="1:45" x14ac:dyDescent="0.25">
      <c r="A13" t="s">
        <v>936</v>
      </c>
      <c r="B13" s="2">
        <v>30</v>
      </c>
      <c r="C13" s="2" t="s">
        <v>119</v>
      </c>
      <c r="D13" s="2" t="s">
        <v>122</v>
      </c>
      <c r="E13" s="2" t="s">
        <v>116</v>
      </c>
      <c r="F13" s="2" t="s">
        <v>128</v>
      </c>
      <c r="G13" s="2">
        <v>175</v>
      </c>
      <c r="H13" s="29">
        <v>13510</v>
      </c>
      <c r="I13" s="2">
        <v>10</v>
      </c>
      <c r="J13" s="2">
        <v>124</v>
      </c>
      <c r="K13" s="2">
        <v>75</v>
      </c>
      <c r="L13" s="2">
        <v>124</v>
      </c>
      <c r="M13" s="2">
        <v>97</v>
      </c>
      <c r="N13" s="91">
        <v>0</v>
      </c>
      <c r="O13" s="2">
        <v>0</v>
      </c>
      <c r="P13" s="2">
        <v>0</v>
      </c>
      <c r="Q13" s="2">
        <v>96</v>
      </c>
      <c r="R13" s="2">
        <v>0</v>
      </c>
      <c r="S13" s="2">
        <v>2</v>
      </c>
      <c r="T13" s="2">
        <v>0</v>
      </c>
      <c r="U13" s="2">
        <v>0</v>
      </c>
      <c r="V13" s="2">
        <v>0</v>
      </c>
      <c r="W13" s="2">
        <v>0</v>
      </c>
      <c r="X13" s="2">
        <v>40</v>
      </c>
      <c r="Y13" s="2">
        <v>0</v>
      </c>
      <c r="AA13" s="22"/>
      <c r="AB13" s="20"/>
      <c r="AC13" s="21"/>
      <c r="AD13" s="23">
        <f t="shared" si="0"/>
        <v>96</v>
      </c>
      <c r="AE13" s="23" t="str">
        <f t="shared" si="1"/>
        <v>2B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5C</v>
      </c>
      <c r="AI13" s="23" t="str" cm="1">
        <f t="array" ref="AI13">IF(J13&gt;0, IF(AJ13&lt;&gt;"P",_xlfn.XLOOKUP($AQ13,Batting!$AS$2:$AS$523,Batting!AZ$2:$AZ$523),""),"")</f>
        <v>L</v>
      </c>
      <c r="AJ13" s="23" t="str">
        <f t="shared" si="2"/>
        <v>Field</v>
      </c>
      <c r="AK13" s="28" t="str">
        <f t="shared" si="3"/>
        <v>Wayne Causey</v>
      </c>
      <c r="AL13" t="s">
        <v>349</v>
      </c>
      <c r="AM13" t="s">
        <v>1363</v>
      </c>
      <c r="AN13" s="23" t="str">
        <f t="shared" si="4"/>
        <v>Field</v>
      </c>
      <c r="AO13" s="23" t="str">
        <f t="shared" si="5"/>
        <v>2B</v>
      </c>
      <c r="AP13" s="23">
        <f t="shared" si="6"/>
        <v>96</v>
      </c>
      <c r="AQ13" s="28" t="str">
        <f t="shared" si="7"/>
        <v>Causey</v>
      </c>
      <c r="AR13" s="23" t="str">
        <f t="shared" si="8"/>
        <v>5C</v>
      </c>
      <c r="AS13" s="23" t="str">
        <f t="shared" si="9"/>
        <v>L</v>
      </c>
    </row>
    <row r="14" spans="1:45" x14ac:dyDescent="0.25">
      <c r="A14" t="s">
        <v>449</v>
      </c>
      <c r="B14" s="2">
        <v>33</v>
      </c>
      <c r="C14" s="2" t="s">
        <v>119</v>
      </c>
      <c r="D14" s="2" t="s">
        <v>116</v>
      </c>
      <c r="E14" s="2" t="s">
        <v>116</v>
      </c>
      <c r="F14" s="2" t="s">
        <v>120</v>
      </c>
      <c r="G14" s="2">
        <v>190</v>
      </c>
      <c r="H14" s="29">
        <v>12276</v>
      </c>
      <c r="I14" s="2">
        <v>13</v>
      </c>
      <c r="J14" s="2">
        <v>60</v>
      </c>
      <c r="K14" s="2">
        <v>55</v>
      </c>
      <c r="L14" s="2">
        <v>60</v>
      </c>
      <c r="M14" s="2">
        <v>58</v>
      </c>
      <c r="N14" s="91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14</v>
      </c>
      <c r="U14" s="2">
        <v>0</v>
      </c>
      <c r="V14" s="2">
        <v>51</v>
      </c>
      <c r="W14" s="2">
        <v>58</v>
      </c>
      <c r="X14" s="2">
        <v>3</v>
      </c>
      <c r="Y14" s="2">
        <v>0</v>
      </c>
      <c r="AA14" s="22"/>
      <c r="AB14" s="20"/>
      <c r="AC14" s="21"/>
      <c r="AD14" s="23">
        <f t="shared" si="0"/>
        <v>51</v>
      </c>
      <c r="AE14" s="23" t="str">
        <f t="shared" si="1"/>
        <v>RF</v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str">
        <f>IF(J14&gt;0, IF(AJ14&lt;&gt;"P",_xlfn.XLOOKUP($AQ14,Batting!$AS$2:$AS$519,Batting!$AY$2:$AY$519),""),"")</f>
        <v>5C</v>
      </c>
      <c r="AI14" s="23" t="str" cm="1">
        <f t="array" ref="AI14">IF(J14&gt;0, IF(AJ14&lt;&gt;"P",_xlfn.XLOOKUP($AQ14,Batting!$AS$2:$AS$523,Batting!AZ$2:$AZ$523),""),"")</f>
        <v>R</v>
      </c>
      <c r="AJ14" s="23" t="str">
        <f t="shared" si="2"/>
        <v>Field</v>
      </c>
      <c r="AK14" s="28" t="str">
        <f t="shared" si="3"/>
        <v>Rocky Colavito</v>
      </c>
      <c r="AL14" t="s">
        <v>1304</v>
      </c>
      <c r="AM14" t="s">
        <v>1305</v>
      </c>
      <c r="AN14" s="23" t="str">
        <f t="shared" si="4"/>
        <v>Field</v>
      </c>
      <c r="AO14" s="23" t="str">
        <f t="shared" si="5"/>
        <v>RF</v>
      </c>
      <c r="AP14" s="23">
        <f t="shared" si="6"/>
        <v>51</v>
      </c>
      <c r="AQ14" s="28" t="str">
        <f t="shared" si="7"/>
        <v>Colavito</v>
      </c>
      <c r="AR14" s="23" t="str">
        <f t="shared" si="8"/>
        <v>5C</v>
      </c>
      <c r="AS14" s="23" t="str">
        <f t="shared" si="9"/>
        <v>R</v>
      </c>
    </row>
    <row r="15" spans="1:45" x14ac:dyDescent="0.25">
      <c r="A15" t="s">
        <v>448</v>
      </c>
      <c r="B15" s="2">
        <v>29</v>
      </c>
      <c r="C15" s="2" t="s">
        <v>119</v>
      </c>
      <c r="D15" s="2" t="s">
        <v>116</v>
      </c>
      <c r="E15" s="2" t="s">
        <v>116</v>
      </c>
      <c r="F15" s="2" t="s">
        <v>120</v>
      </c>
      <c r="G15" s="2">
        <v>190</v>
      </c>
      <c r="H15" s="29">
        <v>13975</v>
      </c>
      <c r="I15" s="2">
        <v>10</v>
      </c>
      <c r="J15" s="2">
        <v>157</v>
      </c>
      <c r="K15" s="2">
        <v>151</v>
      </c>
      <c r="L15" s="2">
        <v>157</v>
      </c>
      <c r="M15" s="2">
        <v>157</v>
      </c>
      <c r="N15" s="91">
        <v>0</v>
      </c>
      <c r="O15" s="2">
        <v>0</v>
      </c>
      <c r="P15" s="2">
        <v>0</v>
      </c>
      <c r="Q15" s="2">
        <v>0</v>
      </c>
      <c r="R15" s="2">
        <v>0</v>
      </c>
      <c r="S15" s="2">
        <v>157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AA15" s="22"/>
      <c r="AB15" s="20"/>
      <c r="AC15" s="21"/>
      <c r="AD15" s="23">
        <f t="shared" si="0"/>
        <v>157</v>
      </c>
      <c r="AE15" s="23" t="str">
        <f t="shared" si="1"/>
        <v>SS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5C</v>
      </c>
      <c r="AI15" s="23" t="str" cm="1">
        <f t="array" ref="AI15">IF(J15&gt;0, IF(AJ15&lt;&gt;"P",_xlfn.XLOOKUP($AQ15,Batting!$AS$2:$AS$523,Batting!AZ$2:$AZ$523),""),"")</f>
        <v>R</v>
      </c>
      <c r="AJ15" s="23" t="str">
        <f t="shared" si="2"/>
        <v>Field</v>
      </c>
      <c r="AK15" s="28" t="str">
        <f t="shared" si="3"/>
        <v>Ron Hansen</v>
      </c>
      <c r="AL15" t="s">
        <v>156</v>
      </c>
      <c r="AM15" t="s">
        <v>1309</v>
      </c>
      <c r="AN15" s="23" t="str">
        <f t="shared" si="4"/>
        <v>Field</v>
      </c>
      <c r="AO15" s="23" t="str">
        <f t="shared" si="5"/>
        <v>SS</v>
      </c>
      <c r="AP15" s="23">
        <f t="shared" si="6"/>
        <v>157</v>
      </c>
      <c r="AQ15" s="28" t="str">
        <f t="shared" si="7"/>
        <v>Hansen</v>
      </c>
      <c r="AR15" s="23" t="str">
        <f t="shared" si="8"/>
        <v>5C</v>
      </c>
      <c r="AS15" s="23" t="str">
        <f t="shared" si="9"/>
        <v>R</v>
      </c>
    </row>
    <row r="16" spans="1:45" x14ac:dyDescent="0.25">
      <c r="A16" t="s">
        <v>962</v>
      </c>
      <c r="B16" s="2">
        <v>20</v>
      </c>
      <c r="C16" s="2" t="s">
        <v>119</v>
      </c>
      <c r="D16" s="2" t="s">
        <v>122</v>
      </c>
      <c r="E16" s="2" t="s">
        <v>116</v>
      </c>
      <c r="F16" s="2" t="s">
        <v>136</v>
      </c>
      <c r="G16" s="2">
        <v>195</v>
      </c>
      <c r="H16" s="29">
        <v>17041</v>
      </c>
      <c r="I16" s="2" t="s">
        <v>124</v>
      </c>
      <c r="J16" s="2">
        <v>2</v>
      </c>
      <c r="K16" s="2">
        <v>1</v>
      </c>
      <c r="L16" s="2">
        <v>2</v>
      </c>
      <c r="M16" s="2">
        <v>2</v>
      </c>
      <c r="N16" s="91">
        <v>0</v>
      </c>
      <c r="O16" s="2">
        <v>2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2"/>
      <c r="AB16" s="20"/>
      <c r="AC16" s="21"/>
      <c r="AD16" s="23">
        <f t="shared" si="0"/>
        <v>2</v>
      </c>
      <c r="AE16" s="23" t="str">
        <f t="shared" si="1"/>
        <v>C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6B</v>
      </c>
      <c r="AI16" s="23" t="str" cm="1">
        <f t="array" ref="AI16">IF(J16&gt;0, IF(AJ16&lt;&gt;"P",_xlfn.XLOOKUP($AQ16,Batting!$AS$2:$AS$523,Batting!AZ$2:$AZ$523),""),"")</f>
        <v>L</v>
      </c>
      <c r="AJ16" s="23" t="str">
        <f t="shared" si="2"/>
        <v>Field</v>
      </c>
      <c r="AK16" s="28" t="str">
        <f t="shared" si="3"/>
        <v>Ed Herrmann</v>
      </c>
      <c r="AL16" t="s">
        <v>146</v>
      </c>
      <c r="AM16" t="s">
        <v>1121</v>
      </c>
      <c r="AN16" s="23" t="str">
        <f t="shared" si="4"/>
        <v>Field</v>
      </c>
      <c r="AO16" s="23" t="str">
        <f t="shared" si="5"/>
        <v>C</v>
      </c>
      <c r="AP16" s="23">
        <f t="shared" si="6"/>
        <v>2</v>
      </c>
      <c r="AQ16" s="28" t="str">
        <f t="shared" si="7"/>
        <v>Herrmann</v>
      </c>
      <c r="AR16" s="23" t="str">
        <f t="shared" si="8"/>
        <v>6B</v>
      </c>
      <c r="AS16" s="23" t="str">
        <f t="shared" si="9"/>
        <v>L</v>
      </c>
    </row>
    <row r="17" spans="1:45" x14ac:dyDescent="0.25">
      <c r="A17" t="s">
        <v>614</v>
      </c>
      <c r="B17" s="2">
        <v>27</v>
      </c>
      <c r="C17" s="2" t="s">
        <v>119</v>
      </c>
      <c r="D17" s="2" t="s">
        <v>116</v>
      </c>
      <c r="E17" s="2" t="s">
        <v>116</v>
      </c>
      <c r="F17" s="2" t="s">
        <v>120</v>
      </c>
      <c r="G17" s="2">
        <v>180</v>
      </c>
      <c r="H17" s="29">
        <v>14461</v>
      </c>
      <c r="I17" s="2">
        <v>2</v>
      </c>
      <c r="J17" s="2">
        <v>9</v>
      </c>
      <c r="K17" s="2">
        <v>0</v>
      </c>
      <c r="L17" s="2">
        <v>9</v>
      </c>
      <c r="M17" s="2">
        <v>9</v>
      </c>
      <c r="N17" s="91">
        <v>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AA17" s="22"/>
      <c r="AB17" s="20"/>
      <c r="AC17" s="21"/>
      <c r="AD17" s="23">
        <f t="shared" si="0"/>
        <v>9</v>
      </c>
      <c r="AE17" s="23" t="str">
        <f t="shared" si="1"/>
        <v>P</v>
      </c>
      <c r="AF17" s="23">
        <f>IF(AJ17="P",_xlfn.XLOOKUP($AQ17,Pitching!$AP$2:$AP$239,Pitching!$AS$2:$AS$239),"")</f>
        <v>11</v>
      </c>
      <c r="AG17" s="23">
        <f>IF(AJ17="P",_xlfn.XLOOKUP($AQ17,Pitching!$AP$2:$AP$239,Pitching!$AT$2:$AT$239),"")</f>
        <v>2</v>
      </c>
      <c r="AH17" s="23" t="str">
        <f>IF(J17&gt;0, IF(AJ17&lt;&gt;"P",_xlfn.XLOOKUP($AQ17,Batting!$AS$2:$AS$519,Batting!$AY$2:$AY$519),""),"")</f>
        <v/>
      </c>
      <c r="AI17" s="23" t="str" cm="1">
        <f t="array" ref="AI17">IF(J17&gt;0, IF(AJ17&lt;&gt;"P",_xlfn.XLOOKUP($AQ17,Batting!$AS$2:$AS$523,Batting!AZ$2:$AZ$523),""),"")</f>
        <v/>
      </c>
      <c r="AJ17" s="23" t="str">
        <f t="shared" si="2"/>
        <v>P</v>
      </c>
      <c r="AK17" s="28" t="str">
        <f t="shared" si="3"/>
        <v>Dennis Higgins</v>
      </c>
      <c r="AL17" t="s">
        <v>276</v>
      </c>
      <c r="AM17" t="s">
        <v>1091</v>
      </c>
      <c r="AN17" s="23" t="str">
        <f t="shared" si="4"/>
        <v>P</v>
      </c>
      <c r="AO17" s="23" t="str">
        <f t="shared" si="5"/>
        <v>P</v>
      </c>
      <c r="AP17" s="23">
        <f t="shared" si="6"/>
        <v>9</v>
      </c>
      <c r="AQ17" s="28" t="str">
        <f t="shared" si="7"/>
        <v>Higgins</v>
      </c>
      <c r="AR17" s="23">
        <f t="shared" si="8"/>
        <v>11</v>
      </c>
      <c r="AS17" s="23">
        <f t="shared" si="9"/>
        <v>2</v>
      </c>
    </row>
    <row r="18" spans="1:45" x14ac:dyDescent="0.25">
      <c r="A18" t="s">
        <v>616</v>
      </c>
      <c r="B18" s="2">
        <v>29</v>
      </c>
      <c r="C18" s="2" t="s">
        <v>119</v>
      </c>
      <c r="D18" s="2" t="s">
        <v>116</v>
      </c>
      <c r="E18" s="2" t="s">
        <v>116</v>
      </c>
      <c r="F18" s="2" t="s">
        <v>118</v>
      </c>
      <c r="G18" s="2">
        <v>170</v>
      </c>
      <c r="H18" s="29">
        <v>13741</v>
      </c>
      <c r="I18" s="2">
        <v>7</v>
      </c>
      <c r="J18" s="2">
        <v>51</v>
      </c>
      <c r="K18" s="2">
        <v>35</v>
      </c>
      <c r="L18" s="2">
        <v>51</v>
      </c>
      <c r="M18" s="2">
        <v>35</v>
      </c>
      <c r="N18" s="91">
        <v>35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16</v>
      </c>
      <c r="AA18" s="22"/>
      <c r="AB18" s="20"/>
      <c r="AC18" s="21"/>
      <c r="AD18" s="23">
        <f t="shared" si="0"/>
        <v>35</v>
      </c>
      <c r="AE18" s="23" t="str">
        <f t="shared" si="1"/>
        <v>P</v>
      </c>
      <c r="AF18" s="23">
        <f>IF(AJ18="P",_xlfn.XLOOKUP($AQ18,Pitching!$AP$2:$AP$239,Pitching!$AS$2:$AS$239),"")</f>
        <v>27</v>
      </c>
      <c r="AG18" s="23">
        <f>IF(AJ18="P",_xlfn.XLOOKUP($AQ18,Pitching!$AP$2:$AP$239,Pitching!$AT$2:$AT$239),"")</f>
        <v>8</v>
      </c>
      <c r="AH18" s="23" t="str">
        <f>IF(J18&gt;0, IF(AJ18&lt;&gt;"P",_xlfn.XLOOKUP($AQ18,Batting!$AS$2:$AS$519,Batting!$AY$2:$AY$519),""),"")</f>
        <v/>
      </c>
      <c r="AI18" s="23" t="str" cm="1">
        <f t="array" ref="AI18">IF(J18&gt;0, IF(AJ18&lt;&gt;"P",_xlfn.XLOOKUP($AQ18,Batting!$AS$2:$AS$523,Batting!AZ$2:$AZ$523),""),"")</f>
        <v/>
      </c>
      <c r="AJ18" s="23" t="str">
        <f t="shared" si="2"/>
        <v>P</v>
      </c>
      <c r="AK18" s="28" t="str">
        <f t="shared" si="3"/>
        <v>Joe Horlen</v>
      </c>
      <c r="AL18" t="s">
        <v>152</v>
      </c>
      <c r="AM18" t="s">
        <v>1208</v>
      </c>
      <c r="AN18" s="23" t="str">
        <f t="shared" si="4"/>
        <v>P</v>
      </c>
      <c r="AO18" s="23" t="str">
        <f t="shared" si="5"/>
        <v>P</v>
      </c>
      <c r="AP18" s="23">
        <f t="shared" si="6"/>
        <v>35</v>
      </c>
      <c r="AQ18" s="28" t="str">
        <f t="shared" si="7"/>
        <v>Horlen</v>
      </c>
      <c r="AR18" s="23">
        <f t="shared" si="8"/>
        <v>27</v>
      </c>
      <c r="AS18" s="23">
        <f t="shared" si="9"/>
        <v>8</v>
      </c>
    </row>
    <row r="19" spans="1:45" x14ac:dyDescent="0.25">
      <c r="A19" t="s">
        <v>963</v>
      </c>
      <c r="B19" s="2">
        <v>24</v>
      </c>
      <c r="C19" s="2" t="s">
        <v>119</v>
      </c>
      <c r="D19" s="2" t="s">
        <v>49</v>
      </c>
      <c r="E19" s="2" t="s">
        <v>116</v>
      </c>
      <c r="F19" s="2" t="s">
        <v>126</v>
      </c>
      <c r="G19" s="2">
        <v>180</v>
      </c>
      <c r="H19" s="29">
        <v>15788</v>
      </c>
      <c r="I19" s="2">
        <v>5</v>
      </c>
      <c r="J19" s="2">
        <v>30</v>
      </c>
      <c r="K19" s="2">
        <v>17</v>
      </c>
      <c r="L19" s="2">
        <v>30</v>
      </c>
      <c r="M19" s="2">
        <v>30</v>
      </c>
      <c r="N19" s="91">
        <v>30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2"/>
      <c r="AB19" s="20"/>
      <c r="AC19" s="21"/>
      <c r="AD19" s="23">
        <f t="shared" si="0"/>
        <v>30</v>
      </c>
      <c r="AE19" s="23" t="str">
        <f t="shared" si="1"/>
        <v>P</v>
      </c>
      <c r="AF19" s="23">
        <f>IF(AJ19="P",_xlfn.XLOOKUP($AQ19,Pitching!$AP$2:$AP$239,Pitching!$AS$2:$AS$239),"")</f>
        <v>21</v>
      </c>
      <c r="AG19" s="23">
        <f>IF(AJ19="P",_xlfn.XLOOKUP($AQ19,Pitching!$AP$2:$AP$239,Pitching!$AT$2:$AT$239),"")</f>
        <v>5</v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>P</v>
      </c>
      <c r="AK19" s="28" t="str">
        <f t="shared" si="3"/>
        <v>Bruce Howard</v>
      </c>
      <c r="AL19" t="s">
        <v>257</v>
      </c>
      <c r="AM19" t="s">
        <v>372</v>
      </c>
      <c r="AN19" s="23" t="str">
        <f t="shared" si="4"/>
        <v>P</v>
      </c>
      <c r="AO19" s="23" t="str">
        <f t="shared" si="5"/>
        <v>P</v>
      </c>
      <c r="AP19" s="23">
        <f t="shared" si="6"/>
        <v>30</v>
      </c>
      <c r="AQ19" s="28" t="str">
        <f t="shared" si="7"/>
        <v>Howard</v>
      </c>
      <c r="AR19" s="23">
        <f t="shared" si="8"/>
        <v>21</v>
      </c>
      <c r="AS19" s="23">
        <f t="shared" si="9"/>
        <v>5</v>
      </c>
    </row>
    <row r="20" spans="1:45" x14ac:dyDescent="0.25">
      <c r="A20" t="s">
        <v>620</v>
      </c>
      <c r="B20" s="2">
        <v>24</v>
      </c>
      <c r="C20" s="2" t="s">
        <v>119</v>
      </c>
      <c r="D20" s="2" t="s">
        <v>116</v>
      </c>
      <c r="E20" s="2" t="s">
        <v>122</v>
      </c>
      <c r="F20" s="2" t="s">
        <v>120</v>
      </c>
      <c r="G20" s="2">
        <v>180</v>
      </c>
      <c r="H20" s="29">
        <v>15848</v>
      </c>
      <c r="I20" s="2">
        <v>5</v>
      </c>
      <c r="J20" s="2">
        <v>31</v>
      </c>
      <c r="K20" s="2">
        <v>29</v>
      </c>
      <c r="L20" s="2">
        <v>31</v>
      </c>
      <c r="M20" s="2">
        <v>31</v>
      </c>
      <c r="N20" s="91">
        <v>31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AA20" s="22"/>
      <c r="AB20" s="20"/>
      <c r="AC20" s="21"/>
      <c r="AD20" s="23">
        <f t="shared" si="0"/>
        <v>31</v>
      </c>
      <c r="AE20" s="23" t="str">
        <f t="shared" si="1"/>
        <v>P</v>
      </c>
      <c r="AF20" s="23">
        <f>IF(AJ20="P",_xlfn.XLOOKUP($AQ20,Pitching!$AP$2:$AP$239,Pitching!$AS$2:$AS$239),"")</f>
        <v>26</v>
      </c>
      <c r="AG20" s="23">
        <f>IF(AJ20="P",_xlfn.XLOOKUP($AQ20,Pitching!$AP$2:$AP$239,Pitching!$AT$2:$AT$239),"")</f>
        <v>7</v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>P</v>
      </c>
      <c r="AK20" s="28" t="str">
        <f t="shared" si="3"/>
        <v>Tommy John</v>
      </c>
      <c r="AL20" t="s">
        <v>342</v>
      </c>
      <c r="AM20" t="s">
        <v>143</v>
      </c>
      <c r="AN20" s="23" t="str">
        <f t="shared" si="4"/>
        <v>P</v>
      </c>
      <c r="AO20" s="23" t="str">
        <f t="shared" si="5"/>
        <v>P</v>
      </c>
      <c r="AP20" s="23">
        <f t="shared" si="6"/>
        <v>31</v>
      </c>
      <c r="AQ20" s="28" t="str">
        <f t="shared" si="7"/>
        <v>John</v>
      </c>
      <c r="AR20" s="23">
        <f t="shared" si="8"/>
        <v>26</v>
      </c>
      <c r="AS20" s="23">
        <f t="shared" si="9"/>
        <v>7</v>
      </c>
    </row>
    <row r="21" spans="1:45" x14ac:dyDescent="0.25">
      <c r="A21" t="s">
        <v>964</v>
      </c>
      <c r="B21" s="2">
        <v>26</v>
      </c>
      <c r="C21" s="2" t="s">
        <v>119</v>
      </c>
      <c r="D21" s="2" t="s">
        <v>122</v>
      </c>
      <c r="E21" s="2" t="s">
        <v>122</v>
      </c>
      <c r="F21" s="2" t="s">
        <v>128</v>
      </c>
      <c r="G21" s="2">
        <v>175</v>
      </c>
      <c r="H21" s="29">
        <v>15088</v>
      </c>
      <c r="I21" s="2" t="s">
        <v>124</v>
      </c>
      <c r="J21" s="2">
        <v>11</v>
      </c>
      <c r="K21" s="2">
        <v>3</v>
      </c>
      <c r="L21" s="2">
        <v>11</v>
      </c>
      <c r="M21" s="2">
        <v>11</v>
      </c>
      <c r="N21" s="91">
        <v>11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2"/>
      <c r="AB21" s="20"/>
      <c r="AC21" s="21"/>
      <c r="AD21" s="23">
        <f t="shared" si="0"/>
        <v>11</v>
      </c>
      <c r="AE21" s="23" t="str">
        <f t="shared" si="1"/>
        <v>P</v>
      </c>
      <c r="AF21" s="23">
        <f>IF(AJ21="P",_xlfn.XLOOKUP($AQ21,Pitching!$AP$2:$AP$239,Pitching!$AS$2:$AS$239),"")</f>
        <v>20</v>
      </c>
      <c r="AG21" s="23">
        <f>IF(AJ21="P",_xlfn.XLOOKUP($AQ21,Pitching!$AP$2:$AP$239,Pitching!$AT$2:$AT$239),"")</f>
        <v>3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Steve Jones</v>
      </c>
      <c r="AL21" t="s">
        <v>139</v>
      </c>
      <c r="AM21" t="s">
        <v>292</v>
      </c>
      <c r="AN21" s="23" t="str">
        <f t="shared" si="4"/>
        <v>P</v>
      </c>
      <c r="AO21" s="23" t="str">
        <f t="shared" si="5"/>
        <v>P</v>
      </c>
      <c r="AP21" s="23">
        <f t="shared" si="6"/>
        <v>11</v>
      </c>
      <c r="AQ21" s="28" t="str">
        <f t="shared" si="7"/>
        <v>Jones</v>
      </c>
      <c r="AR21" s="23">
        <f t="shared" si="8"/>
        <v>20</v>
      </c>
      <c r="AS21" s="23">
        <f t="shared" si="9"/>
        <v>3</v>
      </c>
    </row>
    <row r="22" spans="1:45" x14ac:dyDescent="0.25">
      <c r="A22" t="s">
        <v>524</v>
      </c>
      <c r="B22" s="2">
        <v>25</v>
      </c>
      <c r="C22" s="2" t="s">
        <v>119</v>
      </c>
      <c r="D22" s="2" t="s">
        <v>116</v>
      </c>
      <c r="E22" s="2" t="s">
        <v>116</v>
      </c>
      <c r="F22" s="2" t="s">
        <v>118</v>
      </c>
      <c r="G22" s="2">
        <v>190</v>
      </c>
      <c r="H22" s="29">
        <v>15495</v>
      </c>
      <c r="I22" s="2">
        <v>3</v>
      </c>
      <c r="J22" s="2">
        <v>62</v>
      </c>
      <c r="K22" s="2">
        <v>53</v>
      </c>
      <c r="L22" s="2">
        <v>62</v>
      </c>
      <c r="M22" s="2">
        <v>59</v>
      </c>
      <c r="N22" s="91">
        <v>0</v>
      </c>
      <c r="O22" s="2">
        <v>59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5</v>
      </c>
      <c r="Y22" s="2">
        <v>0</v>
      </c>
      <c r="AA22" s="22"/>
      <c r="AB22" s="20"/>
      <c r="AC22" s="21"/>
      <c r="AD22" s="23">
        <f t="shared" si="0"/>
        <v>59</v>
      </c>
      <c r="AE22" s="23" t="str">
        <f t="shared" si="1"/>
        <v>C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5C</v>
      </c>
      <c r="AI22" s="23" t="str" cm="1">
        <f t="array" ref="AI22">IF(J22&gt;0, IF(AJ22&lt;&gt;"P",_xlfn.XLOOKUP($AQ22,Batting!$AS$2:$AS$523,Batting!AZ$2:$AZ$523),""),"")</f>
        <v>R</v>
      </c>
      <c r="AJ22" s="23" t="str">
        <f t="shared" si="2"/>
        <v>Field</v>
      </c>
      <c r="AK22" s="28" t="str">
        <f t="shared" si="3"/>
        <v>Duane Josephson</v>
      </c>
      <c r="AL22" t="s">
        <v>278</v>
      </c>
      <c r="AM22" t="s">
        <v>1112</v>
      </c>
      <c r="AN22" s="23" t="str">
        <f t="shared" si="4"/>
        <v>Field</v>
      </c>
      <c r="AO22" s="23" t="str">
        <f t="shared" si="5"/>
        <v>C</v>
      </c>
      <c r="AP22" s="23">
        <f t="shared" si="6"/>
        <v>59</v>
      </c>
      <c r="AQ22" s="28" t="str">
        <f t="shared" si="7"/>
        <v>Josephson</v>
      </c>
      <c r="AR22" s="23" t="str">
        <f t="shared" si="8"/>
        <v>5C</v>
      </c>
      <c r="AS22" s="23" t="str">
        <f t="shared" si="9"/>
        <v>R</v>
      </c>
    </row>
    <row r="23" spans="1:45" x14ac:dyDescent="0.25">
      <c r="A23" t="s">
        <v>477</v>
      </c>
      <c r="B23" s="2">
        <v>26</v>
      </c>
      <c r="C23" s="2" t="s">
        <v>119</v>
      </c>
      <c r="D23" s="2" t="s">
        <v>116</v>
      </c>
      <c r="E23" s="2" t="s">
        <v>116</v>
      </c>
      <c r="F23" s="2" t="s">
        <v>117</v>
      </c>
      <c r="G23" s="2">
        <v>170</v>
      </c>
      <c r="H23" s="29">
        <v>15067</v>
      </c>
      <c r="I23" s="2">
        <v>5</v>
      </c>
      <c r="J23" s="2">
        <v>50</v>
      </c>
      <c r="K23" s="2">
        <v>23</v>
      </c>
      <c r="L23" s="2">
        <v>50</v>
      </c>
      <c r="M23" s="2">
        <v>35</v>
      </c>
      <c r="N23" s="91">
        <v>0</v>
      </c>
      <c r="O23" s="2">
        <v>0</v>
      </c>
      <c r="P23" s="2">
        <v>0</v>
      </c>
      <c r="Q23" s="2">
        <v>0</v>
      </c>
      <c r="R23" s="2">
        <v>35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16</v>
      </c>
      <c r="Y23" s="2">
        <v>2</v>
      </c>
      <c r="AA23" s="22"/>
      <c r="AB23" s="20"/>
      <c r="AC23" s="21"/>
      <c r="AD23" s="23">
        <f t="shared" si="0"/>
        <v>35</v>
      </c>
      <c r="AE23" s="23" t="str">
        <f t="shared" si="1"/>
        <v>3B</v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>5C</v>
      </c>
      <c r="AI23" s="23" t="str" cm="1">
        <f t="array" ref="AI23">IF(J23&gt;0, IF(AJ23&lt;&gt;"P",_xlfn.XLOOKUP($AQ23,Batting!$AS$2:$AS$523,Batting!AZ$2:$AZ$523),""),"")</f>
        <v>R</v>
      </c>
      <c r="AJ23" s="23" t="str">
        <f t="shared" si="2"/>
        <v>Field</v>
      </c>
      <c r="AK23" s="28" t="str">
        <f t="shared" si="3"/>
        <v>Dick Kenworthy</v>
      </c>
      <c r="AL23" t="s">
        <v>160</v>
      </c>
      <c r="AM23" t="s">
        <v>1095</v>
      </c>
      <c r="AN23" s="23" t="str">
        <f t="shared" si="4"/>
        <v>Field</v>
      </c>
      <c r="AO23" s="23" t="str">
        <f t="shared" si="5"/>
        <v>3B</v>
      </c>
      <c r="AP23" s="23">
        <f t="shared" si="6"/>
        <v>35</v>
      </c>
      <c r="AQ23" s="28" t="str">
        <f t="shared" si="7"/>
        <v>Kenworthy</v>
      </c>
      <c r="AR23" s="23" t="str">
        <f t="shared" si="8"/>
        <v>5C</v>
      </c>
      <c r="AS23" s="23" t="str">
        <f t="shared" si="9"/>
        <v>R</v>
      </c>
    </row>
    <row r="24" spans="1:45" x14ac:dyDescent="0.25">
      <c r="A24" t="s">
        <v>941</v>
      </c>
      <c r="B24" s="2">
        <v>34</v>
      </c>
      <c r="C24" s="2" t="s">
        <v>119</v>
      </c>
      <c r="D24" s="2" t="s">
        <v>122</v>
      </c>
      <c r="E24" s="2" t="s">
        <v>116</v>
      </c>
      <c r="F24" s="2" t="s">
        <v>118</v>
      </c>
      <c r="G24" s="2">
        <v>185</v>
      </c>
      <c r="H24" s="29">
        <v>11928</v>
      </c>
      <c r="I24" s="2">
        <v>11</v>
      </c>
      <c r="J24" s="2">
        <v>23</v>
      </c>
      <c r="K24" s="2">
        <v>7</v>
      </c>
      <c r="L24" s="2">
        <v>23</v>
      </c>
      <c r="M24" s="2">
        <v>12</v>
      </c>
      <c r="N24" s="91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  <c r="U24" s="2">
        <v>0</v>
      </c>
      <c r="V24" s="2">
        <v>12</v>
      </c>
      <c r="W24" s="2">
        <v>12</v>
      </c>
      <c r="X24" s="2">
        <v>12</v>
      </c>
      <c r="Y24" s="2">
        <v>0</v>
      </c>
      <c r="AA24" s="22"/>
      <c r="AB24" s="20"/>
      <c r="AC24" s="21"/>
      <c r="AD24" s="23">
        <f t="shared" si="0"/>
        <v>12</v>
      </c>
      <c r="AE24" s="23" t="str">
        <f t="shared" si="1"/>
        <v>RF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6C</v>
      </c>
      <c r="AI24" s="23" t="str" cm="1">
        <f t="array" ref="AI24">IF(J24&gt;0, IF(AJ24&lt;&gt;"P",_xlfn.XLOOKUP($AQ24,Batting!$AS$2:$AS$523,Batting!AZ$2:$AZ$523),""),"")</f>
        <v>L</v>
      </c>
      <c r="AJ24" s="23" t="str">
        <f t="shared" si="2"/>
        <v>Field</v>
      </c>
      <c r="AK24" s="28" t="str">
        <f t="shared" si="3"/>
        <v>Jim King</v>
      </c>
      <c r="AL24" t="s">
        <v>296</v>
      </c>
      <c r="AM24" t="s">
        <v>1193</v>
      </c>
      <c r="AN24" s="23" t="str">
        <f t="shared" si="4"/>
        <v>Field</v>
      </c>
      <c r="AO24" s="23" t="str">
        <f t="shared" si="5"/>
        <v>RF</v>
      </c>
      <c r="AP24" s="23">
        <f t="shared" si="6"/>
        <v>12</v>
      </c>
      <c r="AQ24" s="28" t="str">
        <f t="shared" si="7"/>
        <v>King</v>
      </c>
      <c r="AR24" s="23" t="str">
        <f t="shared" si="8"/>
        <v>6C</v>
      </c>
      <c r="AS24" s="23" t="str">
        <f t="shared" si="9"/>
        <v>L</v>
      </c>
    </row>
    <row r="25" spans="1:45" x14ac:dyDescent="0.25">
      <c r="A25" t="s">
        <v>626</v>
      </c>
      <c r="B25" s="2">
        <v>23</v>
      </c>
      <c r="C25" s="2" t="s">
        <v>119</v>
      </c>
      <c r="D25" s="2" t="s">
        <v>116</v>
      </c>
      <c r="E25" s="2" t="s">
        <v>116</v>
      </c>
      <c r="F25" s="2" t="s">
        <v>126</v>
      </c>
      <c r="G25" s="2">
        <v>185</v>
      </c>
      <c r="H25" s="29">
        <v>16010</v>
      </c>
      <c r="I25" s="2">
        <v>2</v>
      </c>
      <c r="J25" s="2">
        <v>12</v>
      </c>
      <c r="K25" s="2">
        <v>9</v>
      </c>
      <c r="L25" s="2">
        <v>12</v>
      </c>
      <c r="M25" s="2">
        <v>11</v>
      </c>
      <c r="N25" s="91">
        <v>11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AA25" s="22"/>
      <c r="AB25" s="20"/>
      <c r="AC25" s="21"/>
      <c r="AD25" s="23">
        <f t="shared" si="0"/>
        <v>11</v>
      </c>
      <c r="AE25" s="23" t="str">
        <f t="shared" si="1"/>
        <v>P</v>
      </c>
      <c r="AF25" s="23">
        <f>IF(AJ25="P",_xlfn.XLOOKUP($AQ25,Pitching!$AP$2:$AP$239,Pitching!$AS$2:$AS$239),"")</f>
        <v>19</v>
      </c>
      <c r="AG25" s="23">
        <f>IF(AJ25="P",_xlfn.XLOOKUP($AQ25,Pitching!$AP$2:$AP$239,Pitching!$AT$2:$AT$239),"")</f>
        <v>5</v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>P</v>
      </c>
      <c r="AK25" s="28" t="str">
        <f t="shared" si="3"/>
        <v>Fred Klages</v>
      </c>
      <c r="AL25" t="s">
        <v>282</v>
      </c>
      <c r="AM25" t="s">
        <v>1134</v>
      </c>
      <c r="AN25" s="23" t="str">
        <f t="shared" si="4"/>
        <v>P</v>
      </c>
      <c r="AO25" s="23" t="str">
        <f t="shared" si="5"/>
        <v>P</v>
      </c>
      <c r="AP25" s="23">
        <f t="shared" si="6"/>
        <v>11</v>
      </c>
      <c r="AQ25" s="28" t="str">
        <f t="shared" si="7"/>
        <v>Klages</v>
      </c>
      <c r="AR25" s="23">
        <f t="shared" si="8"/>
        <v>19</v>
      </c>
      <c r="AS25" s="23">
        <f t="shared" si="9"/>
        <v>5</v>
      </c>
    </row>
    <row r="26" spans="1:45" x14ac:dyDescent="0.25">
      <c r="A26" t="s">
        <v>635</v>
      </c>
      <c r="B26" s="2">
        <v>30</v>
      </c>
      <c r="C26" s="2" t="s">
        <v>119</v>
      </c>
      <c r="D26" s="2" t="s">
        <v>116</v>
      </c>
      <c r="E26" s="2" t="s">
        <v>116</v>
      </c>
      <c r="F26" s="2" t="s">
        <v>136</v>
      </c>
      <c r="G26" s="2">
        <v>198</v>
      </c>
      <c r="H26" s="29">
        <v>13426</v>
      </c>
      <c r="I26" s="2">
        <v>6</v>
      </c>
      <c r="J26" s="2">
        <v>3</v>
      </c>
      <c r="K26" s="2">
        <v>0</v>
      </c>
      <c r="L26" s="2">
        <v>3</v>
      </c>
      <c r="M26" s="2">
        <v>3</v>
      </c>
      <c r="N26" s="91">
        <v>3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AA26" s="22"/>
      <c r="AB26" s="20"/>
      <c r="AC26" s="21"/>
      <c r="AD26" s="23">
        <f t="shared" si="0"/>
        <v>3</v>
      </c>
      <c r="AE26" s="23" t="str">
        <f t="shared" si="1"/>
        <v>P</v>
      </c>
      <c r="AF26" s="23">
        <f>IF(AJ26="P",_xlfn.XLOOKUP($AQ26,Pitching!$AP$2:$AP$239,Pitching!$AS$2:$AS$239),"")</f>
        <v>11</v>
      </c>
      <c r="AG26" s="23">
        <f>IF(AJ26="P",_xlfn.XLOOKUP($AQ26,Pitching!$AP$2:$AP$239,Pitching!$AT$2:$AT$239),"")</f>
        <v>3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Jack Lamabe</v>
      </c>
      <c r="AL26" t="s">
        <v>289</v>
      </c>
      <c r="AM26" t="s">
        <v>1173</v>
      </c>
      <c r="AN26" s="23" t="str">
        <f t="shared" si="4"/>
        <v>P</v>
      </c>
      <c r="AO26" s="23" t="str">
        <f t="shared" si="5"/>
        <v>P</v>
      </c>
      <c r="AP26" s="23">
        <f t="shared" si="6"/>
        <v>3</v>
      </c>
      <c r="AQ26" s="28" t="str">
        <f t="shared" si="7"/>
        <v>Lamabe</v>
      </c>
      <c r="AR26" s="23">
        <f t="shared" si="8"/>
        <v>11</v>
      </c>
      <c r="AS26" s="23">
        <f t="shared" si="9"/>
        <v>3</v>
      </c>
    </row>
    <row r="27" spans="1:45" x14ac:dyDescent="0.25">
      <c r="A27" t="s">
        <v>972</v>
      </c>
      <c r="B27" s="2">
        <v>29</v>
      </c>
      <c r="C27" s="2" t="s">
        <v>119</v>
      </c>
      <c r="D27" s="2" t="s">
        <v>49</v>
      </c>
      <c r="E27" s="2" t="s">
        <v>116</v>
      </c>
      <c r="F27" s="2" t="s">
        <v>120</v>
      </c>
      <c r="G27" s="2">
        <v>200</v>
      </c>
      <c r="H27" s="29">
        <v>13954</v>
      </c>
      <c r="I27" s="2">
        <v>3</v>
      </c>
      <c r="J27" s="2">
        <v>77</v>
      </c>
      <c r="K27" s="2">
        <v>0</v>
      </c>
      <c r="L27" s="2">
        <v>77</v>
      </c>
      <c r="M27" s="2">
        <v>77</v>
      </c>
      <c r="N27" s="91">
        <v>77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2"/>
      <c r="AB27" s="20"/>
      <c r="AC27" s="21"/>
      <c r="AD27" s="23">
        <f t="shared" si="0"/>
        <v>77</v>
      </c>
      <c r="AE27" s="23" t="str">
        <f t="shared" si="1"/>
        <v>P</v>
      </c>
      <c r="AF27" s="23">
        <f>IF(AJ27="P",_xlfn.XLOOKUP($AQ27,Pitching!$AP$2:$AP$239,Pitching!$AS$2:$AS$239),"")</f>
        <v>27</v>
      </c>
      <c r="AG27" s="23">
        <f>IF(AJ27="P",_xlfn.XLOOKUP($AQ27,Pitching!$AP$2:$AP$239,Pitching!$AT$2:$AT$239),"")</f>
        <v>3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Bob Locker</v>
      </c>
      <c r="AL27" t="s">
        <v>145</v>
      </c>
      <c r="AM27" t="s">
        <v>1033</v>
      </c>
      <c r="AN27" s="23" t="str">
        <f t="shared" si="4"/>
        <v>P</v>
      </c>
      <c r="AO27" s="23" t="str">
        <f t="shared" si="5"/>
        <v>P</v>
      </c>
      <c r="AP27" s="23">
        <f t="shared" si="6"/>
        <v>77</v>
      </c>
      <c r="AQ27" s="28" t="str">
        <f t="shared" si="7"/>
        <v>Locker</v>
      </c>
      <c r="AR27" s="23">
        <f t="shared" si="8"/>
        <v>27</v>
      </c>
      <c r="AS27" s="23">
        <f t="shared" si="9"/>
        <v>3</v>
      </c>
    </row>
    <row r="28" spans="1:45" x14ac:dyDescent="0.25">
      <c r="A28" t="s">
        <v>921</v>
      </c>
      <c r="B28" s="2">
        <v>30</v>
      </c>
      <c r="C28" s="2" t="s">
        <v>119</v>
      </c>
      <c r="D28" s="2" t="s">
        <v>122</v>
      </c>
      <c r="E28" s="2" t="s">
        <v>116</v>
      </c>
      <c r="F28" s="2" t="s">
        <v>126</v>
      </c>
      <c r="G28" s="2">
        <v>188</v>
      </c>
      <c r="H28" s="29">
        <v>13497</v>
      </c>
      <c r="I28" s="2">
        <v>9</v>
      </c>
      <c r="J28" s="2">
        <v>101</v>
      </c>
      <c r="K28" s="2">
        <v>69</v>
      </c>
      <c r="L28" s="2">
        <v>101</v>
      </c>
      <c r="M28" s="2">
        <v>97</v>
      </c>
      <c r="N28" s="91">
        <v>0</v>
      </c>
      <c r="O28" s="2">
        <v>96</v>
      </c>
      <c r="P28" s="2">
        <v>1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</v>
      </c>
      <c r="Y28" s="2">
        <v>0</v>
      </c>
      <c r="AA28" s="22"/>
      <c r="AB28" s="20"/>
      <c r="AC28" s="21"/>
      <c r="AD28" s="23">
        <f t="shared" si="0"/>
        <v>96</v>
      </c>
      <c r="AE28" s="23" t="str">
        <f t="shared" si="1"/>
        <v>C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5C</v>
      </c>
      <c r="AI28" s="23" t="str" cm="1">
        <f t="array" ref="AI28">IF(J28&gt;0, IF(AJ28&lt;&gt;"P",_xlfn.XLOOKUP($AQ28,Batting!$AS$2:$AS$523,Batting!AZ$2:$AZ$523),""),"")</f>
        <v>L</v>
      </c>
      <c r="AJ28" s="23" t="str">
        <f t="shared" si="2"/>
        <v>Field</v>
      </c>
      <c r="AK28" s="28" t="str">
        <f t="shared" si="3"/>
        <v>J.C. Martin</v>
      </c>
      <c r="AL28" t="s">
        <v>1169</v>
      </c>
      <c r="AM28" t="s">
        <v>330</v>
      </c>
      <c r="AN28" s="23" t="str">
        <f t="shared" si="4"/>
        <v>Field</v>
      </c>
      <c r="AO28" s="23" t="str">
        <f t="shared" si="5"/>
        <v>C</v>
      </c>
      <c r="AP28" s="23">
        <f t="shared" si="6"/>
        <v>96</v>
      </c>
      <c r="AQ28" s="28" t="str">
        <f t="shared" si="7"/>
        <v>Martin</v>
      </c>
      <c r="AR28" s="23" t="str">
        <f t="shared" si="8"/>
        <v>5C</v>
      </c>
      <c r="AS28" s="23" t="str">
        <f t="shared" si="9"/>
        <v>L</v>
      </c>
    </row>
    <row r="29" spans="1:45" x14ac:dyDescent="0.25">
      <c r="A29" t="s">
        <v>906</v>
      </c>
      <c r="B29" s="2">
        <v>26</v>
      </c>
      <c r="C29" s="2" t="s">
        <v>119</v>
      </c>
      <c r="D29" s="2" t="s">
        <v>122</v>
      </c>
      <c r="E29" s="2" t="s">
        <v>122</v>
      </c>
      <c r="F29" s="2" t="s">
        <v>118</v>
      </c>
      <c r="G29" s="2">
        <v>183</v>
      </c>
      <c r="H29" s="29">
        <v>14936</v>
      </c>
      <c r="I29" s="2">
        <v>5</v>
      </c>
      <c r="J29" s="2">
        <v>125</v>
      </c>
      <c r="K29" s="2">
        <v>116</v>
      </c>
      <c r="L29" s="2">
        <v>125</v>
      </c>
      <c r="M29" s="2">
        <v>124</v>
      </c>
      <c r="N29" s="91">
        <v>0</v>
      </c>
      <c r="O29" s="2">
        <v>0</v>
      </c>
      <c r="P29" s="2">
        <v>123</v>
      </c>
      <c r="Q29" s="2">
        <v>0</v>
      </c>
      <c r="R29" s="2">
        <v>0</v>
      </c>
      <c r="S29" s="2">
        <v>0</v>
      </c>
      <c r="T29" s="2">
        <v>1</v>
      </c>
      <c r="U29" s="2">
        <v>4</v>
      </c>
      <c r="V29" s="2">
        <v>1</v>
      </c>
      <c r="W29" s="2">
        <v>6</v>
      </c>
      <c r="X29" s="2">
        <v>2</v>
      </c>
      <c r="Y29" s="2">
        <v>1</v>
      </c>
      <c r="AA29" s="22"/>
      <c r="AB29" s="20"/>
      <c r="AC29" s="21"/>
      <c r="AD29" s="23">
        <f t="shared" si="0"/>
        <v>123</v>
      </c>
      <c r="AE29" s="23" t="str">
        <f t="shared" si="1"/>
        <v>1B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5C</v>
      </c>
      <c r="AI29" s="23" t="str" cm="1">
        <f t="array" ref="AI29">IF(J29&gt;0, IF(AJ29&lt;&gt;"P",_xlfn.XLOOKUP($AQ29,Batting!$AS$2:$AS$523,Batting!AZ$2:$AZ$523),""),"")</f>
        <v>L</v>
      </c>
      <c r="AJ29" s="23" t="str">
        <f t="shared" si="2"/>
        <v>Field</v>
      </c>
      <c r="AK29" s="28" t="str">
        <f t="shared" si="3"/>
        <v>Tommy McCraw</v>
      </c>
      <c r="AL29" t="s">
        <v>342</v>
      </c>
      <c r="AM29" t="s">
        <v>1352</v>
      </c>
      <c r="AN29" s="23" t="str">
        <f t="shared" si="4"/>
        <v>Field</v>
      </c>
      <c r="AO29" s="23" t="str">
        <f t="shared" si="5"/>
        <v>1B</v>
      </c>
      <c r="AP29" s="23">
        <f t="shared" si="6"/>
        <v>123</v>
      </c>
      <c r="AQ29" s="28" t="str">
        <f t="shared" si="7"/>
        <v>McCraw</v>
      </c>
      <c r="AR29" s="23" t="str">
        <f t="shared" si="8"/>
        <v>5C</v>
      </c>
      <c r="AS29" s="23" t="str">
        <f t="shared" si="9"/>
        <v>L</v>
      </c>
    </row>
    <row r="30" spans="1:45" x14ac:dyDescent="0.25">
      <c r="A30" t="s">
        <v>654</v>
      </c>
      <c r="B30" s="2">
        <v>37</v>
      </c>
      <c r="C30" s="2" t="s">
        <v>119</v>
      </c>
      <c r="D30" s="2" t="s">
        <v>116</v>
      </c>
      <c r="E30" s="2" t="s">
        <v>116</v>
      </c>
      <c r="F30" s="2" t="s">
        <v>126</v>
      </c>
      <c r="G30" s="2">
        <v>215</v>
      </c>
      <c r="H30" s="29">
        <v>10962</v>
      </c>
      <c r="I30" s="2">
        <v>11</v>
      </c>
      <c r="J30" s="2">
        <v>52</v>
      </c>
      <c r="K30" s="2">
        <v>0</v>
      </c>
      <c r="L30" s="2">
        <v>52</v>
      </c>
      <c r="M30" s="2">
        <v>52</v>
      </c>
      <c r="N30" s="91">
        <v>52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AA30" s="22"/>
      <c r="AB30" s="20"/>
      <c r="AC30" s="21"/>
      <c r="AD30" s="23">
        <f t="shared" si="0"/>
        <v>52</v>
      </c>
      <c r="AE30" s="23" t="str">
        <f t="shared" si="1"/>
        <v>P</v>
      </c>
      <c r="AF30" s="23">
        <f>IF(AJ30="P",_xlfn.XLOOKUP($AQ30,Pitching!$AP$2:$AP$239,Pitching!$AS$2:$AS$239),"")</f>
        <v>29</v>
      </c>
      <c r="AG30" s="23">
        <f>IF(AJ30="P",_xlfn.XLOOKUP($AQ30,Pitching!$AP$2:$AP$239,Pitching!$AT$2:$AT$239),"")</f>
        <v>3</v>
      </c>
      <c r="AH30" s="23" t="str">
        <f>IF(J30&gt;0, IF(AJ30&lt;&gt;"P",_xlfn.XLOOKUP($AQ30,Batting!$AS$2:$AS$519,Batting!$AY$2:$AY$519),""),"")</f>
        <v/>
      </c>
      <c r="AI30" s="23" t="str" cm="1">
        <f t="array" ref="AI30">IF(J30&gt;0, IF(AJ30&lt;&gt;"P",_xlfn.XLOOKUP($AQ30,Batting!$AS$2:$AS$523,Batting!AZ$2:$AZ$523),""),"")</f>
        <v/>
      </c>
      <c r="AJ30" s="23" t="str">
        <f t="shared" si="2"/>
        <v>P</v>
      </c>
      <c r="AK30" s="28" t="str">
        <f t="shared" si="3"/>
        <v>Don McMahon</v>
      </c>
      <c r="AL30" t="s">
        <v>140</v>
      </c>
      <c r="AM30" t="s">
        <v>1106</v>
      </c>
      <c r="AN30" s="23" t="str">
        <f t="shared" si="4"/>
        <v>P</v>
      </c>
      <c r="AO30" s="23" t="str">
        <f t="shared" si="5"/>
        <v>P</v>
      </c>
      <c r="AP30" s="23">
        <f t="shared" si="6"/>
        <v>52</v>
      </c>
      <c r="AQ30" s="28" t="str">
        <f t="shared" si="7"/>
        <v>McMahon</v>
      </c>
      <c r="AR30" s="23">
        <f t="shared" si="8"/>
        <v>29</v>
      </c>
      <c r="AS30" s="23">
        <f t="shared" si="9"/>
        <v>3</v>
      </c>
    </row>
    <row r="31" spans="1:45" x14ac:dyDescent="0.25">
      <c r="A31" t="s">
        <v>489</v>
      </c>
      <c r="B31" s="2">
        <v>30</v>
      </c>
      <c r="C31" s="2" t="s">
        <v>119</v>
      </c>
      <c r="D31" s="2" t="s">
        <v>116</v>
      </c>
      <c r="E31" s="2" t="s">
        <v>116</v>
      </c>
      <c r="F31" s="2" t="s">
        <v>118</v>
      </c>
      <c r="G31" s="2">
        <v>180</v>
      </c>
      <c r="H31" s="29">
        <v>13369</v>
      </c>
      <c r="I31" s="2">
        <v>3</v>
      </c>
      <c r="J31" s="2">
        <v>56</v>
      </c>
      <c r="K31" s="2">
        <v>39</v>
      </c>
      <c r="L31" s="2">
        <v>56</v>
      </c>
      <c r="M31" s="2">
        <v>56</v>
      </c>
      <c r="N31" s="91">
        <v>0</v>
      </c>
      <c r="O31" s="2">
        <v>56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1</v>
      </c>
      <c r="AA31" s="22"/>
      <c r="AB31" s="20"/>
      <c r="AC31" s="21"/>
      <c r="AD31" s="23">
        <f t="shared" si="0"/>
        <v>56</v>
      </c>
      <c r="AE31" s="23" t="str">
        <f t="shared" si="1"/>
        <v>C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>5C</v>
      </c>
      <c r="AI31" s="23" t="str" cm="1">
        <f t="array" ref="AI31">IF(J31&gt;0, IF(AJ31&lt;&gt;"P",_xlfn.XLOOKUP($AQ31,Batting!$AS$2:$AS$523,Batting!AZ$2:$AZ$523),""),"")</f>
        <v>R</v>
      </c>
      <c r="AJ31" s="23" t="str">
        <f t="shared" si="2"/>
        <v>Field</v>
      </c>
      <c r="AK31" s="28" t="str">
        <f t="shared" si="3"/>
        <v>Jerry McNertney</v>
      </c>
      <c r="AL31" t="s">
        <v>293</v>
      </c>
      <c r="AM31" t="s">
        <v>1182</v>
      </c>
      <c r="AN31" s="23" t="str">
        <f t="shared" si="4"/>
        <v>Field</v>
      </c>
      <c r="AO31" s="23" t="str">
        <f t="shared" si="5"/>
        <v>C</v>
      </c>
      <c r="AP31" s="23">
        <f t="shared" si="6"/>
        <v>56</v>
      </c>
      <c r="AQ31" s="28" t="str">
        <f t="shared" si="7"/>
        <v>McNertney</v>
      </c>
      <c r="AR31" s="23" t="str">
        <f t="shared" si="8"/>
        <v>5C</v>
      </c>
      <c r="AS31" s="23" t="str">
        <f t="shared" si="9"/>
        <v>R</v>
      </c>
    </row>
    <row r="32" spans="1:45" x14ac:dyDescent="0.25">
      <c r="A32" t="s">
        <v>660</v>
      </c>
      <c r="B32" s="2">
        <v>23</v>
      </c>
      <c r="C32" s="2" t="s">
        <v>131</v>
      </c>
      <c r="D32" s="2" t="s">
        <v>116</v>
      </c>
      <c r="E32" s="2" t="s">
        <v>116</v>
      </c>
      <c r="F32" s="2" t="s">
        <v>125</v>
      </c>
      <c r="G32" s="2">
        <v>180</v>
      </c>
      <c r="H32" s="29">
        <v>16029</v>
      </c>
      <c r="I32" s="2">
        <v>5</v>
      </c>
      <c r="J32" s="2">
        <v>1</v>
      </c>
      <c r="K32" s="2">
        <v>1</v>
      </c>
      <c r="L32" s="2">
        <v>1</v>
      </c>
      <c r="M32" s="2">
        <v>1</v>
      </c>
      <c r="N32" s="91">
        <v>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2"/>
      <c r="AB32" s="20"/>
      <c r="AC32" s="21"/>
      <c r="AD32" s="23">
        <f t="shared" si="0"/>
        <v>1</v>
      </c>
      <c r="AE32" s="23" t="str">
        <f t="shared" si="1"/>
        <v>P</v>
      </c>
      <c r="AF32" s="23">
        <f>IF(AJ32="P",_xlfn.XLOOKUP($AQ32,Pitching!$AP$2:$AP$239,Pitching!$AS$2:$AS$239),"")</f>
        <v>11</v>
      </c>
      <c r="AG32" s="23">
        <f>IF(AJ32="P",_xlfn.XLOOKUP($AQ32,Pitching!$AP$2:$AP$239,Pitching!$AT$2:$AT$239),"")</f>
        <v>2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Aurelio Monteagudo</v>
      </c>
      <c r="AL32" t="s">
        <v>1011</v>
      </c>
      <c r="AM32" t="s">
        <v>1012</v>
      </c>
      <c r="AN32" s="23" t="str">
        <f t="shared" si="4"/>
        <v>P</v>
      </c>
      <c r="AO32" s="23" t="str">
        <f t="shared" si="5"/>
        <v>P</v>
      </c>
      <c r="AP32" s="23">
        <f t="shared" si="6"/>
        <v>1</v>
      </c>
      <c r="AQ32" s="28" t="str">
        <f t="shared" si="7"/>
        <v>Monteagudo</v>
      </c>
      <c r="AR32" s="23">
        <f t="shared" si="8"/>
        <v>11</v>
      </c>
      <c r="AS32" s="23">
        <f t="shared" si="9"/>
        <v>2</v>
      </c>
    </row>
    <row r="33" spans="1:45" x14ac:dyDescent="0.25">
      <c r="A33" t="s">
        <v>662</v>
      </c>
      <c r="B33" s="2">
        <v>23</v>
      </c>
      <c r="C33" s="2" t="s">
        <v>119</v>
      </c>
      <c r="D33" s="2" t="s">
        <v>116</v>
      </c>
      <c r="E33" s="2" t="s">
        <v>116</v>
      </c>
      <c r="F33" s="2" t="s">
        <v>125</v>
      </c>
      <c r="G33" s="2">
        <v>170</v>
      </c>
      <c r="H33" s="29">
        <v>15969</v>
      </c>
      <c r="I33" s="2" t="s">
        <v>124</v>
      </c>
      <c r="J33" s="2">
        <v>8</v>
      </c>
      <c r="K33" s="2">
        <v>3</v>
      </c>
      <c r="L33" s="2">
        <v>8</v>
      </c>
      <c r="M33" s="2">
        <v>7</v>
      </c>
      <c r="N33" s="91">
        <v>0</v>
      </c>
      <c r="O33" s="2">
        <v>0</v>
      </c>
      <c r="P33" s="2">
        <v>0</v>
      </c>
      <c r="Q33" s="2">
        <v>0</v>
      </c>
      <c r="R33" s="2">
        <v>0</v>
      </c>
      <c r="S33" s="2">
        <v>7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</v>
      </c>
      <c r="AA33" s="22"/>
      <c r="AB33" s="20"/>
      <c r="AC33" s="21"/>
      <c r="AD33" s="23">
        <f t="shared" si="0"/>
        <v>7</v>
      </c>
      <c r="AE33" s="23" t="str">
        <f t="shared" si="1"/>
        <v>SS</v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>6C</v>
      </c>
      <c r="AI33" s="23" t="str" cm="1">
        <f t="array" ref="AI33">IF(J33&gt;0, IF(AJ33&lt;&gt;"P",_xlfn.XLOOKUP($AQ33,Batting!$AS$2:$AS$523,Batting!AZ$2:$AZ$523),""),"")</f>
        <v>R</v>
      </c>
      <c r="AJ33" s="23" t="str">
        <f t="shared" si="2"/>
        <v>Field</v>
      </c>
      <c r="AK33" s="28" t="str">
        <f t="shared" si="3"/>
        <v>Rich Morales</v>
      </c>
      <c r="AL33" t="s">
        <v>331</v>
      </c>
      <c r="AM33" t="s">
        <v>294</v>
      </c>
      <c r="AN33" s="23" t="str">
        <f t="shared" si="4"/>
        <v>Field</v>
      </c>
      <c r="AO33" s="23" t="str">
        <f t="shared" si="5"/>
        <v>SS</v>
      </c>
      <c r="AP33" s="23">
        <f t="shared" si="6"/>
        <v>7</v>
      </c>
      <c r="AQ33" s="28" t="str">
        <f t="shared" si="7"/>
        <v>Morales</v>
      </c>
      <c r="AR33" s="23" t="str">
        <f t="shared" si="8"/>
        <v>6C</v>
      </c>
      <c r="AS33" s="23" t="str">
        <f t="shared" si="9"/>
        <v>R</v>
      </c>
    </row>
    <row r="34" spans="1:45" x14ac:dyDescent="0.25">
      <c r="A34" t="s">
        <v>667</v>
      </c>
      <c r="B34" s="2">
        <v>24</v>
      </c>
      <c r="C34" s="2" t="s">
        <v>119</v>
      </c>
      <c r="D34" s="2" t="s">
        <v>116</v>
      </c>
      <c r="E34" s="2" t="s">
        <v>116</v>
      </c>
      <c r="F34" s="2" t="s">
        <v>132</v>
      </c>
      <c r="G34" s="2">
        <v>220</v>
      </c>
      <c r="H34" s="29">
        <v>15546</v>
      </c>
      <c r="I34" s="2" t="s">
        <v>124</v>
      </c>
      <c r="J34" s="2">
        <v>3</v>
      </c>
      <c r="K34" s="2">
        <v>1</v>
      </c>
      <c r="L34" s="2">
        <v>3</v>
      </c>
      <c r="M34" s="2">
        <v>3</v>
      </c>
      <c r="N34" s="91">
        <v>0</v>
      </c>
      <c r="O34" s="2">
        <v>0</v>
      </c>
      <c r="P34" s="2">
        <v>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AA34" s="22"/>
      <c r="AB34" s="20"/>
      <c r="AC34" s="21"/>
      <c r="AD34" s="23">
        <f t="shared" si="0"/>
        <v>3</v>
      </c>
      <c r="AE34" s="23" t="str">
        <f t="shared" si="1"/>
        <v>1B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e">
        <f>IF(J34&gt;0, IF(AJ34&lt;&gt;"P",_xlfn.XLOOKUP($AQ34,Batting!$AS$2:$AS$519,Batting!$AY$2:$AY$519),""),"")</f>
        <v>#N/A</v>
      </c>
      <c r="AI34" s="23" t="e" cm="1">
        <f t="array" ref="AI34">IF(J34&gt;0, IF(AJ34&lt;&gt;"P",_xlfn.XLOOKUP($AQ34,Batting!$AS$2:$AS$523,Batting!AZ$2:$AZ$523),""),"")</f>
        <v>#N/A</v>
      </c>
      <c r="AJ34" s="23" t="str">
        <f t="shared" si="2"/>
        <v>Field</v>
      </c>
      <c r="AK34" s="28" t="str">
        <f t="shared" si="3"/>
        <v>Cotton Nash</v>
      </c>
      <c r="AL34" t="s">
        <v>1069</v>
      </c>
      <c r="AM34" t="s">
        <v>1070</v>
      </c>
      <c r="AN34" s="23" t="str">
        <f t="shared" si="4"/>
        <v>Field</v>
      </c>
      <c r="AO34" s="23" t="str">
        <f t="shared" si="5"/>
        <v>1B</v>
      </c>
      <c r="AP34" s="23">
        <f t="shared" si="6"/>
        <v>3</v>
      </c>
      <c r="AQ34" s="28" t="str">
        <f t="shared" si="7"/>
        <v>Nash</v>
      </c>
      <c r="AR34" s="23" t="e">
        <f t="shared" si="8"/>
        <v>#N/A</v>
      </c>
      <c r="AS34" s="23" t="e">
        <f t="shared" si="9"/>
        <v>#N/A</v>
      </c>
    </row>
    <row r="35" spans="1:45" x14ac:dyDescent="0.25">
      <c r="A35" t="s">
        <v>670</v>
      </c>
      <c r="B35" s="2">
        <v>23</v>
      </c>
      <c r="C35" s="2" t="s">
        <v>119</v>
      </c>
      <c r="D35" s="2" t="s">
        <v>116</v>
      </c>
      <c r="E35" s="2" t="s">
        <v>116</v>
      </c>
      <c r="F35" s="2" t="s">
        <v>120</v>
      </c>
      <c r="G35" s="2">
        <v>200</v>
      </c>
      <c r="H35" s="29">
        <v>16230</v>
      </c>
      <c r="I35" s="2" t="s">
        <v>124</v>
      </c>
      <c r="J35" s="2">
        <v>5</v>
      </c>
      <c r="K35" s="2">
        <v>0</v>
      </c>
      <c r="L35" s="2">
        <v>5</v>
      </c>
      <c r="M35" s="2">
        <v>5</v>
      </c>
      <c r="N35" s="91">
        <v>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2"/>
      <c r="AB35" s="20"/>
      <c r="AC35" s="21"/>
      <c r="AD35" s="23">
        <f t="shared" si="0"/>
        <v>5</v>
      </c>
      <c r="AE35" s="23" t="str">
        <f t="shared" si="1"/>
        <v>P</v>
      </c>
      <c r="AF35" s="23">
        <f>IF(AJ35="P",_xlfn.XLOOKUP($AQ35,Pitching!$AP$2:$AP$239,Pitching!$AS$2:$AS$239),"")</f>
        <v>10</v>
      </c>
      <c r="AG35" s="23">
        <f>IF(AJ35="P",_xlfn.XLOOKUP($AQ35,Pitching!$AP$2:$AP$239,Pitching!$AT$2:$AT$239),"")</f>
        <v>1</v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>P</v>
      </c>
      <c r="AK35" s="28" t="str">
        <f t="shared" si="3"/>
        <v>Roger Nelson</v>
      </c>
      <c r="AL35" t="s">
        <v>1307</v>
      </c>
      <c r="AM35" t="s">
        <v>1255</v>
      </c>
      <c r="AN35" s="23" t="str">
        <f t="shared" si="4"/>
        <v>P</v>
      </c>
      <c r="AO35" s="23" t="str">
        <f t="shared" si="5"/>
        <v>P</v>
      </c>
      <c r="AP35" s="23">
        <f t="shared" si="6"/>
        <v>5</v>
      </c>
      <c r="AQ35" s="28" t="str">
        <f t="shared" si="7"/>
        <v>Nelson</v>
      </c>
      <c r="AR35" s="23">
        <f t="shared" si="8"/>
        <v>10</v>
      </c>
      <c r="AS35" s="23">
        <f t="shared" si="9"/>
        <v>1</v>
      </c>
    </row>
    <row r="36" spans="1:45" x14ac:dyDescent="0.25">
      <c r="A36" t="s">
        <v>978</v>
      </c>
      <c r="B36" s="2">
        <v>30</v>
      </c>
      <c r="C36" s="2" t="s">
        <v>119</v>
      </c>
      <c r="D36" s="2" t="s">
        <v>49</v>
      </c>
      <c r="E36" s="2" t="s">
        <v>122</v>
      </c>
      <c r="F36" s="2" t="s">
        <v>118</v>
      </c>
      <c r="G36" s="2">
        <v>190</v>
      </c>
      <c r="H36" s="29">
        <v>13525</v>
      </c>
      <c r="I36" s="2">
        <v>10</v>
      </c>
      <c r="J36" s="2">
        <v>15</v>
      </c>
      <c r="K36" s="2">
        <v>10</v>
      </c>
      <c r="L36" s="2">
        <v>15</v>
      </c>
      <c r="M36" s="2">
        <v>15</v>
      </c>
      <c r="N36" s="91">
        <v>15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2"/>
      <c r="AB36" s="20"/>
      <c r="AC36" s="21"/>
      <c r="AD36" s="23">
        <f t="shared" si="0"/>
        <v>15</v>
      </c>
      <c r="AE36" s="23" t="str">
        <f t="shared" si="1"/>
        <v>P</v>
      </c>
      <c r="AF36" s="23">
        <f>IF(AJ36="P",_xlfn.XLOOKUP($AQ36,Pitching!$AP$2:$AP$239,Pitching!$AS$2:$AS$239),"")</f>
        <v>24</v>
      </c>
      <c r="AG36" s="23">
        <f>IF(AJ36="P",_xlfn.XLOOKUP($AQ36,Pitching!$AP$2:$AP$239,Pitching!$AT$2:$AT$239),"")</f>
        <v>5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Jim O'Toole</v>
      </c>
      <c r="AL36" t="s">
        <v>296</v>
      </c>
      <c r="AM36" t="s">
        <v>1199</v>
      </c>
      <c r="AN36" s="23" t="str">
        <f t="shared" si="4"/>
        <v>P</v>
      </c>
      <c r="AO36" s="23" t="str">
        <f t="shared" si="5"/>
        <v>P</v>
      </c>
      <c r="AP36" s="23">
        <f t="shared" si="6"/>
        <v>15</v>
      </c>
      <c r="AQ36" s="28" t="str">
        <f t="shared" si="7"/>
        <v>O'Toole</v>
      </c>
      <c r="AR36" s="23">
        <f t="shared" si="8"/>
        <v>24</v>
      </c>
      <c r="AS36" s="23">
        <f t="shared" si="9"/>
        <v>5</v>
      </c>
    </row>
    <row r="37" spans="1:45" x14ac:dyDescent="0.25">
      <c r="A37" t="s">
        <v>930</v>
      </c>
      <c r="B37" s="2">
        <v>30</v>
      </c>
      <c r="C37" s="2" t="s">
        <v>119</v>
      </c>
      <c r="D37" s="2" t="s">
        <v>122</v>
      </c>
      <c r="E37" s="2" t="s">
        <v>122</v>
      </c>
      <c r="F37" s="2" t="s">
        <v>126</v>
      </c>
      <c r="G37" s="2">
        <v>200</v>
      </c>
      <c r="H37" s="29">
        <v>13626</v>
      </c>
      <c r="I37" s="2">
        <v>9</v>
      </c>
      <c r="J37" s="2">
        <v>48</v>
      </c>
      <c r="K37" s="2">
        <v>36</v>
      </c>
      <c r="L37" s="2">
        <v>48</v>
      </c>
      <c r="M37" s="2">
        <v>38</v>
      </c>
      <c r="N37" s="91">
        <v>38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</v>
      </c>
      <c r="Y37" s="2">
        <v>3</v>
      </c>
      <c r="AA37" s="22"/>
      <c r="AB37" s="20"/>
      <c r="AC37" s="21"/>
      <c r="AD37" s="23">
        <f t="shared" si="0"/>
        <v>38</v>
      </c>
      <c r="AE37" s="23" t="str">
        <f t="shared" si="1"/>
        <v>P</v>
      </c>
      <c r="AF37" s="23">
        <f>IF(AJ37="P",_xlfn.XLOOKUP($AQ37,Pitching!$AP$2:$AP$239,Pitching!$AS$2:$AS$239),"")</f>
        <v>28</v>
      </c>
      <c r="AG37" s="23">
        <f>IF(AJ37="P",_xlfn.XLOOKUP($AQ37,Pitching!$AP$2:$AP$239,Pitching!$AT$2:$AT$239),"")</f>
        <v>8</v>
      </c>
      <c r="AH37" s="23" t="str">
        <f>IF(J37&gt;0, IF(AJ37&lt;&gt;"P",_xlfn.XLOOKUP($AQ37,Batting!$AS$2:$AS$519,Batting!$AY$2:$AY$519),""),"")</f>
        <v/>
      </c>
      <c r="AI37" s="23" t="str" cm="1">
        <f t="array" ref="AI37">IF(J37&gt;0, IF(AJ37&lt;&gt;"P",_xlfn.XLOOKUP($AQ37,Batting!$AS$2:$AS$523,Batting!AZ$2:$AZ$523),""),"")</f>
        <v/>
      </c>
      <c r="AJ37" s="23" t="str">
        <f t="shared" si="2"/>
        <v>P</v>
      </c>
      <c r="AK37" s="28" t="str">
        <f t="shared" si="3"/>
        <v>Gary Peters</v>
      </c>
      <c r="AL37" t="s">
        <v>153</v>
      </c>
      <c r="AM37" t="s">
        <v>1143</v>
      </c>
      <c r="AN37" s="23" t="str">
        <f t="shared" si="4"/>
        <v>P</v>
      </c>
      <c r="AO37" s="23" t="str">
        <f t="shared" si="5"/>
        <v>P</v>
      </c>
      <c r="AP37" s="23">
        <f t="shared" si="6"/>
        <v>38</v>
      </c>
      <c r="AQ37" s="28" t="str">
        <f t="shared" si="7"/>
        <v>Peters</v>
      </c>
      <c r="AR37" s="23">
        <f t="shared" si="8"/>
        <v>28</v>
      </c>
      <c r="AS37" s="23">
        <f t="shared" si="9"/>
        <v>8</v>
      </c>
    </row>
    <row r="38" spans="1:45" x14ac:dyDescent="0.25">
      <c r="A38" t="s">
        <v>540</v>
      </c>
      <c r="B38" s="2">
        <v>36</v>
      </c>
      <c r="C38" s="2" t="s">
        <v>119</v>
      </c>
      <c r="D38" s="2" t="s">
        <v>116</v>
      </c>
      <c r="E38" s="2" t="s">
        <v>116</v>
      </c>
      <c r="F38" s="2" t="s">
        <v>125</v>
      </c>
      <c r="G38" s="2">
        <v>195</v>
      </c>
      <c r="H38" s="29">
        <v>11310</v>
      </c>
      <c r="I38" s="2">
        <v>14</v>
      </c>
      <c r="J38" s="2">
        <v>8</v>
      </c>
      <c r="K38" s="2">
        <v>0</v>
      </c>
      <c r="L38" s="2">
        <v>8</v>
      </c>
      <c r="M38" s="2">
        <v>0</v>
      </c>
      <c r="N38" s="91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8</v>
      </c>
      <c r="Y38" s="2">
        <v>0</v>
      </c>
      <c r="AA38" s="22"/>
      <c r="AD38" s="23">
        <f t="shared" si="0"/>
        <v>8</v>
      </c>
      <c r="AE38" s="23" t="str">
        <f t="shared" si="1"/>
        <v>PH</v>
      </c>
      <c r="AF38" s="23" t="str">
        <f>IF(AJ38="P",_xlfn.XLOOKUP($AQ38,Pitching!$AP$2:$AP$239,Pitching!$AS$2:$AS$239),"")</f>
        <v/>
      </c>
      <c r="AG38" s="23" t="str">
        <f>IF(AJ38="P",_xlfn.XLOOKUP($AQ38,Pitching!$AP$2:$AP$239,Pitching!$AT$2:$AT$239),"")</f>
        <v/>
      </c>
      <c r="AH38" s="23" t="str">
        <f>IF(J38&gt;0, IF(AJ38&lt;&gt;"P",_xlfn.XLOOKUP($AQ38,Batting!$AS$2:$AS$519,Batting!$AY$2:$AY$519),""),"")</f>
        <v>5C</v>
      </c>
      <c r="AI38" s="23" t="str" cm="1">
        <f t="array" ref="AI38">IF(J38&gt;0, IF(AJ38&lt;&gt;"P",_xlfn.XLOOKUP($AQ38,Batting!$AS$2:$AS$523,Batting!AZ$2:$AZ$523),""),"")</f>
        <v>R</v>
      </c>
      <c r="AJ38" s="23" t="str">
        <f t="shared" si="2"/>
        <v>Field</v>
      </c>
      <c r="AK38" s="28" t="str">
        <f t="shared" si="3"/>
        <v>Bill Skowron</v>
      </c>
      <c r="AL38" t="s">
        <v>157</v>
      </c>
      <c r="AM38" t="s">
        <v>1023</v>
      </c>
      <c r="AN38" s="23" t="str">
        <f t="shared" si="4"/>
        <v>Field</v>
      </c>
      <c r="AO38" s="23" t="str">
        <f t="shared" si="5"/>
        <v>PH</v>
      </c>
      <c r="AP38" s="23">
        <f t="shared" si="6"/>
        <v>8</v>
      </c>
      <c r="AQ38" s="28" t="str">
        <f t="shared" si="7"/>
        <v>Skowron</v>
      </c>
      <c r="AR38" s="23" t="str">
        <f t="shared" si="8"/>
        <v>5C</v>
      </c>
      <c r="AS38" s="23" t="str">
        <f t="shared" si="9"/>
        <v>R</v>
      </c>
    </row>
    <row r="39" spans="1:45" x14ac:dyDescent="0.25">
      <c r="A39" t="s">
        <v>990</v>
      </c>
      <c r="B39" s="2">
        <v>25</v>
      </c>
      <c r="C39" s="2" t="s">
        <v>119</v>
      </c>
      <c r="D39" s="2" t="s">
        <v>122</v>
      </c>
      <c r="E39" s="2" t="s">
        <v>116</v>
      </c>
      <c r="F39" s="2" t="s">
        <v>128</v>
      </c>
      <c r="G39" s="2">
        <v>165</v>
      </c>
      <c r="H39" s="29">
        <v>15413</v>
      </c>
      <c r="I39" s="2">
        <v>4</v>
      </c>
      <c r="J39" s="2">
        <v>32</v>
      </c>
      <c r="K39" s="2">
        <v>11</v>
      </c>
      <c r="L39" s="2">
        <v>32</v>
      </c>
      <c r="M39" s="2">
        <v>22</v>
      </c>
      <c r="N39" s="91">
        <v>0</v>
      </c>
      <c r="O39" s="2">
        <v>0</v>
      </c>
      <c r="P39" s="2">
        <v>0</v>
      </c>
      <c r="Q39" s="2">
        <v>17</v>
      </c>
      <c r="R39" s="2">
        <v>0</v>
      </c>
      <c r="S39" s="2">
        <v>5</v>
      </c>
      <c r="T39" s="2">
        <v>0</v>
      </c>
      <c r="U39" s="2">
        <v>0</v>
      </c>
      <c r="V39" s="2">
        <v>0</v>
      </c>
      <c r="W39" s="2">
        <v>0</v>
      </c>
      <c r="X39" s="2">
        <v>10</v>
      </c>
      <c r="Y39" s="2">
        <v>3</v>
      </c>
      <c r="AA39" s="22"/>
      <c r="AD39" s="23">
        <f t="shared" ref="AD39:AD60" si="10">IF(SUM(N39:V39)=0,MAX(X39:Y39),MAX(N39:V39))</f>
        <v>17</v>
      </c>
      <c r="AE39" s="23" t="str">
        <f t="shared" si="1"/>
        <v>2B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7C</v>
      </c>
      <c r="AI39" s="23" t="str" cm="1">
        <f t="array" ref="AI39">IF(J39&gt;0, IF(AJ39&lt;&gt;"P",_xlfn.XLOOKUP($AQ39,Batting!$AS$2:$AS$523,Batting!AZ$2:$AZ$523),""),"")</f>
        <v>L</v>
      </c>
      <c r="AJ39" s="23" t="str">
        <f t="shared" si="2"/>
        <v>Field</v>
      </c>
      <c r="AK39" s="28" t="str">
        <f t="shared" si="3"/>
        <v>Marv Staehle</v>
      </c>
      <c r="AL39" t="s">
        <v>1252</v>
      </c>
      <c r="AM39" t="s">
        <v>1253</v>
      </c>
      <c r="AN39" s="23" t="str">
        <f t="shared" si="4"/>
        <v>Field</v>
      </c>
      <c r="AO39" s="23" t="str">
        <f t="shared" si="5"/>
        <v>2B</v>
      </c>
      <c r="AP39" s="23">
        <f t="shared" si="6"/>
        <v>17</v>
      </c>
      <c r="AQ39" s="28" t="str">
        <f t="shared" si="7"/>
        <v>Staehle</v>
      </c>
      <c r="AR39" s="23" t="str">
        <f t="shared" si="8"/>
        <v>7C</v>
      </c>
      <c r="AS39" s="23" t="str">
        <f t="shared" si="9"/>
        <v>L</v>
      </c>
    </row>
    <row r="40" spans="1:45" x14ac:dyDescent="0.25">
      <c r="A40" t="s">
        <v>992</v>
      </c>
      <c r="B40" s="2">
        <v>28</v>
      </c>
      <c r="C40" s="2" t="s">
        <v>119</v>
      </c>
      <c r="D40" s="2" t="s">
        <v>49</v>
      </c>
      <c r="E40" s="2" t="s">
        <v>116</v>
      </c>
      <c r="F40" s="2" t="s">
        <v>118</v>
      </c>
      <c r="G40" s="2">
        <v>165</v>
      </c>
      <c r="H40" s="29">
        <v>14407</v>
      </c>
      <c r="I40" s="2">
        <v>5</v>
      </c>
      <c r="J40" s="2">
        <v>24</v>
      </c>
      <c r="K40" s="2">
        <v>2</v>
      </c>
      <c r="L40" s="2">
        <v>24</v>
      </c>
      <c r="M40" s="2">
        <v>13</v>
      </c>
      <c r="N40" s="91">
        <v>0</v>
      </c>
      <c r="O40" s="2">
        <v>0</v>
      </c>
      <c r="P40" s="2">
        <v>0</v>
      </c>
      <c r="Q40" s="2">
        <v>5</v>
      </c>
      <c r="R40" s="2">
        <v>0</v>
      </c>
      <c r="S40" s="2">
        <v>2</v>
      </c>
      <c r="T40" s="2">
        <v>6</v>
      </c>
      <c r="U40" s="2">
        <v>0</v>
      </c>
      <c r="V40" s="2">
        <v>0</v>
      </c>
      <c r="W40" s="2">
        <v>6</v>
      </c>
      <c r="X40" s="2">
        <v>7</v>
      </c>
      <c r="Y40" s="2">
        <v>9</v>
      </c>
      <c r="AA40" s="22"/>
      <c r="AD40" s="23">
        <f t="shared" si="10"/>
        <v>6</v>
      </c>
      <c r="AE40" s="23" t="str">
        <f t="shared" si="1"/>
        <v>LF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>6C</v>
      </c>
      <c r="AI40" s="23" t="str" cm="1">
        <f t="array" ref="AI40">IF(J40&gt;0, IF(AJ40&lt;&gt;"P",_xlfn.XLOOKUP($AQ40,Batting!$AS$2:$AS$523,Batting!AZ$2:$AZ$523),""),"")</f>
        <v>B</v>
      </c>
      <c r="AJ40" s="23" t="str">
        <f t="shared" si="2"/>
        <v>Field</v>
      </c>
      <c r="AK40" s="28" t="str">
        <f t="shared" si="3"/>
        <v>Jimmy Stewart</v>
      </c>
      <c r="AL40" t="s">
        <v>297</v>
      </c>
      <c r="AM40" t="s">
        <v>274</v>
      </c>
      <c r="AN40" s="23" t="str">
        <f t="shared" si="4"/>
        <v>Field</v>
      </c>
      <c r="AO40" s="23" t="str">
        <f t="shared" si="5"/>
        <v>LF</v>
      </c>
      <c r="AP40" s="23">
        <f t="shared" si="6"/>
        <v>6</v>
      </c>
      <c r="AQ40" s="28" t="str">
        <f t="shared" si="7"/>
        <v>Stewart</v>
      </c>
      <c r="AR40" s="23" t="str">
        <f t="shared" si="8"/>
        <v>6C</v>
      </c>
      <c r="AS40" s="23" t="str">
        <f t="shared" si="9"/>
        <v>B</v>
      </c>
    </row>
    <row r="41" spans="1:45" x14ac:dyDescent="0.25">
      <c r="A41" t="s">
        <v>947</v>
      </c>
      <c r="B41" s="2">
        <v>27</v>
      </c>
      <c r="C41" s="2" t="s">
        <v>119</v>
      </c>
      <c r="D41" s="2" t="s">
        <v>122</v>
      </c>
      <c r="E41" s="2" t="s">
        <v>116</v>
      </c>
      <c r="F41" s="2" t="s">
        <v>125</v>
      </c>
      <c r="G41" s="2">
        <v>180</v>
      </c>
      <c r="H41" s="29">
        <v>14549</v>
      </c>
      <c r="I41" s="2">
        <v>2</v>
      </c>
      <c r="J41" s="2">
        <v>20</v>
      </c>
      <c r="K41" s="2">
        <v>6</v>
      </c>
      <c r="L41" s="2">
        <v>20</v>
      </c>
      <c r="M41" s="2">
        <v>12</v>
      </c>
      <c r="N41" s="91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10</v>
      </c>
      <c r="U41" s="2">
        <v>0</v>
      </c>
      <c r="V41" s="2">
        <v>5</v>
      </c>
      <c r="W41" s="2">
        <v>12</v>
      </c>
      <c r="X41" s="2">
        <v>3</v>
      </c>
      <c r="Y41" s="2">
        <v>10</v>
      </c>
      <c r="AA41" s="22"/>
      <c r="AD41" s="23">
        <f t="shared" si="10"/>
        <v>10</v>
      </c>
      <c r="AE41" s="23" t="str">
        <f t="shared" si="1"/>
        <v>LF</v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>5C</v>
      </c>
      <c r="AI41" s="23" t="str" cm="1">
        <f t="array" ref="AI41">IF(J41&gt;0, IF(AJ41&lt;&gt;"P",_xlfn.XLOOKUP($AQ41,Batting!$AS$2:$AS$523,Batting!AZ$2:$AZ$523),""),"")</f>
        <v>L</v>
      </c>
      <c r="AJ41" s="23" t="str">
        <f t="shared" si="2"/>
        <v>Field</v>
      </c>
      <c r="AK41" s="28" t="str">
        <f t="shared" si="3"/>
        <v>Ed Stroud</v>
      </c>
      <c r="AL41" t="s">
        <v>146</v>
      </c>
      <c r="AM41" t="s">
        <v>1123</v>
      </c>
      <c r="AN41" s="23" t="str">
        <f t="shared" si="4"/>
        <v>Field</v>
      </c>
      <c r="AO41" s="23" t="str">
        <f t="shared" si="5"/>
        <v>LF</v>
      </c>
      <c r="AP41" s="23">
        <f t="shared" si="6"/>
        <v>10</v>
      </c>
      <c r="AQ41" s="28" t="str">
        <f t="shared" si="7"/>
        <v>Stroud</v>
      </c>
      <c r="AR41" s="23" t="str">
        <f t="shared" si="8"/>
        <v>5C</v>
      </c>
      <c r="AS41" s="23" t="str">
        <f t="shared" si="9"/>
        <v>L</v>
      </c>
    </row>
    <row r="42" spans="1:45" x14ac:dyDescent="0.25">
      <c r="A42" t="s">
        <v>997</v>
      </c>
      <c r="B42" s="2">
        <v>23</v>
      </c>
      <c r="C42" s="2" t="s">
        <v>119</v>
      </c>
      <c r="D42" s="2" t="s">
        <v>122</v>
      </c>
      <c r="E42" s="2" t="s">
        <v>122</v>
      </c>
      <c r="F42" s="2" t="s">
        <v>126</v>
      </c>
      <c r="G42" s="2">
        <v>160</v>
      </c>
      <c r="H42" s="29">
        <v>16010</v>
      </c>
      <c r="I42" s="2">
        <v>3</v>
      </c>
      <c r="J42" s="2">
        <v>13</v>
      </c>
      <c r="K42" s="2">
        <v>5</v>
      </c>
      <c r="L42" s="2">
        <v>13</v>
      </c>
      <c r="M42" s="2">
        <v>11</v>
      </c>
      <c r="N42" s="91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2</v>
      </c>
      <c r="V42" s="2">
        <v>9</v>
      </c>
      <c r="W42" s="2">
        <v>11</v>
      </c>
      <c r="X42" s="2">
        <v>0</v>
      </c>
      <c r="Y42" s="2">
        <v>5</v>
      </c>
      <c r="AA42" s="22"/>
      <c r="AD42" s="23">
        <f t="shared" si="10"/>
        <v>9</v>
      </c>
      <c r="AE42" s="23" t="str">
        <f t="shared" si="1"/>
        <v>RF</v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>7C</v>
      </c>
      <c r="AI42" s="23" t="str" cm="1">
        <f t="array" ref="AI42">IF(J42&gt;0, IF(AJ42&lt;&gt;"P",_xlfn.XLOOKUP($AQ42,Batting!$AS$2:$AS$523,Batting!AZ$2:$AZ$523),""),"")</f>
        <v>L</v>
      </c>
      <c r="AJ42" s="23" t="str">
        <f t="shared" si="2"/>
        <v>Field</v>
      </c>
      <c r="AK42" s="28" t="str">
        <f t="shared" si="3"/>
        <v>Bill Voss</v>
      </c>
      <c r="AL42" t="s">
        <v>157</v>
      </c>
      <c r="AM42" t="s">
        <v>1025</v>
      </c>
      <c r="AN42" s="23" t="str">
        <f t="shared" si="4"/>
        <v>Field</v>
      </c>
      <c r="AO42" s="23" t="str">
        <f t="shared" si="5"/>
        <v>RF</v>
      </c>
      <c r="AP42" s="23">
        <f t="shared" si="6"/>
        <v>9</v>
      </c>
      <c r="AQ42" s="28" t="str">
        <f t="shared" si="7"/>
        <v>Voss</v>
      </c>
      <c r="AR42" s="23" t="str">
        <f t="shared" si="8"/>
        <v>7C</v>
      </c>
      <c r="AS42" s="23" t="str">
        <f t="shared" si="9"/>
        <v>L</v>
      </c>
    </row>
    <row r="43" spans="1:45" x14ac:dyDescent="0.25">
      <c r="A43" t="s">
        <v>897</v>
      </c>
      <c r="B43" s="2">
        <v>29</v>
      </c>
      <c r="C43" s="2" t="s">
        <v>378</v>
      </c>
      <c r="D43" s="2" t="s">
        <v>122</v>
      </c>
      <c r="E43" s="2" t="s">
        <v>116</v>
      </c>
      <c r="F43" s="2" t="s">
        <v>136</v>
      </c>
      <c r="G43" s="2">
        <v>185</v>
      </c>
      <c r="H43" s="29">
        <v>13722</v>
      </c>
      <c r="I43" s="2">
        <v>6</v>
      </c>
      <c r="J43" s="2">
        <v>146</v>
      </c>
      <c r="K43" s="2">
        <v>133</v>
      </c>
      <c r="L43" s="2">
        <v>146</v>
      </c>
      <c r="M43" s="2">
        <v>139</v>
      </c>
      <c r="N43" s="91">
        <v>0</v>
      </c>
      <c r="O43" s="2">
        <v>0</v>
      </c>
      <c r="P43" s="2">
        <v>39</v>
      </c>
      <c r="Q43" s="2">
        <v>0</v>
      </c>
      <c r="R43" s="2">
        <v>22</v>
      </c>
      <c r="S43" s="2">
        <v>0</v>
      </c>
      <c r="T43" s="2">
        <v>73</v>
      </c>
      <c r="U43" s="2">
        <v>0</v>
      </c>
      <c r="V43" s="2">
        <v>20</v>
      </c>
      <c r="W43" s="2">
        <v>89</v>
      </c>
      <c r="X43" s="2">
        <v>11</v>
      </c>
      <c r="Y43" s="2">
        <v>0</v>
      </c>
      <c r="AA43" s="22"/>
      <c r="AD43" s="23">
        <f t="shared" si="10"/>
        <v>73</v>
      </c>
      <c r="AE43" s="23" t="str">
        <f t="shared" si="1"/>
        <v>LF</v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>5C</v>
      </c>
      <c r="AI43" s="23" t="str" cm="1">
        <f t="array" ref="AI43">IF(J43&gt;0, IF(AJ43&lt;&gt;"P",_xlfn.XLOOKUP($AQ43,Batting!$AS$2:$AS$523,Batting!AZ$2:$AZ$523),""),"")</f>
        <v>L</v>
      </c>
      <c r="AJ43" s="23" t="str">
        <f t="shared" si="2"/>
        <v>Field</v>
      </c>
      <c r="AK43" s="28" t="str">
        <f t="shared" si="3"/>
        <v>Pete Ward</v>
      </c>
      <c r="AL43" t="s">
        <v>159</v>
      </c>
      <c r="AM43" t="s">
        <v>1289</v>
      </c>
      <c r="AN43" s="23" t="str">
        <f t="shared" si="4"/>
        <v>Field</v>
      </c>
      <c r="AO43" s="23" t="str">
        <f t="shared" si="5"/>
        <v>LF</v>
      </c>
      <c r="AP43" s="23">
        <f t="shared" si="6"/>
        <v>73</v>
      </c>
      <c r="AQ43" s="28" t="str">
        <f t="shared" si="7"/>
        <v>Ward</v>
      </c>
      <c r="AR43" s="23" t="str">
        <f t="shared" si="8"/>
        <v>5C</v>
      </c>
      <c r="AS43" s="23" t="str">
        <f t="shared" si="9"/>
        <v>L</v>
      </c>
    </row>
    <row r="44" spans="1:45" x14ac:dyDescent="0.25">
      <c r="A44" t="s">
        <v>1000</v>
      </c>
      <c r="B44" s="2">
        <v>29</v>
      </c>
      <c r="C44" s="2" t="s">
        <v>119</v>
      </c>
      <c r="D44" s="2" t="s">
        <v>49</v>
      </c>
      <c r="E44" s="2" t="s">
        <v>116</v>
      </c>
      <c r="F44" s="2" t="s">
        <v>118</v>
      </c>
      <c r="G44" s="2">
        <v>160</v>
      </c>
      <c r="H44" s="29">
        <v>13972</v>
      </c>
      <c r="I44" s="2">
        <v>6</v>
      </c>
      <c r="J44" s="2">
        <v>50</v>
      </c>
      <c r="K44" s="2">
        <v>14</v>
      </c>
      <c r="L44" s="2">
        <v>50</v>
      </c>
      <c r="M44" s="2">
        <v>42</v>
      </c>
      <c r="N44" s="91">
        <v>0</v>
      </c>
      <c r="O44" s="2">
        <v>0</v>
      </c>
      <c r="P44" s="2">
        <v>0</v>
      </c>
      <c r="Q44" s="2">
        <v>32</v>
      </c>
      <c r="R44" s="2">
        <v>0</v>
      </c>
      <c r="S44" s="2">
        <v>13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23</v>
      </c>
      <c r="AA44" s="22"/>
      <c r="AD44" s="23">
        <f t="shared" si="10"/>
        <v>32</v>
      </c>
      <c r="AE44" s="23" t="str">
        <f t="shared" si="1"/>
        <v>2B</v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>4C</v>
      </c>
      <c r="AI44" s="23" t="str" cm="1">
        <f t="array" ref="AI44">IF(J44&gt;0, IF(AJ44&lt;&gt;"P",_xlfn.XLOOKUP($AQ44,Batting!$AS$2:$AS$523,Batting!AZ$2:$AZ$523),""),"")</f>
        <v>B</v>
      </c>
      <c r="AJ44" s="23" t="str">
        <f t="shared" si="2"/>
        <v>Field</v>
      </c>
      <c r="AK44" s="28" t="str">
        <f t="shared" si="3"/>
        <v>Al Weis</v>
      </c>
      <c r="AL44" t="s">
        <v>150</v>
      </c>
      <c r="AM44" t="s">
        <v>1005</v>
      </c>
      <c r="AN44" s="23" t="str">
        <f t="shared" si="4"/>
        <v>Field</v>
      </c>
      <c r="AO44" s="23" t="str">
        <f t="shared" si="5"/>
        <v>2B</v>
      </c>
      <c r="AP44" s="23">
        <f t="shared" si="6"/>
        <v>32</v>
      </c>
      <c r="AQ44" s="28" t="str">
        <f t="shared" si="7"/>
        <v>Weis</v>
      </c>
      <c r="AR44" s="23" t="str">
        <f t="shared" si="8"/>
        <v>4C</v>
      </c>
      <c r="AS44" s="23" t="str">
        <f t="shared" si="9"/>
        <v>B</v>
      </c>
    </row>
    <row r="45" spans="1:45" x14ac:dyDescent="0.25">
      <c r="A45" t="s">
        <v>734</v>
      </c>
      <c r="B45" s="2">
        <v>44</v>
      </c>
      <c r="C45" s="2" t="s">
        <v>119</v>
      </c>
      <c r="D45" s="2" t="s">
        <v>116</v>
      </c>
      <c r="E45" s="2" t="s">
        <v>116</v>
      </c>
      <c r="F45" s="2" t="s">
        <v>118</v>
      </c>
      <c r="G45" s="2">
        <v>190</v>
      </c>
      <c r="H45" s="29">
        <v>8243</v>
      </c>
      <c r="I45" s="2">
        <v>16</v>
      </c>
      <c r="J45" s="2">
        <v>49</v>
      </c>
      <c r="K45" s="2">
        <v>0</v>
      </c>
      <c r="L45" s="2">
        <v>49</v>
      </c>
      <c r="M45" s="2">
        <v>49</v>
      </c>
      <c r="N45" s="91">
        <v>49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AA45" s="22"/>
      <c r="AD45" s="23">
        <f t="shared" si="10"/>
        <v>49</v>
      </c>
      <c r="AE45" s="23" t="str">
        <f t="shared" si="1"/>
        <v>P</v>
      </c>
      <c r="AF45" s="23">
        <f>IF(AJ45="P",_xlfn.XLOOKUP($AQ45,Pitching!$AP$2:$AP$239,Pitching!$AS$2:$AS$239),"")</f>
        <v>29</v>
      </c>
      <c r="AG45" s="23">
        <f>IF(AJ45="P",_xlfn.XLOOKUP($AQ45,Pitching!$AP$2:$AP$239,Pitching!$AT$2:$AT$239),"")</f>
        <v>3</v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>P</v>
      </c>
      <c r="AK45" s="28" t="str">
        <f t="shared" si="3"/>
        <v>Hoyt Wilhelm</v>
      </c>
      <c r="AL45" t="s">
        <v>1167</v>
      </c>
      <c r="AM45" t="s">
        <v>1168</v>
      </c>
      <c r="AN45" s="23" t="str">
        <f t="shared" si="4"/>
        <v>P</v>
      </c>
      <c r="AO45" s="23" t="str">
        <f t="shared" si="5"/>
        <v>P</v>
      </c>
      <c r="AP45" s="23">
        <f t="shared" si="6"/>
        <v>49</v>
      </c>
      <c r="AQ45" s="28" t="str">
        <f t="shared" si="7"/>
        <v>Wilhelm</v>
      </c>
      <c r="AR45" s="23">
        <f t="shared" si="8"/>
        <v>29</v>
      </c>
      <c r="AS45" s="23">
        <f t="shared" si="9"/>
        <v>3</v>
      </c>
    </row>
    <row r="46" spans="1:45" x14ac:dyDescent="0.25">
      <c r="A46" t="s">
        <v>490</v>
      </c>
      <c r="B46" s="2">
        <v>23</v>
      </c>
      <c r="C46" s="2" t="s">
        <v>119</v>
      </c>
      <c r="D46" s="2" t="s">
        <v>116</v>
      </c>
      <c r="E46" s="2" t="s">
        <v>116</v>
      </c>
      <c r="F46" s="2" t="s">
        <v>383</v>
      </c>
      <c r="G46" s="2">
        <v>165</v>
      </c>
      <c r="H46" s="29">
        <v>16059</v>
      </c>
      <c r="I46" s="2">
        <v>2</v>
      </c>
      <c r="J46" s="2">
        <v>104</v>
      </c>
      <c r="K46" s="2">
        <v>58</v>
      </c>
      <c r="L46" s="2">
        <v>104</v>
      </c>
      <c r="M46" s="2">
        <v>73</v>
      </c>
      <c r="N46" s="91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58</v>
      </c>
      <c r="U46" s="2">
        <v>0</v>
      </c>
      <c r="V46" s="2">
        <v>22</v>
      </c>
      <c r="W46" s="2">
        <v>73</v>
      </c>
      <c r="X46" s="2">
        <v>32</v>
      </c>
      <c r="Y46" s="2">
        <v>6</v>
      </c>
      <c r="AA46" s="22"/>
      <c r="AD46" s="23">
        <f t="shared" si="10"/>
        <v>58</v>
      </c>
      <c r="AE46" s="23" t="str">
        <f t="shared" si="1"/>
        <v>LF</v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e">
        <f>IF(J46&gt;0, IF(AJ46&lt;&gt;"P",_xlfn.XLOOKUP($AQ46,Batting!$AS$2:$AS$519,Batting!$AY$2:$AY$519),""),"")</f>
        <v>#N/A</v>
      </c>
      <c r="AI46" s="23" t="e" cm="1">
        <f t="array" ref="AI46">IF(J46&gt;0, IF(AJ46&lt;&gt;"P",_xlfn.XLOOKUP($AQ46,Batting!$AS$2:$AS$523,Batting!AZ$2:$AZ$523),""),"")</f>
        <v>#N/A</v>
      </c>
      <c r="AJ46" s="23" t="str">
        <f t="shared" si="2"/>
        <v>Field</v>
      </c>
      <c r="AK46" s="28" t="str">
        <f t="shared" si="3"/>
        <v>Walt Williams</v>
      </c>
      <c r="AL46" t="s">
        <v>348</v>
      </c>
      <c r="AM46" t="s">
        <v>165</v>
      </c>
      <c r="AN46" s="23" t="str">
        <f t="shared" si="4"/>
        <v>Field</v>
      </c>
      <c r="AO46" s="23" t="str">
        <f t="shared" si="5"/>
        <v>LF</v>
      </c>
      <c r="AP46" s="23">
        <f t="shared" si="6"/>
        <v>58</v>
      </c>
      <c r="AQ46" s="28" t="str">
        <f t="shared" si="7"/>
        <v>Williams</v>
      </c>
      <c r="AR46" s="23" t="e">
        <f t="shared" si="8"/>
        <v>#N/A</v>
      </c>
      <c r="AS46" s="23" t="e">
        <f t="shared" si="9"/>
        <v>#N/A</v>
      </c>
    </row>
    <row r="47" spans="1:45" x14ac:dyDescent="0.25">
      <c r="A47" t="s">
        <v>739</v>
      </c>
      <c r="B47" s="2">
        <v>25</v>
      </c>
      <c r="C47" s="2" t="s">
        <v>119</v>
      </c>
      <c r="D47" s="2" t="s">
        <v>116</v>
      </c>
      <c r="E47" s="2" t="s">
        <v>122</v>
      </c>
      <c r="F47" s="2" t="s">
        <v>118</v>
      </c>
      <c r="G47" s="2">
        <v>180</v>
      </c>
      <c r="H47" s="29">
        <v>15271</v>
      </c>
      <c r="I47" s="2">
        <v>6</v>
      </c>
      <c r="J47" s="2">
        <v>51</v>
      </c>
      <c r="K47" s="2">
        <v>8</v>
      </c>
      <c r="L47" s="2">
        <v>51</v>
      </c>
      <c r="M47" s="2">
        <v>51</v>
      </c>
      <c r="N47" s="91">
        <v>51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AA47" s="22"/>
      <c r="AD47" s="23">
        <f t="shared" si="10"/>
        <v>51</v>
      </c>
      <c r="AE47" s="23" t="str">
        <f t="shared" si="1"/>
        <v>P</v>
      </c>
      <c r="AF47" s="23">
        <f>IF(AJ47="P",_xlfn.XLOOKUP($AQ47,Pitching!$AP$2:$AP$239,Pitching!$AS$2:$AS$239),"")</f>
        <v>26</v>
      </c>
      <c r="AG47" s="23">
        <f>IF(AJ47="P",_xlfn.XLOOKUP($AQ47,Pitching!$AP$2:$AP$239,Pitching!$AT$2:$AT$239),"")</f>
        <v>3</v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>P</v>
      </c>
      <c r="AK47" s="28" t="str">
        <f t="shared" si="3"/>
        <v>Wilbur Wood</v>
      </c>
      <c r="AL47" t="s">
        <v>1370</v>
      </c>
      <c r="AM47" t="s">
        <v>1178</v>
      </c>
      <c r="AN47" s="23" t="str">
        <f t="shared" si="4"/>
        <v>P</v>
      </c>
      <c r="AO47" s="23" t="str">
        <f t="shared" si="5"/>
        <v>P</v>
      </c>
      <c r="AP47" s="23">
        <f t="shared" si="6"/>
        <v>51</v>
      </c>
      <c r="AQ47" s="28" t="str">
        <f t="shared" si="7"/>
        <v>Wood</v>
      </c>
      <c r="AR47" s="23">
        <f t="shared" si="8"/>
        <v>26</v>
      </c>
      <c r="AS47" s="23">
        <f t="shared" si="9"/>
        <v>3</v>
      </c>
    </row>
    <row r="48" spans="1:45" x14ac:dyDescent="0.25">
      <c r="H48" s="29"/>
      <c r="AA48" s="22"/>
      <c r="AD48" s="23"/>
      <c r="AE48" s="23"/>
      <c r="AF48" s="23"/>
      <c r="AG48" s="23"/>
      <c r="AH48" s="23"/>
      <c r="AI48" s="23"/>
      <c r="AJ48" s="23"/>
      <c r="AK48" s="28"/>
      <c r="AN48" s="23"/>
      <c r="AO48" s="23"/>
      <c r="AP48" s="23"/>
      <c r="AQ48" s="28"/>
      <c r="AR48" s="23"/>
      <c r="AS48" s="23"/>
    </row>
    <row r="49" spans="1:45" x14ac:dyDescent="0.25">
      <c r="H49" s="29"/>
      <c r="AA49" s="22"/>
      <c r="AD49" s="23"/>
      <c r="AE49" s="23"/>
      <c r="AF49" s="23"/>
      <c r="AG49" s="23"/>
      <c r="AH49" s="23"/>
      <c r="AI49" s="23"/>
      <c r="AJ49" s="23"/>
      <c r="AK49" s="28"/>
      <c r="AN49" s="23"/>
      <c r="AO49" s="23"/>
      <c r="AP49" s="23"/>
      <c r="AQ49" s="28"/>
      <c r="AR49" s="23"/>
      <c r="AS49" s="23"/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t="s">
        <v>170</v>
      </c>
      <c r="T66" s="3" t="str">
        <f>IF(R66&gt;0,_xlfn.XLOOKUP(R66,$L$71:$L$111,$H$71:$H$111),"-")</f>
        <v>Agee</v>
      </c>
      <c r="U66" s="32" t="s">
        <v>161</v>
      </c>
      <c r="V66" s="2" t="str">
        <f>IF(R66&gt;0,_xlfn.XLOOKUP(R66,$L$71:$L$111,$I$71:$I$111),"-")</f>
        <v>5C</v>
      </c>
      <c r="W66" s="32" t="s">
        <v>171</v>
      </c>
      <c r="X66" s="2" t="str">
        <f>IF(R66&gt;0,_xlfn.XLOOKUP(R66,$L$71:$L$111,$J$71:$J$111),"-")</f>
        <v>R</v>
      </c>
      <c r="Y66" s="32" t="s">
        <v>172</v>
      </c>
      <c r="Z66" s="2" t="str">
        <f>_xlfn.XLOOKUP(BK83,$L$71:$L$111,$J$71:$J$111)</f>
        <v>R</v>
      </c>
      <c r="AA66" s="32" t="s">
        <v>173</v>
      </c>
      <c r="AD66" s="2" t="str">
        <f>_xlfn.XLOOKUP(R66,$M$71:$M$127,$F$71:$F$127)</f>
        <v>CF</v>
      </c>
    </row>
    <row r="67" spans="5:30" x14ac:dyDescent="0.25">
      <c r="R67" s="2">
        <v>2</v>
      </c>
      <c r="S67" t="s">
        <v>175</v>
      </c>
      <c r="T67" s="3" t="str">
        <f t="shared" ref="T67:T75" si="11">IF(R67&gt;0,_xlfn.XLOOKUP(R67,$L$71:$L$111,$H$71:$H$111),"-")</f>
        <v>Burgess</v>
      </c>
      <c r="U67" s="32" t="s">
        <v>161</v>
      </c>
      <c r="V67" s="2" t="str">
        <f t="shared" ref="V67:V75" si="12">IF(R67&gt;0,_xlfn.XLOOKUP(R67,$L$71:$L$111,$I$71:$I$111),"-")</f>
        <v>7C</v>
      </c>
      <c r="W67" s="32" t="s">
        <v>171</v>
      </c>
      <c r="X67" s="2" t="str">
        <f t="shared" ref="X67:X74" si="13">IF(R67&gt;0,_xlfn.XLOOKUP(R67,$L$71:$L$111,$J$71:$J$111),"-")</f>
        <v>L</v>
      </c>
      <c r="Y67" s="32" t="s">
        <v>172</v>
      </c>
      <c r="Z67" s="2" t="str">
        <f t="shared" ref="Z67:Z74" si="14">_xlfn.XLOOKUP(BK84,$L$71:$L$111,$J$71:$J$111)</f>
        <v>R</v>
      </c>
      <c r="AA67" s="32" t="s">
        <v>173</v>
      </c>
      <c r="AD67" s="2" t="str">
        <f t="shared" ref="AD67:AD75" si="15">_xlfn.XLOOKUP(R67,$M$71:$M$127,$F$71:$F$127)</f>
        <v>PH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t="s">
        <v>176</v>
      </c>
      <c r="T68" s="3" t="str">
        <f t="shared" si="11"/>
        <v>Hansen</v>
      </c>
      <c r="U68" s="32" t="s">
        <v>161</v>
      </c>
      <c r="V68" s="2" t="str">
        <f t="shared" si="12"/>
        <v>5C</v>
      </c>
      <c r="W68" s="32" t="s">
        <v>171</v>
      </c>
      <c r="X68" s="2" t="str">
        <f t="shared" si="13"/>
        <v>R</v>
      </c>
      <c r="Y68" s="32" t="s">
        <v>172</v>
      </c>
      <c r="Z68" s="2" t="str">
        <f t="shared" si="14"/>
        <v>R</v>
      </c>
      <c r="AA68" s="32" t="s">
        <v>173</v>
      </c>
      <c r="AD68" s="2" t="str">
        <f t="shared" si="15"/>
        <v>RF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t="s">
        <v>178</v>
      </c>
      <c r="T69" s="3" t="str">
        <f t="shared" si="11"/>
        <v>Berry</v>
      </c>
      <c r="U69" s="32" t="s">
        <v>161</v>
      </c>
      <c r="V69" s="2" t="str">
        <f t="shared" si="12"/>
        <v>4C</v>
      </c>
      <c r="W69" s="32" t="s">
        <v>171</v>
      </c>
      <c r="X69" s="2" t="str">
        <f t="shared" si="13"/>
        <v>R</v>
      </c>
      <c r="Y69" s="32" t="s">
        <v>172</v>
      </c>
      <c r="Z69" s="2" t="str">
        <f t="shared" si="14"/>
        <v>R</v>
      </c>
      <c r="AA69" s="32" t="s">
        <v>173</v>
      </c>
      <c r="AD69" s="2" t="str">
        <f t="shared" si="15"/>
        <v>2B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t="s">
        <v>179</v>
      </c>
      <c r="T70" s="3" t="str">
        <f t="shared" si="11"/>
        <v>McCraw</v>
      </c>
      <c r="U70" s="32" t="s">
        <v>161</v>
      </c>
      <c r="V70" s="2" t="str">
        <f t="shared" si="12"/>
        <v>5C</v>
      </c>
      <c r="W70" s="32" t="s">
        <v>171</v>
      </c>
      <c r="X70" s="2" t="str">
        <f t="shared" si="13"/>
        <v>L</v>
      </c>
      <c r="Y70" s="32" t="s">
        <v>172</v>
      </c>
      <c r="Z70" s="2" t="str">
        <f t="shared" si="14"/>
        <v>R</v>
      </c>
      <c r="AA70" s="32" t="s">
        <v>173</v>
      </c>
      <c r="AD70" s="2" t="str">
        <f t="shared" si="15"/>
        <v>SS</v>
      </c>
    </row>
    <row r="71" spans="5:30" x14ac:dyDescent="0.25">
      <c r="E71" s="47" t="s">
        <v>384</v>
      </c>
      <c r="F71" s="47" t="s">
        <v>106</v>
      </c>
      <c r="G71" s="47">
        <v>157</v>
      </c>
      <c r="H71" s="48" t="s">
        <v>1309</v>
      </c>
      <c r="I71" s="47" t="s">
        <v>61</v>
      </c>
      <c r="J71" s="47" t="s">
        <v>116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t="s">
        <v>180</v>
      </c>
      <c r="T71" s="3" t="str">
        <f t="shared" si="11"/>
        <v>Causey</v>
      </c>
      <c r="U71" s="32" t="s">
        <v>161</v>
      </c>
      <c r="V71" s="2" t="str">
        <f t="shared" si="12"/>
        <v>5C</v>
      </c>
      <c r="W71" s="32" t="s">
        <v>171</v>
      </c>
      <c r="X71" s="2" t="str">
        <f t="shared" si="13"/>
        <v>L</v>
      </c>
      <c r="Y71" s="32" t="s">
        <v>172</v>
      </c>
      <c r="Z71" s="2" t="str">
        <f t="shared" si="14"/>
        <v>R</v>
      </c>
      <c r="AA71" s="32" t="s">
        <v>173</v>
      </c>
      <c r="AD71" s="2" t="str">
        <f t="shared" si="15"/>
        <v>1B</v>
      </c>
    </row>
    <row r="72" spans="5:30" x14ac:dyDescent="0.25">
      <c r="E72" s="54" t="s">
        <v>384</v>
      </c>
      <c r="F72" s="54" t="s">
        <v>108</v>
      </c>
      <c r="G72" s="54">
        <v>136</v>
      </c>
      <c r="H72" s="55" t="s">
        <v>1350</v>
      </c>
      <c r="I72" s="54" t="s">
        <v>61</v>
      </c>
      <c r="J72" s="54" t="s">
        <v>116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t="s">
        <v>181</v>
      </c>
      <c r="T72" s="3" t="str">
        <f t="shared" si="11"/>
        <v>Martin</v>
      </c>
      <c r="U72" s="32" t="s">
        <v>161</v>
      </c>
      <c r="V72" s="2" t="str">
        <f t="shared" si="12"/>
        <v>5C</v>
      </c>
      <c r="W72" s="32" t="s">
        <v>171</v>
      </c>
      <c r="X72" s="2" t="str">
        <f t="shared" si="13"/>
        <v>L</v>
      </c>
      <c r="Y72" s="32" t="s">
        <v>172</v>
      </c>
      <c r="Z72" s="2" t="str">
        <f t="shared" si="14"/>
        <v>R</v>
      </c>
      <c r="AA72" s="32" t="s">
        <v>173</v>
      </c>
      <c r="AD72" s="2" t="str">
        <f t="shared" si="15"/>
        <v>3B</v>
      </c>
    </row>
    <row r="73" spans="5:30" x14ac:dyDescent="0.25">
      <c r="E73" s="54" t="s">
        <v>384</v>
      </c>
      <c r="F73" s="54" t="s">
        <v>6</v>
      </c>
      <c r="G73" s="54">
        <v>123</v>
      </c>
      <c r="H73" s="55" t="s">
        <v>1352</v>
      </c>
      <c r="I73" s="54" t="s">
        <v>61</v>
      </c>
      <c r="J73" s="54" t="s">
        <v>122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t="s">
        <v>182</v>
      </c>
      <c r="T73" s="3" t="str">
        <f t="shared" si="11"/>
        <v>Ward</v>
      </c>
      <c r="U73" s="32" t="s">
        <v>161</v>
      </c>
      <c r="V73" s="2" t="str">
        <f t="shared" si="12"/>
        <v>5C</v>
      </c>
      <c r="W73" s="32" t="s">
        <v>171</v>
      </c>
      <c r="X73" s="2" t="str">
        <f t="shared" si="13"/>
        <v>L</v>
      </c>
      <c r="Y73" s="32" t="s">
        <v>172</v>
      </c>
      <c r="Z73" s="2" t="str">
        <f t="shared" si="14"/>
        <v>R</v>
      </c>
      <c r="AA73" s="32" t="s">
        <v>173</v>
      </c>
      <c r="AD73" s="2" t="str">
        <f t="shared" si="15"/>
        <v>C</v>
      </c>
    </row>
    <row r="74" spans="5:30" x14ac:dyDescent="0.25">
      <c r="E74" s="54" t="s">
        <v>384</v>
      </c>
      <c r="F74" s="54" t="s">
        <v>1</v>
      </c>
      <c r="G74" s="54">
        <v>122</v>
      </c>
      <c r="H74" s="55" t="s">
        <v>1104</v>
      </c>
      <c r="I74" s="54" t="s">
        <v>58</v>
      </c>
      <c r="J74" s="54" t="s">
        <v>49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t="s">
        <v>183</v>
      </c>
      <c r="T74" s="3" t="str">
        <f t="shared" si="11"/>
        <v>Buford</v>
      </c>
      <c r="U74" s="32" t="s">
        <v>161</v>
      </c>
      <c r="V74" s="2" t="str">
        <f t="shared" si="12"/>
        <v>4C</v>
      </c>
      <c r="W74" s="32" t="s">
        <v>171</v>
      </c>
      <c r="X74" s="2" t="str">
        <f t="shared" si="13"/>
        <v>B</v>
      </c>
      <c r="Y74" s="32" t="s">
        <v>172</v>
      </c>
      <c r="Z74" s="2" t="str">
        <f t="shared" si="14"/>
        <v>R</v>
      </c>
      <c r="AA74" s="32" t="s">
        <v>173</v>
      </c>
      <c r="AD74" s="2" t="str">
        <f t="shared" si="15"/>
        <v>C</v>
      </c>
    </row>
    <row r="75" spans="5:30" x14ac:dyDescent="0.25">
      <c r="E75" s="47" t="s">
        <v>384</v>
      </c>
      <c r="F75" s="47" t="s">
        <v>0</v>
      </c>
      <c r="G75" s="47">
        <v>96</v>
      </c>
      <c r="H75" s="48" t="s">
        <v>1363</v>
      </c>
      <c r="I75" s="47" t="s">
        <v>61</v>
      </c>
      <c r="J75" s="47" t="s">
        <v>122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33" t="s">
        <v>185</v>
      </c>
      <c r="T75" s="3" t="str">
        <f t="shared" si="11"/>
        <v>Bradford</v>
      </c>
      <c r="U75" s="32" t="s">
        <v>161</v>
      </c>
      <c r="V75" s="2" t="str">
        <f t="shared" si="12"/>
        <v>7C</v>
      </c>
      <c r="W75" s="32" t="s">
        <v>171</v>
      </c>
      <c r="X75" s="2" t="str">
        <f>IF(R75&gt;0,_xlfn.XLOOKUP(R75,L71:L127,J71:J127),"-")</f>
        <v>R</v>
      </c>
      <c r="Y75" s="32" t="s">
        <v>186</v>
      </c>
      <c r="Z75" s="2" t="e">
        <f>IF(R75&gt;0,_xlfn.XLOOKUP(R75,$BM$2:$BM$40,$BI$4:$BI$42),"-")</f>
        <v>#N/A</v>
      </c>
      <c r="AA75" s="32" t="s">
        <v>164</v>
      </c>
      <c r="AD75" s="2" t="str">
        <f t="shared" si="15"/>
        <v>PH</v>
      </c>
    </row>
    <row r="76" spans="5:30" x14ac:dyDescent="0.25">
      <c r="E76" s="54" t="s">
        <v>384</v>
      </c>
      <c r="F76" s="54" t="s">
        <v>5</v>
      </c>
      <c r="G76" s="54">
        <v>96</v>
      </c>
      <c r="H76" s="55" t="s">
        <v>330</v>
      </c>
      <c r="I76" s="54" t="s">
        <v>61</v>
      </c>
      <c r="J76" s="54" t="s">
        <v>122</v>
      </c>
      <c r="L76" s="2">
        <v>7</v>
      </c>
      <c r="M76" s="2">
        <v>8</v>
      </c>
      <c r="N76" s="91">
        <v>9</v>
      </c>
      <c r="P76" s="2">
        <v>6</v>
      </c>
      <c r="S76" s="34" t="s">
        <v>187</v>
      </c>
      <c r="T76" s="3"/>
      <c r="U76"/>
      <c r="Z76" s="2"/>
      <c r="AA76" s="2"/>
    </row>
    <row r="77" spans="5:30" x14ac:dyDescent="0.25">
      <c r="E77" s="54" t="s">
        <v>384</v>
      </c>
      <c r="F77" s="54" t="s">
        <v>109</v>
      </c>
      <c r="G77" s="54">
        <v>84</v>
      </c>
      <c r="H77" s="55" t="s">
        <v>1230</v>
      </c>
      <c r="I77" s="54" t="s">
        <v>58</v>
      </c>
      <c r="J77" s="54" t="s">
        <v>116</v>
      </c>
      <c r="L77" s="2">
        <v>4</v>
      </c>
      <c r="M77" s="2">
        <v>3</v>
      </c>
      <c r="N77" s="91">
        <v>4</v>
      </c>
      <c r="P77" s="2">
        <v>7</v>
      </c>
    </row>
    <row r="78" spans="5:30" ht="15.75" thickBot="1" x14ac:dyDescent="0.3">
      <c r="E78" s="56" t="s">
        <v>384</v>
      </c>
      <c r="F78" s="56" t="s">
        <v>111</v>
      </c>
      <c r="G78" s="56">
        <v>77</v>
      </c>
      <c r="H78" s="57" t="s">
        <v>1328</v>
      </c>
      <c r="I78" s="56" t="s">
        <v>65</v>
      </c>
      <c r="J78" s="56" t="s">
        <v>122</v>
      </c>
      <c r="L78" s="2">
        <v>2</v>
      </c>
      <c r="M78" s="2">
        <v>2</v>
      </c>
      <c r="N78" s="91">
        <v>1</v>
      </c>
      <c r="P78" s="2">
        <v>8</v>
      </c>
      <c r="S78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 t="s">
        <v>384</v>
      </c>
      <c r="F79" s="50" t="s">
        <v>107</v>
      </c>
      <c r="G79" s="50">
        <v>73</v>
      </c>
      <c r="H79" s="51" t="s">
        <v>1289</v>
      </c>
      <c r="I79" s="50" t="s">
        <v>61</v>
      </c>
      <c r="J79" s="50" t="s">
        <v>122</v>
      </c>
      <c r="L79" s="2">
        <v>8</v>
      </c>
      <c r="N79" s="91">
        <v>6</v>
      </c>
      <c r="P79" s="2">
        <v>9</v>
      </c>
      <c r="R79" s="2">
        <v>1</v>
      </c>
      <c r="S79" t="s">
        <v>170</v>
      </c>
      <c r="T79" s="3" t="str">
        <f>IF(R79&gt;0,_xlfn.XLOOKUP(R79,$M$71:$M$111,$H$71:$H$111),"-")</f>
        <v>Agee</v>
      </c>
      <c r="U79" s="32" t="s">
        <v>161</v>
      </c>
      <c r="V79" s="2" t="str">
        <f>IF(R79&gt;0,_xlfn.XLOOKUP(R79,$M$71:$M$111,$I$71:$I$111),"-")</f>
        <v>5C</v>
      </c>
      <c r="W79" s="32" t="s">
        <v>171</v>
      </c>
      <c r="X79" s="2" t="str">
        <f>IF(R79&gt;0,_xlfn.XLOOKUP(R79,$M$71:$M$111,$J$71:$J$111),"-")</f>
        <v>R</v>
      </c>
      <c r="Y79" s="32" t="s">
        <v>172</v>
      </c>
      <c r="Z79" s="2" t="str">
        <f>_xlfn.XLOOKUP(BK96,$M$71:$M$111,$J$71:$J$111)</f>
        <v>L</v>
      </c>
      <c r="AA79" s="32" t="s">
        <v>173</v>
      </c>
      <c r="AD79" s="2" t="str">
        <f>_xlfn.XLOOKUP(R79,$M$71:$M$127,$F$71:$F$127)</f>
        <v>CF</v>
      </c>
    </row>
    <row r="80" spans="5:30" x14ac:dyDescent="0.25">
      <c r="E80" s="47" t="s">
        <v>384</v>
      </c>
      <c r="F80" s="47" t="s">
        <v>5</v>
      </c>
      <c r="G80" s="47">
        <v>59</v>
      </c>
      <c r="H80" s="48" t="s">
        <v>1112</v>
      </c>
      <c r="I80" s="47" t="s">
        <v>61</v>
      </c>
      <c r="J80" s="47" t="s">
        <v>116</v>
      </c>
      <c r="M80" s="2">
        <v>9</v>
      </c>
      <c r="O80" s="2">
        <v>1</v>
      </c>
      <c r="R80" s="2">
        <v>2</v>
      </c>
      <c r="S80" t="s">
        <v>175</v>
      </c>
      <c r="T80" s="3" t="str">
        <f t="shared" ref="T80:T88" si="16">IF(R80&gt;0,_xlfn.XLOOKUP(R80,$M$71:$M$111,$H$71:$H$111),"-")</f>
        <v>Burgess</v>
      </c>
      <c r="U80" s="32" t="s">
        <v>161</v>
      </c>
      <c r="V80" s="2" t="str">
        <f t="shared" ref="V80:V87" si="17">IF(R80&gt;0,_xlfn.XLOOKUP(R80,$M$71:$M$111,$I$71:$I$111),"-")</f>
        <v>7C</v>
      </c>
      <c r="W80" s="32" t="s">
        <v>171</v>
      </c>
      <c r="X80" s="2" t="str">
        <f t="shared" ref="X80:X87" si="18">IF(R80&gt;0,_xlfn.XLOOKUP(R80,$M$71:$M$111,$J$71:$J$111),"-")</f>
        <v>L</v>
      </c>
      <c r="Y80" s="32" t="s">
        <v>172</v>
      </c>
      <c r="Z80" s="2" t="str">
        <f t="shared" ref="Z80:Z87" si="19">_xlfn.XLOOKUP(BK97,$M$71:$M$111,$J$71:$J$111)</f>
        <v>L</v>
      </c>
      <c r="AA80" s="32" t="s">
        <v>173</v>
      </c>
      <c r="AD80" s="2" t="str">
        <f t="shared" ref="AD80:AD87" si="20">_xlfn.XLOOKUP(R80,$M$71:$M$127,$F$71:$F$127)</f>
        <v>PH</v>
      </c>
    </row>
    <row r="81" spans="5:30" x14ac:dyDescent="0.25">
      <c r="E81" s="47" t="s">
        <v>384</v>
      </c>
      <c r="F81" s="47" t="s">
        <v>107</v>
      </c>
      <c r="G81" s="47">
        <v>58</v>
      </c>
      <c r="H81" s="48" t="s">
        <v>165</v>
      </c>
      <c r="I81" s="47" t="s">
        <v>61</v>
      </c>
      <c r="J81" s="47" t="s">
        <v>116</v>
      </c>
      <c r="O81" s="2">
        <v>2</v>
      </c>
      <c r="R81" s="2">
        <v>3</v>
      </c>
      <c r="S81" t="s">
        <v>176</v>
      </c>
      <c r="T81" s="3" t="str">
        <f t="shared" si="16"/>
        <v>Berry</v>
      </c>
      <c r="U81" s="32" t="s">
        <v>161</v>
      </c>
      <c r="V81" s="2" t="str">
        <f t="shared" si="17"/>
        <v>4C</v>
      </c>
      <c r="W81" s="32" t="s">
        <v>171</v>
      </c>
      <c r="X81" s="2" t="str">
        <f t="shared" si="18"/>
        <v>R</v>
      </c>
      <c r="Y81" s="32" t="s">
        <v>172</v>
      </c>
      <c r="Z81" s="2" t="str">
        <f t="shared" si="19"/>
        <v>L</v>
      </c>
      <c r="AA81" s="32" t="s">
        <v>173</v>
      </c>
      <c r="AD81" s="2" t="str">
        <f t="shared" si="20"/>
        <v>RF</v>
      </c>
    </row>
    <row r="82" spans="5:30" x14ac:dyDescent="0.25">
      <c r="E82" s="47" t="s">
        <v>384</v>
      </c>
      <c r="F82" s="47" t="s">
        <v>5</v>
      </c>
      <c r="G82" s="47">
        <v>56</v>
      </c>
      <c r="H82" s="48" t="s">
        <v>1182</v>
      </c>
      <c r="I82" s="47" t="s">
        <v>61</v>
      </c>
      <c r="J82" s="47" t="s">
        <v>116</v>
      </c>
      <c r="O82" s="2">
        <v>3</v>
      </c>
      <c r="R82" s="2">
        <v>4</v>
      </c>
      <c r="S82" t="s">
        <v>178</v>
      </c>
      <c r="T82" s="3" t="str">
        <f t="shared" si="16"/>
        <v>Causey</v>
      </c>
      <c r="U82" s="32" t="s">
        <v>161</v>
      </c>
      <c r="V82" s="2" t="str">
        <f t="shared" si="17"/>
        <v>5C</v>
      </c>
      <c r="W82" s="32" t="s">
        <v>171</v>
      </c>
      <c r="X82" s="2" t="str">
        <f t="shared" si="18"/>
        <v>L</v>
      </c>
      <c r="Y82" s="32" t="s">
        <v>172</v>
      </c>
      <c r="Z82" s="2" t="str">
        <f t="shared" si="19"/>
        <v>L</v>
      </c>
      <c r="AA82" s="32" t="s">
        <v>173</v>
      </c>
      <c r="AD82" s="2" t="str">
        <f t="shared" si="20"/>
        <v>2B</v>
      </c>
    </row>
    <row r="83" spans="5:30" x14ac:dyDescent="0.25">
      <c r="E83" s="47" t="s">
        <v>384</v>
      </c>
      <c r="F83" s="47" t="s">
        <v>109</v>
      </c>
      <c r="G83" s="47">
        <v>51</v>
      </c>
      <c r="H83" s="48" t="s">
        <v>1305</v>
      </c>
      <c r="I83" s="47" t="s">
        <v>61</v>
      </c>
      <c r="J83" s="47" t="s">
        <v>116</v>
      </c>
      <c r="O83" s="2">
        <v>4</v>
      </c>
      <c r="R83" s="2">
        <v>5</v>
      </c>
      <c r="S83" t="s">
        <v>179</v>
      </c>
      <c r="T83" s="3" t="str">
        <f t="shared" si="16"/>
        <v>Hansen</v>
      </c>
      <c r="U83" s="32" t="s">
        <v>161</v>
      </c>
      <c r="V83" s="2" t="str">
        <f t="shared" si="17"/>
        <v>5C</v>
      </c>
      <c r="W83" s="32" t="s">
        <v>171</v>
      </c>
      <c r="X83" s="2" t="str">
        <f t="shared" si="18"/>
        <v>R</v>
      </c>
      <c r="Y83" s="32" t="s">
        <v>172</v>
      </c>
      <c r="Z83" s="2" t="str">
        <f t="shared" si="19"/>
        <v>L</v>
      </c>
      <c r="AA83" s="32" t="s">
        <v>173</v>
      </c>
      <c r="AD83" s="2" t="str">
        <f t="shared" si="20"/>
        <v>SS</v>
      </c>
    </row>
    <row r="84" spans="5:30" x14ac:dyDescent="0.25">
      <c r="E84" s="47" t="s">
        <v>384</v>
      </c>
      <c r="F84" s="47" t="s">
        <v>1</v>
      </c>
      <c r="G84" s="47">
        <v>35</v>
      </c>
      <c r="H84" s="48" t="s">
        <v>1095</v>
      </c>
      <c r="I84" s="47" t="s">
        <v>61</v>
      </c>
      <c r="J84" s="47" t="s">
        <v>116</v>
      </c>
      <c r="O84" s="2">
        <v>5</v>
      </c>
      <c r="R84" s="2">
        <v>6</v>
      </c>
      <c r="S84" t="s">
        <v>180</v>
      </c>
      <c r="T84" s="3" t="str">
        <f t="shared" si="16"/>
        <v>McCraw</v>
      </c>
      <c r="U84" s="32" t="s">
        <v>161</v>
      </c>
      <c r="V84" s="2" t="str">
        <f t="shared" si="17"/>
        <v>5C</v>
      </c>
      <c r="W84" s="32" t="s">
        <v>171</v>
      </c>
      <c r="X84" s="2" t="str">
        <f t="shared" si="18"/>
        <v>L</v>
      </c>
      <c r="Y84" s="32" t="s">
        <v>172</v>
      </c>
      <c r="Z84" s="2" t="str">
        <f t="shared" si="19"/>
        <v>L</v>
      </c>
      <c r="AA84" s="32" t="s">
        <v>173</v>
      </c>
      <c r="AD84" s="2" t="str">
        <f t="shared" si="20"/>
        <v>1B</v>
      </c>
    </row>
    <row r="85" spans="5:30" x14ac:dyDescent="0.25">
      <c r="E85" s="54" t="s">
        <v>384</v>
      </c>
      <c r="F85" s="54" t="s">
        <v>1</v>
      </c>
      <c r="G85" s="54">
        <v>33</v>
      </c>
      <c r="H85" s="55" t="s">
        <v>1231</v>
      </c>
      <c r="I85" s="54" t="s">
        <v>58</v>
      </c>
      <c r="J85" s="54" t="s">
        <v>116</v>
      </c>
      <c r="L85" s="2" t="s">
        <v>169</v>
      </c>
      <c r="O85" s="2">
        <v>6</v>
      </c>
      <c r="R85" s="2">
        <v>7</v>
      </c>
      <c r="S85" t="s">
        <v>181</v>
      </c>
      <c r="T85" s="3" t="str">
        <f t="shared" si="16"/>
        <v>Buford</v>
      </c>
      <c r="U85" s="32" t="s">
        <v>161</v>
      </c>
      <c r="V85" s="2" t="str">
        <f t="shared" si="17"/>
        <v>4C</v>
      </c>
      <c r="W85" s="32" t="s">
        <v>171</v>
      </c>
      <c r="X85" s="2" t="str">
        <f t="shared" si="18"/>
        <v>B</v>
      </c>
      <c r="Y85" s="32" t="s">
        <v>172</v>
      </c>
      <c r="Z85" s="2" t="str">
        <f t="shared" si="19"/>
        <v>L</v>
      </c>
      <c r="AA85" s="32" t="s">
        <v>173</v>
      </c>
      <c r="AD85" s="2" t="str">
        <f t="shared" si="20"/>
        <v>3B</v>
      </c>
    </row>
    <row r="86" spans="5:30" x14ac:dyDescent="0.25">
      <c r="E86" s="47" t="s">
        <v>384</v>
      </c>
      <c r="F86" s="47" t="s">
        <v>0</v>
      </c>
      <c r="G86" s="47">
        <v>32</v>
      </c>
      <c r="H86" s="48" t="s">
        <v>1005</v>
      </c>
      <c r="I86" s="47" t="s">
        <v>58</v>
      </c>
      <c r="J86" s="47" t="s">
        <v>49</v>
      </c>
      <c r="O86" s="2">
        <v>7</v>
      </c>
      <c r="R86" s="2">
        <v>8</v>
      </c>
      <c r="S86" t="s">
        <v>182</v>
      </c>
      <c r="T86" s="3" t="str">
        <f t="shared" si="16"/>
        <v>Martin</v>
      </c>
      <c r="U86" s="32" t="s">
        <v>161</v>
      </c>
      <c r="V86" s="2" t="str">
        <f t="shared" si="17"/>
        <v>5C</v>
      </c>
      <c r="W86" s="32" t="s">
        <v>171</v>
      </c>
      <c r="X86" s="2" t="str">
        <f t="shared" si="18"/>
        <v>L</v>
      </c>
      <c r="Y86" s="32" t="s">
        <v>172</v>
      </c>
      <c r="Z86" s="2" t="str">
        <f t="shared" si="19"/>
        <v>L</v>
      </c>
      <c r="AA86" s="32" t="s">
        <v>173</v>
      </c>
      <c r="AD86" s="2" t="str">
        <f t="shared" si="20"/>
        <v>C</v>
      </c>
    </row>
    <row r="87" spans="5:30" x14ac:dyDescent="0.25">
      <c r="E87" s="54" t="s">
        <v>384</v>
      </c>
      <c r="F87" s="54" t="s">
        <v>0</v>
      </c>
      <c r="G87" s="54">
        <v>27</v>
      </c>
      <c r="H87" s="55" t="s">
        <v>1179</v>
      </c>
      <c r="I87" s="54" t="s">
        <v>58</v>
      </c>
      <c r="J87" s="54" t="s">
        <v>116</v>
      </c>
      <c r="O87" s="2">
        <v>8</v>
      </c>
      <c r="R87" s="2">
        <v>9</v>
      </c>
      <c r="S87" t="s">
        <v>183</v>
      </c>
      <c r="T87" s="3" t="str">
        <f t="shared" si="16"/>
        <v>Josephson</v>
      </c>
      <c r="U87" s="32" t="s">
        <v>161</v>
      </c>
      <c r="V87" s="2" t="str">
        <f t="shared" si="17"/>
        <v>5C</v>
      </c>
      <c r="W87" s="32" t="s">
        <v>171</v>
      </c>
      <c r="X87" s="2" t="str">
        <f t="shared" si="18"/>
        <v>R</v>
      </c>
      <c r="Y87" s="32" t="s">
        <v>172</v>
      </c>
      <c r="Z87" s="2" t="str">
        <f t="shared" si="19"/>
        <v>L</v>
      </c>
      <c r="AA87" s="32" t="s">
        <v>173</v>
      </c>
      <c r="AD87" s="2" t="str">
        <f t="shared" si="20"/>
        <v>C</v>
      </c>
    </row>
    <row r="88" spans="5:30" x14ac:dyDescent="0.25">
      <c r="E88" s="47" t="s">
        <v>384</v>
      </c>
      <c r="F88" s="47" t="s">
        <v>0</v>
      </c>
      <c r="G88" s="47">
        <v>17</v>
      </c>
      <c r="H88" s="48" t="s">
        <v>1253</v>
      </c>
      <c r="I88" s="47" t="s">
        <v>65</v>
      </c>
      <c r="J88" s="47" t="s">
        <v>122</v>
      </c>
      <c r="O88" s="2">
        <v>9</v>
      </c>
      <c r="R88" s="2" t="s">
        <v>184</v>
      </c>
      <c r="S88" s="33" t="s">
        <v>185</v>
      </c>
      <c r="T88" s="3" t="str">
        <f t="shared" si="16"/>
        <v>Skowron</v>
      </c>
      <c r="U88" s="32" t="s">
        <v>163</v>
      </c>
      <c r="V88" s="2" t="str">
        <f>IF(R88&gt;0,_xlfn.XLOOKUP(R88,$M$71:$M$111,$I$71:$I$111),"-")</f>
        <v>5C</v>
      </c>
      <c r="W88" s="32" t="s">
        <v>1402</v>
      </c>
      <c r="X88" s="2" t="str">
        <f>IF(R88&gt;0,_xlfn.XLOOKUP(R88,$M$71:$M$111,$J$71:$J$111),"-")</f>
        <v>R</v>
      </c>
      <c r="Y88" s="32" t="s">
        <v>164</v>
      </c>
      <c r="Z88" s="2"/>
      <c r="AA88" s="32"/>
      <c r="AD88" s="2" t="str">
        <f>_xlfn.XLOOKUP(R88,$M$71:$M$127,$F$71:$F$127)</f>
        <v>PH</v>
      </c>
    </row>
    <row r="89" spans="5:30" x14ac:dyDescent="0.25">
      <c r="E89" s="47" t="s">
        <v>384</v>
      </c>
      <c r="F89" s="47" t="s">
        <v>109</v>
      </c>
      <c r="G89" s="47">
        <v>12</v>
      </c>
      <c r="H89" s="48" t="s">
        <v>1193</v>
      </c>
      <c r="I89" s="47" t="s">
        <v>63</v>
      </c>
      <c r="J89" s="47" t="s">
        <v>122</v>
      </c>
      <c r="S89" s="34" t="s">
        <v>187</v>
      </c>
      <c r="T89" s="3"/>
      <c r="U89"/>
      <c r="Z89" s="2"/>
      <c r="AA89" s="2"/>
    </row>
    <row r="90" spans="5:30" x14ac:dyDescent="0.25">
      <c r="E90" s="47" t="s">
        <v>384</v>
      </c>
      <c r="F90" s="47" t="s">
        <v>107</v>
      </c>
      <c r="G90" s="47">
        <v>10</v>
      </c>
      <c r="H90" s="48" t="s">
        <v>1123</v>
      </c>
      <c r="I90" s="47" t="s">
        <v>61</v>
      </c>
      <c r="J90" s="47" t="s">
        <v>122</v>
      </c>
    </row>
    <row r="91" spans="5:30" x14ac:dyDescent="0.25">
      <c r="E91" s="47" t="s">
        <v>384</v>
      </c>
      <c r="F91" s="47" t="s">
        <v>109</v>
      </c>
      <c r="G91" s="47">
        <v>9</v>
      </c>
      <c r="H91" s="48" t="s">
        <v>1025</v>
      </c>
      <c r="I91" s="47" t="s">
        <v>65</v>
      </c>
      <c r="J91" s="47" t="s">
        <v>122</v>
      </c>
      <c r="S91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99" t="s">
        <v>384</v>
      </c>
      <c r="F92" s="99" t="s">
        <v>106</v>
      </c>
      <c r="G92" s="99">
        <v>8</v>
      </c>
      <c r="H92" s="100" t="s">
        <v>177</v>
      </c>
      <c r="I92" s="99" t="s">
        <v>63</v>
      </c>
      <c r="J92" s="99" t="s">
        <v>49</v>
      </c>
      <c r="R92" s="2">
        <v>1</v>
      </c>
      <c r="S92" t="s">
        <v>170</v>
      </c>
      <c r="T92" s="3" t="str">
        <f>IF(R92&gt;0,_xlfn.XLOOKUP(R92,$N$71:$N$111,$H$71:$H$111),"-")</f>
        <v>Burgess</v>
      </c>
      <c r="U92" s="32" t="s">
        <v>161</v>
      </c>
      <c r="V92" s="2" t="str">
        <f>IF(R92&gt;0,_xlfn.XLOOKUP(R92,$N$71:$N$111,$I$71:$I$111),"-")</f>
        <v>7C</v>
      </c>
      <c r="W92" s="32" t="s">
        <v>171</v>
      </c>
      <c r="X92" s="2" t="str">
        <f>IF(R92&gt;0,_xlfn.XLOOKUP(R92,$N$71:$N$111,$J$71:$J$111),"-")</f>
        <v>L</v>
      </c>
      <c r="Y92" s="32" t="s">
        <v>172</v>
      </c>
      <c r="Z92" s="2" t="str">
        <f>_xlfn.XLOOKUP(BK109,$N$71:$N$111,$J$71:$J$111)</f>
        <v>R</v>
      </c>
      <c r="AA92" s="32" t="s">
        <v>173</v>
      </c>
      <c r="AD92" s="2" t="str">
        <f t="shared" ref="AD92:AD100" si="21">_xlfn.XLOOKUP(R92,$N$71:$N$127,$F$71:$F$127)</f>
        <v>PH</v>
      </c>
    </row>
    <row r="93" spans="5:30" ht="15.75" thickTop="1" x14ac:dyDescent="0.25">
      <c r="E93" s="62" t="s">
        <v>384</v>
      </c>
      <c r="F93" s="62" t="s">
        <v>109</v>
      </c>
      <c r="G93" s="62">
        <v>8</v>
      </c>
      <c r="H93" s="63" t="s">
        <v>1046</v>
      </c>
      <c r="I93" s="62" t="s">
        <v>65</v>
      </c>
      <c r="J93" s="62" t="s">
        <v>116</v>
      </c>
      <c r="L93" s="2" t="s">
        <v>184</v>
      </c>
      <c r="R93" s="2">
        <v>2</v>
      </c>
      <c r="S93" t="s">
        <v>175</v>
      </c>
      <c r="T93" s="3" t="str">
        <f t="shared" ref="T93:T100" si="22">IF(R93&gt;0,_xlfn.XLOOKUP(R93,$N$71:$N$111,$H$71:$H$111),"-")</f>
        <v>Agee</v>
      </c>
      <c r="U93" s="32" t="s">
        <v>161</v>
      </c>
      <c r="V93" s="2" t="str">
        <f t="shared" ref="V93:V100" si="23">IF(R93&gt;0,_xlfn.XLOOKUP(R93,$N$71:$N$111,$I$71:$I$111),"-")</f>
        <v>5C</v>
      </c>
      <c r="W93" s="32" t="s">
        <v>171</v>
      </c>
      <c r="X93" s="2" t="str">
        <f t="shared" ref="X93:X100" si="24">IF(R93&gt;0,_xlfn.XLOOKUP(R93,$N$71:$N$111,$J$71:$J$111),"-")</f>
        <v>R</v>
      </c>
      <c r="Y93" s="32" t="s">
        <v>172</v>
      </c>
      <c r="Z93" s="2" t="str">
        <f t="shared" ref="Z93:Z100" si="25">_xlfn.XLOOKUP(BK110,$N$71:$N$111,$J$71:$J$111)</f>
        <v>R</v>
      </c>
      <c r="AA93" s="32" t="s">
        <v>173</v>
      </c>
      <c r="AD93" s="2" t="str">
        <f t="shared" si="21"/>
        <v>CF</v>
      </c>
    </row>
    <row r="94" spans="5:30" x14ac:dyDescent="0.25">
      <c r="E94" s="47" t="s">
        <v>384</v>
      </c>
      <c r="F94" s="47" t="s">
        <v>111</v>
      </c>
      <c r="G94" s="47">
        <v>8</v>
      </c>
      <c r="H94" s="48" t="s">
        <v>1023</v>
      </c>
      <c r="I94" s="47" t="s">
        <v>61</v>
      </c>
      <c r="J94" s="47" t="s">
        <v>116</v>
      </c>
      <c r="M94" s="2" t="s">
        <v>184</v>
      </c>
      <c r="R94" s="2">
        <v>3</v>
      </c>
      <c r="S94" t="s">
        <v>176</v>
      </c>
      <c r="T94" s="3" t="str">
        <f t="shared" si="22"/>
        <v>Hansen</v>
      </c>
      <c r="U94" s="32" t="s">
        <v>161</v>
      </c>
      <c r="V94" s="2" t="str">
        <f t="shared" si="23"/>
        <v>5C</v>
      </c>
      <c r="W94" s="32" t="s">
        <v>171</v>
      </c>
      <c r="X94" s="2" t="str">
        <f t="shared" si="24"/>
        <v>R</v>
      </c>
      <c r="Y94" s="32" t="s">
        <v>172</v>
      </c>
      <c r="Z94" s="2" t="str">
        <f t="shared" si="25"/>
        <v>R</v>
      </c>
      <c r="AA94" s="32" t="s">
        <v>173</v>
      </c>
      <c r="AD94" s="2" t="str">
        <f t="shared" si="21"/>
        <v>SS</v>
      </c>
    </row>
    <row r="95" spans="5:30" x14ac:dyDescent="0.25">
      <c r="E95" s="47" t="s">
        <v>384</v>
      </c>
      <c r="F95" s="47" t="s">
        <v>106</v>
      </c>
      <c r="G95" s="47">
        <v>7</v>
      </c>
      <c r="H95" s="48" t="s">
        <v>294</v>
      </c>
      <c r="I95" s="47" t="s">
        <v>63</v>
      </c>
      <c r="J95" s="47" t="s">
        <v>116</v>
      </c>
      <c r="N95" s="91" t="s">
        <v>184</v>
      </c>
      <c r="R95" s="2">
        <v>4</v>
      </c>
      <c r="S95" t="s">
        <v>178</v>
      </c>
      <c r="T95" s="3" t="str">
        <f t="shared" si="22"/>
        <v>Berry</v>
      </c>
      <c r="U95" s="32" t="s">
        <v>161</v>
      </c>
      <c r="V95" s="2" t="str">
        <f t="shared" si="23"/>
        <v>4C</v>
      </c>
      <c r="W95" s="32" t="s">
        <v>171</v>
      </c>
      <c r="X95" s="2" t="str">
        <f t="shared" si="24"/>
        <v>R</v>
      </c>
      <c r="Y95" s="32" t="s">
        <v>172</v>
      </c>
      <c r="Z95" s="2" t="str">
        <f t="shared" si="25"/>
        <v>R</v>
      </c>
      <c r="AA95" s="32" t="s">
        <v>173</v>
      </c>
      <c r="AD95" s="2" t="str">
        <f t="shared" si="21"/>
        <v>RF</v>
      </c>
    </row>
    <row r="96" spans="5:30" x14ac:dyDescent="0.25">
      <c r="E96" s="47" t="s">
        <v>384</v>
      </c>
      <c r="F96" s="47" t="s">
        <v>107</v>
      </c>
      <c r="G96" s="47">
        <v>6</v>
      </c>
      <c r="H96" s="48" t="s">
        <v>274</v>
      </c>
      <c r="I96" s="47" t="s">
        <v>63</v>
      </c>
      <c r="J96" s="47" t="s">
        <v>49</v>
      </c>
      <c r="O96" s="2" t="s">
        <v>184</v>
      </c>
      <c r="R96" s="2">
        <v>5</v>
      </c>
      <c r="S96" t="s">
        <v>179</v>
      </c>
      <c r="T96" s="3" t="str">
        <f t="shared" si="22"/>
        <v>McCraw</v>
      </c>
      <c r="U96" s="32" t="s">
        <v>161</v>
      </c>
      <c r="V96" s="2" t="str">
        <f t="shared" si="23"/>
        <v>5C</v>
      </c>
      <c r="W96" s="32" t="s">
        <v>171</v>
      </c>
      <c r="X96" s="2" t="str">
        <f t="shared" si="24"/>
        <v>L</v>
      </c>
      <c r="Y96" s="32" t="s">
        <v>172</v>
      </c>
      <c r="Z96" s="2" t="str">
        <f t="shared" si="25"/>
        <v>R</v>
      </c>
      <c r="AA96" s="32" t="s">
        <v>173</v>
      </c>
      <c r="AD96" s="2" t="str">
        <f t="shared" si="21"/>
        <v>1B</v>
      </c>
    </row>
    <row r="97" spans="5:30" x14ac:dyDescent="0.25">
      <c r="E97" s="47" t="s">
        <v>384</v>
      </c>
      <c r="F97" s="47" t="s">
        <v>6</v>
      </c>
      <c r="G97" s="47">
        <v>3</v>
      </c>
      <c r="H97" s="48" t="s">
        <v>1070</v>
      </c>
      <c r="I97" s="47" t="s">
        <v>63</v>
      </c>
      <c r="J97" s="47" t="s">
        <v>116</v>
      </c>
      <c r="R97" s="2">
        <v>6</v>
      </c>
      <c r="S97" t="s">
        <v>180</v>
      </c>
      <c r="T97" s="3" t="str">
        <f t="shared" si="22"/>
        <v>Ward</v>
      </c>
      <c r="U97" s="32" t="s">
        <v>161</v>
      </c>
      <c r="V97" s="2" t="str">
        <f t="shared" si="23"/>
        <v>5C</v>
      </c>
      <c r="W97" s="32" t="s">
        <v>171</v>
      </c>
      <c r="X97" s="2" t="str">
        <f t="shared" si="24"/>
        <v>L</v>
      </c>
      <c r="Y97" s="32" t="s">
        <v>172</v>
      </c>
      <c r="Z97" s="2" t="str">
        <f t="shared" si="25"/>
        <v>R</v>
      </c>
      <c r="AA97" s="32" t="s">
        <v>173</v>
      </c>
      <c r="AD97" s="2" t="str">
        <f t="shared" si="21"/>
        <v>LF</v>
      </c>
    </row>
    <row r="98" spans="5:30" ht="15.75" thickBot="1" x14ac:dyDescent="0.3">
      <c r="E98" s="52" t="s">
        <v>384</v>
      </c>
      <c r="F98" s="52" t="s">
        <v>5</v>
      </c>
      <c r="G98" s="52">
        <v>2</v>
      </c>
      <c r="H98" s="53" t="s">
        <v>1121</v>
      </c>
      <c r="I98" s="52" t="s">
        <v>62</v>
      </c>
      <c r="J98" s="52" t="s">
        <v>122</v>
      </c>
      <c r="P98" s="2" t="s">
        <v>184</v>
      </c>
      <c r="R98" s="2">
        <v>7</v>
      </c>
      <c r="S98" t="s">
        <v>181</v>
      </c>
      <c r="T98" s="3" t="str">
        <f t="shared" si="22"/>
        <v>Buford</v>
      </c>
      <c r="U98" s="32" t="s">
        <v>161</v>
      </c>
      <c r="V98" s="2" t="str">
        <f t="shared" si="23"/>
        <v>4C</v>
      </c>
      <c r="W98" s="32" t="s">
        <v>171</v>
      </c>
      <c r="X98" s="2" t="str">
        <f t="shared" si="24"/>
        <v>B</v>
      </c>
      <c r="Y98" s="32" t="s">
        <v>172</v>
      </c>
      <c r="Z98" s="2" t="str">
        <f t="shared" si="25"/>
        <v>R</v>
      </c>
      <c r="AA98" s="32" t="s">
        <v>173</v>
      </c>
      <c r="AD98" s="2" t="str">
        <f t="shared" si="21"/>
        <v>3B</v>
      </c>
    </row>
    <row r="99" spans="5:30" ht="15.75" thickTop="1" x14ac:dyDescent="0.25">
      <c r="E99" s="50" t="s">
        <v>105</v>
      </c>
      <c r="F99" s="50" t="s">
        <v>105</v>
      </c>
      <c r="G99" s="50">
        <v>38</v>
      </c>
      <c r="H99" s="51" t="s">
        <v>1143</v>
      </c>
      <c r="I99" s="50">
        <v>28</v>
      </c>
      <c r="J99" s="50">
        <v>8</v>
      </c>
      <c r="R99" s="2">
        <v>8</v>
      </c>
      <c r="S99" t="s">
        <v>182</v>
      </c>
      <c r="T99" s="3" t="str">
        <f t="shared" si="22"/>
        <v>Causey</v>
      </c>
      <c r="U99" s="32" t="s">
        <v>161</v>
      </c>
      <c r="V99" s="2" t="str">
        <f t="shared" si="23"/>
        <v>5C</v>
      </c>
      <c r="W99" s="32" t="s">
        <v>171</v>
      </c>
      <c r="X99" s="2" t="str">
        <f t="shared" si="24"/>
        <v>L</v>
      </c>
      <c r="Y99" s="32" t="s">
        <v>172</v>
      </c>
      <c r="Z99" s="2" t="str">
        <f t="shared" si="25"/>
        <v>R</v>
      </c>
      <c r="AA99" s="32" t="s">
        <v>173</v>
      </c>
      <c r="AD99" s="2" t="str">
        <f t="shared" si="21"/>
        <v>2B</v>
      </c>
    </row>
    <row r="100" spans="5:30" x14ac:dyDescent="0.25">
      <c r="E100" s="47" t="s">
        <v>105</v>
      </c>
      <c r="F100" s="47" t="s">
        <v>105</v>
      </c>
      <c r="G100" s="47">
        <v>35</v>
      </c>
      <c r="H100" s="48" t="s">
        <v>1208</v>
      </c>
      <c r="I100" s="47">
        <v>27</v>
      </c>
      <c r="J100" s="47">
        <v>8</v>
      </c>
      <c r="R100" s="2">
        <v>9</v>
      </c>
      <c r="S100" t="s">
        <v>183</v>
      </c>
      <c r="T100" s="3" t="str">
        <f t="shared" si="22"/>
        <v>Martin</v>
      </c>
      <c r="U100" s="32" t="s">
        <v>161</v>
      </c>
      <c r="V100" s="2" t="str">
        <f t="shared" si="23"/>
        <v>5C</v>
      </c>
      <c r="W100" s="32" t="s">
        <v>171</v>
      </c>
      <c r="X100" s="2" t="str">
        <f t="shared" si="24"/>
        <v>L</v>
      </c>
      <c r="Y100" s="32" t="s">
        <v>172</v>
      </c>
      <c r="Z100" s="2" t="str">
        <f t="shared" si="25"/>
        <v>R</v>
      </c>
      <c r="AA100" s="32" t="s">
        <v>173</v>
      </c>
      <c r="AD100" s="2" t="str">
        <f t="shared" si="21"/>
        <v>C</v>
      </c>
    </row>
    <row r="101" spans="5:30" x14ac:dyDescent="0.25">
      <c r="E101" s="47" t="s">
        <v>105</v>
      </c>
      <c r="F101" s="47" t="s">
        <v>105</v>
      </c>
      <c r="G101" s="47">
        <v>31</v>
      </c>
      <c r="H101" s="48" t="s">
        <v>143</v>
      </c>
      <c r="I101" s="47">
        <v>26</v>
      </c>
      <c r="J101" s="47">
        <v>7</v>
      </c>
      <c r="R101" s="2" t="s">
        <v>184</v>
      </c>
      <c r="S101" s="33" t="s">
        <v>185</v>
      </c>
      <c r="T101" s="3" t="str">
        <f>IF(R101&gt;0,_xlfn.XLOOKUP(R101,$N$71:$N$111,$H$71:$H$111),"-")</f>
        <v>Morales</v>
      </c>
      <c r="U101" s="32" t="s">
        <v>163</v>
      </c>
      <c r="V101" s="2" t="str">
        <f>IF(R101&gt;0,_xlfn.XLOOKUP(R101,$N$71:$N$111,$I$71:$I$111),"-")</f>
        <v>6C</v>
      </c>
      <c r="W101" s="32" t="s">
        <v>1402</v>
      </c>
      <c r="X101" s="2" t="str">
        <f>IF(R101&gt;0,_xlfn.XLOOKUP(R101,$N$71:$N$111,$J$71:$J$111),"-")</f>
        <v>R</v>
      </c>
      <c r="Y101" s="32" t="s">
        <v>164</v>
      </c>
      <c r="Z101" s="2"/>
      <c r="AA101" s="32"/>
      <c r="AD101" s="2" t="str">
        <f>_xlfn.XLOOKUP(R101,$N$71:$N$127,$F$71:$F$127)</f>
        <v>SS</v>
      </c>
    </row>
    <row r="102" spans="5:30" x14ac:dyDescent="0.25">
      <c r="E102" s="47" t="s">
        <v>105</v>
      </c>
      <c r="F102" s="47" t="s">
        <v>105</v>
      </c>
      <c r="G102" s="47">
        <v>8</v>
      </c>
      <c r="H102" s="48" t="s">
        <v>261</v>
      </c>
      <c r="I102" s="47">
        <v>11</v>
      </c>
      <c r="J102" s="47">
        <v>6</v>
      </c>
      <c r="S102" s="34" t="s">
        <v>187</v>
      </c>
      <c r="T102" s="3"/>
      <c r="U102"/>
      <c r="Z102" s="2"/>
      <c r="AA102" s="2"/>
    </row>
    <row r="103" spans="5:30" x14ac:dyDescent="0.25">
      <c r="E103" s="47" t="s">
        <v>105</v>
      </c>
      <c r="F103" s="47" t="s">
        <v>105</v>
      </c>
      <c r="G103" s="47">
        <v>30</v>
      </c>
      <c r="H103" s="48" t="s">
        <v>372</v>
      </c>
      <c r="I103" s="47">
        <v>21</v>
      </c>
      <c r="J103" s="47">
        <v>5</v>
      </c>
    </row>
    <row r="104" spans="5:30" x14ac:dyDescent="0.25">
      <c r="E104" s="47" t="s">
        <v>105</v>
      </c>
      <c r="F104" s="47" t="s">
        <v>105</v>
      </c>
      <c r="G104" s="47">
        <v>15</v>
      </c>
      <c r="H104" s="48" t="s">
        <v>1199</v>
      </c>
      <c r="I104" s="47">
        <v>24</v>
      </c>
      <c r="J104" s="47">
        <v>5</v>
      </c>
      <c r="S104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54" t="s">
        <v>105</v>
      </c>
      <c r="F105" s="54" t="s">
        <v>105</v>
      </c>
      <c r="G105" s="54">
        <v>11</v>
      </c>
      <c r="H105" s="55" t="s">
        <v>1134</v>
      </c>
      <c r="I105" s="54">
        <v>19</v>
      </c>
      <c r="J105" s="54">
        <v>5</v>
      </c>
      <c r="R105" s="2">
        <v>1</v>
      </c>
      <c r="S105" t="s">
        <v>170</v>
      </c>
      <c r="T105" s="3" t="str">
        <f>IF(R105&gt;0,_xlfn.XLOOKUP(R105,$O$71:$O$111,$H$71:$H$111),"-")</f>
        <v>Josephson</v>
      </c>
      <c r="U105" s="32" t="s">
        <v>161</v>
      </c>
      <c r="V105" s="2" t="str">
        <f>IF(R105&gt;0,_xlfn.XLOOKUP(R105,$O$71:$O$111,$I$71:$I$111),"-")</f>
        <v>5C</v>
      </c>
      <c r="W105" s="32" t="s">
        <v>171</v>
      </c>
      <c r="X105" s="2" t="str">
        <f>IF(R105&gt;0,_xlfn.XLOOKUP(R105,$O$72:$O$112,$J$71:$J$111),"-")</f>
        <v>L</v>
      </c>
      <c r="Y105" s="32" t="s">
        <v>172</v>
      </c>
      <c r="Z105" s="2" t="str">
        <f>_xlfn.XLOOKUP(BK122,$O$71:$O$111,$J$71:$J$111)</f>
        <v>R</v>
      </c>
      <c r="AA105" s="32" t="s">
        <v>173</v>
      </c>
      <c r="AD105" s="2" t="str">
        <f>_xlfn.XLOOKUP(R105,$O$71:$O$127,$F$71:$F$127)</f>
        <v>C</v>
      </c>
    </row>
    <row r="106" spans="5:30" x14ac:dyDescent="0.25">
      <c r="E106" s="47" t="s">
        <v>105</v>
      </c>
      <c r="F106" s="47" t="s">
        <v>105</v>
      </c>
      <c r="G106" s="47">
        <v>28</v>
      </c>
      <c r="H106" s="48" t="s">
        <v>1214</v>
      </c>
      <c r="I106" s="47">
        <v>19</v>
      </c>
      <c r="J106" s="47">
        <v>4</v>
      </c>
      <c r="R106" s="2">
        <v>2</v>
      </c>
      <c r="S106" t="s">
        <v>175</v>
      </c>
      <c r="T106" s="3" t="str">
        <f t="shared" ref="T106:T113" si="26">IF(R106&gt;0,_xlfn.XLOOKUP(R106,$O$71:$O$111,$H$71:$H$111),"-")</f>
        <v>Williams</v>
      </c>
      <c r="U106" s="32" t="s">
        <v>161</v>
      </c>
      <c r="V106" s="2" t="str">
        <f t="shared" ref="V106:V113" si="27">IF(R106&gt;0,_xlfn.XLOOKUP(R106,$O$71:$O$111,$I$71:$I$111),"-")</f>
        <v>5C</v>
      </c>
      <c r="W106" s="32" t="s">
        <v>171</v>
      </c>
      <c r="X106" s="2" t="str">
        <f t="shared" ref="X106:X113" si="28">IF(R106&gt;0,_xlfn.XLOOKUP(R106,$O$72:$O$112,$J$71:$J$111),"-")</f>
        <v>R</v>
      </c>
      <c r="Y106" s="32" t="s">
        <v>172</v>
      </c>
      <c r="Z106" s="2" t="str">
        <f t="shared" ref="Z106:Z113" si="29">_xlfn.XLOOKUP(BK123,$O$71:$O$111,$J$71:$J$111)</f>
        <v>R</v>
      </c>
      <c r="AA106" s="32" t="s">
        <v>173</v>
      </c>
      <c r="AD106" s="2" t="str">
        <f t="shared" ref="AD106:AD113" si="30">_xlfn.XLOOKUP(R106,$O$71:$O$127,$F$71:$F$127)</f>
        <v>LF</v>
      </c>
    </row>
    <row r="107" spans="5:30" x14ac:dyDescent="0.25">
      <c r="E107" s="54" t="s">
        <v>105</v>
      </c>
      <c r="F107" s="54" t="s">
        <v>105</v>
      </c>
      <c r="G107" s="54">
        <v>77</v>
      </c>
      <c r="H107" s="55" t="s">
        <v>1033</v>
      </c>
      <c r="I107" s="54">
        <v>27</v>
      </c>
      <c r="J107" s="54">
        <v>3</v>
      </c>
      <c r="R107" s="2">
        <v>3</v>
      </c>
      <c r="S107" t="s">
        <v>176</v>
      </c>
      <c r="T107" s="3" t="str">
        <f t="shared" si="26"/>
        <v>McNertney</v>
      </c>
      <c r="U107" s="32" t="s">
        <v>161</v>
      </c>
      <c r="V107" s="2" t="str">
        <f t="shared" si="27"/>
        <v>5C</v>
      </c>
      <c r="W107" s="32" t="s">
        <v>171</v>
      </c>
      <c r="X107" s="2" t="str">
        <f t="shared" si="28"/>
        <v>R</v>
      </c>
      <c r="Y107" s="32" t="s">
        <v>172</v>
      </c>
      <c r="Z107" s="2" t="str">
        <f t="shared" si="29"/>
        <v>R</v>
      </c>
      <c r="AA107" s="32" t="s">
        <v>173</v>
      </c>
      <c r="AD107" s="2" t="str">
        <f t="shared" si="30"/>
        <v>C</v>
      </c>
    </row>
    <row r="108" spans="5:30" x14ac:dyDescent="0.25">
      <c r="E108" s="54" t="s">
        <v>105</v>
      </c>
      <c r="F108" s="54" t="s">
        <v>105</v>
      </c>
      <c r="G108" s="54">
        <v>52</v>
      </c>
      <c r="H108" s="55" t="s">
        <v>1106</v>
      </c>
      <c r="I108" s="54">
        <v>29</v>
      </c>
      <c r="J108" s="54">
        <v>3</v>
      </c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 t="str">
        <f t="shared" si="26"/>
        <v>Colavito</v>
      </c>
      <c r="U108" s="32" t="s">
        <v>161</v>
      </c>
      <c r="V108" s="2" t="str">
        <f t="shared" si="27"/>
        <v>5C</v>
      </c>
      <c r="W108" s="32" t="s">
        <v>171</v>
      </c>
      <c r="X108" s="2" t="str">
        <f t="shared" si="28"/>
        <v>R</v>
      </c>
      <c r="Y108" s="32" t="s">
        <v>172</v>
      </c>
      <c r="Z108" s="2" t="str">
        <f t="shared" si="29"/>
        <v>R</v>
      </c>
      <c r="AA108" s="32" t="s">
        <v>173</v>
      </c>
      <c r="AD108" s="2" t="str">
        <f t="shared" si="30"/>
        <v>RF</v>
      </c>
    </row>
    <row r="109" spans="5:30" x14ac:dyDescent="0.25">
      <c r="E109" s="47" t="s">
        <v>105</v>
      </c>
      <c r="F109" s="47" t="s">
        <v>105</v>
      </c>
      <c r="G109" s="47">
        <v>51</v>
      </c>
      <c r="H109" s="48" t="s">
        <v>1178</v>
      </c>
      <c r="I109" s="47">
        <v>26</v>
      </c>
      <c r="J109" s="47">
        <v>3</v>
      </c>
      <c r="R109" s="2">
        <v>5</v>
      </c>
      <c r="S109" t="s">
        <v>179</v>
      </c>
      <c r="T109" s="3" t="str">
        <f t="shared" si="26"/>
        <v>Kenworthy</v>
      </c>
      <c r="U109" s="32" t="s">
        <v>161</v>
      </c>
      <c r="V109" s="2" t="str">
        <f t="shared" si="27"/>
        <v>5C</v>
      </c>
      <c r="W109" s="32" t="s">
        <v>171</v>
      </c>
      <c r="X109" s="2" t="str">
        <f t="shared" si="28"/>
        <v>R</v>
      </c>
      <c r="Y109" s="32" t="s">
        <v>172</v>
      </c>
      <c r="Z109" s="2" t="str">
        <f t="shared" si="29"/>
        <v>R</v>
      </c>
      <c r="AA109" s="32" t="s">
        <v>173</v>
      </c>
      <c r="AD109" s="2" t="str">
        <f t="shared" si="30"/>
        <v>3B</v>
      </c>
    </row>
    <row r="110" spans="5:30" x14ac:dyDescent="0.25">
      <c r="E110" s="47" t="s">
        <v>105</v>
      </c>
      <c r="F110" s="47" t="s">
        <v>105</v>
      </c>
      <c r="G110" s="47">
        <v>49</v>
      </c>
      <c r="H110" s="48" t="s">
        <v>1168</v>
      </c>
      <c r="I110" s="47">
        <v>29</v>
      </c>
      <c r="J110" s="47">
        <v>3</v>
      </c>
      <c r="R110" s="2">
        <v>6</v>
      </c>
      <c r="S110" t="s">
        <v>180</v>
      </c>
      <c r="T110" s="3" t="str">
        <f t="shared" si="26"/>
        <v>Boyer</v>
      </c>
      <c r="U110" s="32" t="s">
        <v>161</v>
      </c>
      <c r="V110" s="2" t="str">
        <f t="shared" si="27"/>
        <v>4C</v>
      </c>
      <c r="W110" s="32" t="s">
        <v>171</v>
      </c>
      <c r="X110" s="2" t="str">
        <f t="shared" si="28"/>
        <v>R</v>
      </c>
      <c r="Y110" s="32" t="s">
        <v>172</v>
      </c>
      <c r="Z110" s="2" t="str">
        <f t="shared" si="29"/>
        <v>R</v>
      </c>
      <c r="AA110" s="32" t="s">
        <v>173</v>
      </c>
      <c r="AD110" s="2" t="str">
        <f t="shared" si="30"/>
        <v>3B</v>
      </c>
    </row>
    <row r="111" spans="5:30" x14ac:dyDescent="0.25">
      <c r="E111" s="47" t="s">
        <v>105</v>
      </c>
      <c r="F111" s="47" t="s">
        <v>105</v>
      </c>
      <c r="G111" s="47">
        <v>11</v>
      </c>
      <c r="H111" s="48" t="s">
        <v>292</v>
      </c>
      <c r="I111" s="47">
        <v>20</v>
      </c>
      <c r="J111" s="47">
        <v>3</v>
      </c>
      <c r="R111" s="2">
        <v>7</v>
      </c>
      <c r="S111" t="s">
        <v>181</v>
      </c>
      <c r="T111" s="3" t="str">
        <f t="shared" si="26"/>
        <v>Weis</v>
      </c>
      <c r="U111" s="32" t="s">
        <v>161</v>
      </c>
      <c r="V111" s="2" t="str">
        <f t="shared" si="27"/>
        <v>4C</v>
      </c>
      <c r="W111" s="32" t="s">
        <v>171</v>
      </c>
      <c r="X111" s="2" t="str">
        <f t="shared" si="28"/>
        <v>R</v>
      </c>
      <c r="Y111" s="32" t="s">
        <v>172</v>
      </c>
      <c r="Z111" s="2" t="str">
        <f t="shared" si="29"/>
        <v>R</v>
      </c>
      <c r="AA111" s="32" t="s">
        <v>173</v>
      </c>
      <c r="AD111" s="2" t="str">
        <f t="shared" si="30"/>
        <v>2B</v>
      </c>
    </row>
    <row r="112" spans="5:30" x14ac:dyDescent="0.25">
      <c r="E112" s="54" t="s">
        <v>105</v>
      </c>
      <c r="F112" s="54" t="s">
        <v>105</v>
      </c>
      <c r="G112" s="54">
        <v>3</v>
      </c>
      <c r="H112" s="55" t="s">
        <v>1173</v>
      </c>
      <c r="I112" s="54">
        <v>11</v>
      </c>
      <c r="J112" s="54">
        <v>3</v>
      </c>
      <c r="R112" s="2">
        <v>8</v>
      </c>
      <c r="S112" t="s">
        <v>182</v>
      </c>
      <c r="T112" s="3" t="str">
        <f t="shared" si="26"/>
        <v>Adair</v>
      </c>
      <c r="U112" s="32" t="s">
        <v>161</v>
      </c>
      <c r="V112" s="2" t="str">
        <f t="shared" si="27"/>
        <v>4C</v>
      </c>
      <c r="W112" s="32" t="s">
        <v>171</v>
      </c>
      <c r="X112" s="2" t="str">
        <f t="shared" si="28"/>
        <v>B</v>
      </c>
      <c r="Y112" s="32" t="s">
        <v>172</v>
      </c>
      <c r="Z112" s="2" t="str">
        <f t="shared" si="29"/>
        <v>R</v>
      </c>
      <c r="AA112" s="32" t="s">
        <v>173</v>
      </c>
      <c r="AD112" s="2" t="str">
        <f t="shared" si="30"/>
        <v>2B</v>
      </c>
    </row>
    <row r="113" spans="5:30" x14ac:dyDescent="0.25">
      <c r="E113" s="47" t="s">
        <v>105</v>
      </c>
      <c r="F113" s="47" t="s">
        <v>105</v>
      </c>
      <c r="G113" s="47">
        <v>9</v>
      </c>
      <c r="H113" s="48" t="s">
        <v>1091</v>
      </c>
      <c r="I113" s="47">
        <v>11</v>
      </c>
      <c r="J113" s="47">
        <v>2</v>
      </c>
      <c r="R113" s="2">
        <v>9</v>
      </c>
      <c r="S113" t="s">
        <v>183</v>
      </c>
      <c r="T113" s="3" t="str">
        <f t="shared" si="26"/>
        <v>Staehle</v>
      </c>
      <c r="U113" s="32" t="s">
        <v>161</v>
      </c>
      <c r="V113" s="2" t="str">
        <f t="shared" si="27"/>
        <v>7C</v>
      </c>
      <c r="W113" s="32" t="s">
        <v>171</v>
      </c>
      <c r="X113" s="2" t="str">
        <f t="shared" si="28"/>
        <v>R</v>
      </c>
      <c r="Y113" s="32" t="s">
        <v>172</v>
      </c>
      <c r="Z113" s="2" t="str">
        <f t="shared" si="29"/>
        <v>R</v>
      </c>
      <c r="AA113" s="32" t="s">
        <v>173</v>
      </c>
      <c r="AD113" s="2" t="str">
        <f t="shared" si="30"/>
        <v>2B</v>
      </c>
    </row>
    <row r="114" spans="5:30" x14ac:dyDescent="0.25">
      <c r="E114" s="47" t="s">
        <v>105</v>
      </c>
      <c r="F114" s="47" t="s">
        <v>105</v>
      </c>
      <c r="G114" s="47">
        <v>1</v>
      </c>
      <c r="H114" s="48" t="s">
        <v>1012</v>
      </c>
      <c r="I114" s="47">
        <v>11</v>
      </c>
      <c r="J114" s="47">
        <v>2</v>
      </c>
      <c r="R114" s="2" t="s">
        <v>184</v>
      </c>
      <c r="S114" s="33" t="s">
        <v>185</v>
      </c>
      <c r="T114" s="3" t="str">
        <f>IF(R114&gt;0,_xlfn.XLOOKUP(R114,$O$71:$O$111,$H$71:$H$111),"-")</f>
        <v>Stewart</v>
      </c>
      <c r="U114" s="32" t="s">
        <v>163</v>
      </c>
      <c r="V114" s="2" t="str">
        <f>IF(R114&gt;0,_xlfn.XLOOKUP(R114,$O$71:$O$111,$I$71:$I$111),"-")</f>
        <v>6C</v>
      </c>
      <c r="W114" s="32" t="s">
        <v>1402</v>
      </c>
      <c r="X114" s="2" t="str">
        <f>IF(R114&gt;0,_xlfn.XLOOKUP(R114,$O$71:$O$111,$J$71:$J$111),"-")</f>
        <v>B</v>
      </c>
      <c r="Y114" s="32" t="s">
        <v>164</v>
      </c>
      <c r="Z114" s="2"/>
      <c r="AA114" s="32"/>
      <c r="AD114" s="2" t="str">
        <f>_xlfn.XLOOKUP(R114,$O$71:$O$127,$F$71:$F$127)</f>
        <v>LF</v>
      </c>
    </row>
    <row r="115" spans="5:30" x14ac:dyDescent="0.25">
      <c r="E115" s="47" t="s">
        <v>105</v>
      </c>
      <c r="F115" s="47" t="s">
        <v>105</v>
      </c>
      <c r="G115" s="47">
        <v>5</v>
      </c>
      <c r="H115" s="48" t="s">
        <v>1255</v>
      </c>
      <c r="I115" s="47">
        <v>10</v>
      </c>
      <c r="J115" s="47">
        <v>1</v>
      </c>
      <c r="S115" s="34" t="s">
        <v>187</v>
      </c>
      <c r="T115" s="3"/>
      <c r="U115"/>
      <c r="Z115" s="2"/>
      <c r="AA115" s="2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t="s">
        <v>170</v>
      </c>
      <c r="T118" s="3" t="str">
        <f>IF(R118&gt;0,_xlfn.XLOOKUP(R118,$P$71:$P$111,$H$71:$H$111),"-")</f>
        <v>Hansen</v>
      </c>
      <c r="U118" s="32" t="s">
        <v>161</v>
      </c>
      <c r="V118" s="2" t="str">
        <f>IF(R118&gt;0,_xlfn.XLOOKUP(R118,$P$71:$P$111,$I$71:$I$111),"-")</f>
        <v>5C</v>
      </c>
      <c r="W118" s="32" t="s">
        <v>171</v>
      </c>
      <c r="X118" s="2" t="str">
        <f>IF(R118&gt;0,_xlfn.XLOOKUP(R118,$P$71:$P$111,$J$71:$J$111),"-")</f>
        <v>R</v>
      </c>
      <c r="Y118" s="32" t="s">
        <v>172</v>
      </c>
      <c r="Z118" s="2" t="str">
        <f>_xlfn.XLOOKUP(BK135,$P$71:$P$111,$J$71:$J$111)</f>
        <v>R</v>
      </c>
      <c r="AA118" s="32" t="s">
        <v>173</v>
      </c>
      <c r="AD118" s="2" t="str">
        <f>_xlfn.XLOOKUP(R118,$P$71:$P$127,$F$71:$F$127)</f>
        <v>SS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t="s">
        <v>175</v>
      </c>
      <c r="T119" s="3" t="str">
        <f t="shared" ref="T119:T126" si="31">IF(R119&gt;0,_xlfn.XLOOKUP(R119,$P$71:$P$111,$H$71:$H$111),"-")</f>
        <v>Agee</v>
      </c>
      <c r="U119" s="32" t="s">
        <v>161</v>
      </c>
      <c r="V119" s="2" t="str">
        <f t="shared" ref="V119:V126" si="32">IF(R119&gt;0,_xlfn.XLOOKUP(R119,$P$71:$P$111,$I$71:$I$111),"-")</f>
        <v>5C</v>
      </c>
      <c r="W119" s="32" t="s">
        <v>171</v>
      </c>
      <c r="X119" s="2" t="str">
        <f t="shared" ref="X119:X126" si="33">IF(R119&gt;0,_xlfn.XLOOKUP(R119,$P$71:$P$111,$J$71:$J$111),"-")</f>
        <v>R</v>
      </c>
      <c r="Y119" s="32" t="s">
        <v>172</v>
      </c>
      <c r="Z119" s="2" t="str">
        <f t="shared" ref="Z119:Z126" si="34">_xlfn.XLOOKUP(BK136,$P$71:$P$111,$J$71:$J$111)</f>
        <v>R</v>
      </c>
      <c r="AA119" s="32" t="s">
        <v>173</v>
      </c>
      <c r="AD119" s="2" t="str">
        <f t="shared" ref="AD119:AD126" si="35">_xlfn.XLOOKUP(R119,$P$71:$P$127,$F$71:$F$127)</f>
        <v>CF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t="s">
        <v>176</v>
      </c>
      <c r="T120" s="3" t="str">
        <f t="shared" si="31"/>
        <v>McCraw</v>
      </c>
      <c r="U120" s="32" t="s">
        <v>161</v>
      </c>
      <c r="V120" s="2" t="str">
        <f t="shared" si="32"/>
        <v>5C</v>
      </c>
      <c r="W120" s="32" t="s">
        <v>171</v>
      </c>
      <c r="X120" s="2" t="str">
        <f t="shared" si="33"/>
        <v>L</v>
      </c>
      <c r="Y120" s="32" t="s">
        <v>172</v>
      </c>
      <c r="Z120" s="2" t="str">
        <f t="shared" si="34"/>
        <v>R</v>
      </c>
      <c r="AA120" s="32" t="s">
        <v>173</v>
      </c>
      <c r="AD120" s="2" t="str">
        <f t="shared" si="35"/>
        <v>1B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t="s">
        <v>178</v>
      </c>
      <c r="T121" s="3" t="str">
        <f t="shared" si="31"/>
        <v>Buford</v>
      </c>
      <c r="U121" s="32" t="s">
        <v>161</v>
      </c>
      <c r="V121" s="2" t="str">
        <f t="shared" si="32"/>
        <v>4C</v>
      </c>
      <c r="W121" s="32" t="s">
        <v>171</v>
      </c>
      <c r="X121" s="2" t="str">
        <f t="shared" si="33"/>
        <v>B</v>
      </c>
      <c r="Y121" s="32" t="s">
        <v>172</v>
      </c>
      <c r="Z121" s="2" t="str">
        <f t="shared" si="34"/>
        <v>R</v>
      </c>
      <c r="AA121" s="32" t="s">
        <v>173</v>
      </c>
      <c r="AD121" s="2" t="str">
        <f t="shared" si="35"/>
        <v>3B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t="s">
        <v>179</v>
      </c>
      <c r="T122" s="3" t="str">
        <f t="shared" si="31"/>
        <v>Causey</v>
      </c>
      <c r="U122" s="32" t="s">
        <v>161</v>
      </c>
      <c r="V122" s="2" t="str">
        <f t="shared" si="32"/>
        <v>5C</v>
      </c>
      <c r="W122" s="32" t="s">
        <v>171</v>
      </c>
      <c r="X122" s="2" t="str">
        <f t="shared" si="33"/>
        <v>L</v>
      </c>
      <c r="Y122" s="32" t="s">
        <v>172</v>
      </c>
      <c r="Z122" s="2" t="str">
        <f t="shared" si="34"/>
        <v>R</v>
      </c>
      <c r="AA122" s="32" t="s">
        <v>173</v>
      </c>
      <c r="AD122" s="2" t="str">
        <f t="shared" si="35"/>
        <v>2B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t="s">
        <v>180</v>
      </c>
      <c r="T123" s="3" t="str">
        <f t="shared" si="31"/>
        <v>Martin</v>
      </c>
      <c r="U123" s="32" t="s">
        <v>161</v>
      </c>
      <c r="V123" s="2" t="str">
        <f t="shared" si="32"/>
        <v>5C</v>
      </c>
      <c r="W123" s="32" t="s">
        <v>171</v>
      </c>
      <c r="X123" s="2" t="str">
        <f t="shared" si="33"/>
        <v>L</v>
      </c>
      <c r="Y123" s="32" t="s">
        <v>172</v>
      </c>
      <c r="Z123" s="2" t="str">
        <f t="shared" si="34"/>
        <v>R</v>
      </c>
      <c r="AA123" s="32" t="s">
        <v>173</v>
      </c>
      <c r="AD123" s="2" t="str">
        <f t="shared" si="35"/>
        <v>C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t="s">
        <v>181</v>
      </c>
      <c r="T124" s="3" t="str">
        <f t="shared" si="31"/>
        <v>Berry</v>
      </c>
      <c r="U124" s="32" t="s">
        <v>161</v>
      </c>
      <c r="V124" s="2" t="str">
        <f t="shared" si="32"/>
        <v>4C</v>
      </c>
      <c r="W124" s="32" t="s">
        <v>171</v>
      </c>
      <c r="X124" s="2" t="str">
        <f t="shared" si="33"/>
        <v>R</v>
      </c>
      <c r="Y124" s="32" t="s">
        <v>172</v>
      </c>
      <c r="Z124" s="2" t="str">
        <f t="shared" si="34"/>
        <v>R</v>
      </c>
      <c r="AA124" s="32" t="s">
        <v>173</v>
      </c>
      <c r="AD124" s="2" t="str">
        <f t="shared" si="35"/>
        <v>RF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t="s">
        <v>182</v>
      </c>
      <c r="T125" s="3" t="str">
        <f t="shared" si="31"/>
        <v>Burgess</v>
      </c>
      <c r="U125" s="32" t="s">
        <v>161</v>
      </c>
      <c r="V125" s="2" t="str">
        <f t="shared" si="32"/>
        <v>7C</v>
      </c>
      <c r="W125" s="32" t="s">
        <v>171</v>
      </c>
      <c r="X125" s="2" t="str">
        <f t="shared" si="33"/>
        <v>L</v>
      </c>
      <c r="Y125" s="32" t="s">
        <v>172</v>
      </c>
      <c r="Z125" s="2" t="str">
        <f t="shared" si="34"/>
        <v>R</v>
      </c>
      <c r="AA125" s="32" t="s">
        <v>173</v>
      </c>
      <c r="AD125" s="2" t="str">
        <f t="shared" si="35"/>
        <v>PH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t="s">
        <v>183</v>
      </c>
      <c r="T126" s="3" t="str">
        <f t="shared" si="31"/>
        <v>Ward</v>
      </c>
      <c r="U126" s="32" t="s">
        <v>161</v>
      </c>
      <c r="V126" s="2" t="str">
        <f t="shared" si="32"/>
        <v>5C</v>
      </c>
      <c r="W126" s="32" t="s">
        <v>171</v>
      </c>
      <c r="X126" s="2" t="str">
        <f t="shared" si="33"/>
        <v>L</v>
      </c>
      <c r="Y126" s="32" t="s">
        <v>172</v>
      </c>
      <c r="Z126" s="2" t="str">
        <f t="shared" si="34"/>
        <v>R</v>
      </c>
      <c r="AA126" s="32" t="s">
        <v>173</v>
      </c>
      <c r="AD126" s="2" t="str">
        <f t="shared" si="35"/>
        <v>LF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33" t="s">
        <v>185</v>
      </c>
      <c r="T127" s="3" t="str">
        <f>IF(R127&gt;0,_xlfn.XLOOKUP(R127,$P$71:$P$111,$H$71:$H$111),"-")</f>
        <v>Herrmann</v>
      </c>
      <c r="U127" s="32" t="s">
        <v>163</v>
      </c>
      <c r="V127" s="2" t="str">
        <f>IF(R127&gt;0,_xlfn.XLOOKUP(R127,$P$71:$P$111,$I$71:$I$111),"-")</f>
        <v>6B</v>
      </c>
      <c r="W127" s="32" t="s">
        <v>1402</v>
      </c>
      <c r="X127" s="2" t="str">
        <f>IF(R127&gt;0,_xlfn.XLOOKUP(R127,$P$71:$P$111,$J$71:$J$111),"-")</f>
        <v>L</v>
      </c>
      <c r="Y127" s="32" t="s">
        <v>164</v>
      </c>
      <c r="Z127" s="2"/>
      <c r="AA127" s="32"/>
      <c r="AD127" s="2" t="str">
        <f t="shared" ref="AD127" si="36">_xlfn.XLOOKUP(R127,$M$71:$M$127,$F$71:$F$127)</f>
        <v>PH</v>
      </c>
    </row>
    <row r="128" spans="5:30" x14ac:dyDescent="0.25">
      <c r="E128" s="2" t="s">
        <v>385</v>
      </c>
      <c r="F128" s="2" t="s">
        <v>385</v>
      </c>
      <c r="G128" s="2">
        <v>0</v>
      </c>
      <c r="H128" s="3">
        <v>0</v>
      </c>
      <c r="I128" s="2" t="s">
        <v>385</v>
      </c>
      <c r="J128" s="2" t="s">
        <v>385</v>
      </c>
      <c r="S128" s="34" t="s">
        <v>187</v>
      </c>
      <c r="T128" s="3"/>
      <c r="U128"/>
      <c r="Z128" s="2"/>
      <c r="AA128" s="2"/>
    </row>
  </sheetData>
  <sortState xmlns:xlrd2="http://schemas.microsoft.com/office/spreadsheetml/2017/richdata2" ref="E99:J115">
    <sortCondition ref="E99:E115"/>
    <sortCondition descending="1" ref="J99:J115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A4B8-9F76-40A6-934F-AF10816D3D63}">
  <sheetPr>
    <tabColor theme="7"/>
  </sheetPr>
  <dimension ref="A1:AS128"/>
  <sheetViews>
    <sheetView topLeftCell="A85" workbookViewId="0">
      <selection activeCell="T66" sqref="T66"/>
    </sheetView>
  </sheetViews>
  <sheetFormatPr defaultColWidth="9.28515625" defaultRowHeight="15" x14ac:dyDescent="0.25"/>
  <cols>
    <col min="1" max="1" width="16.42578125" bestFit="1" customWidth="1"/>
    <col min="2" max="2" width="4" style="2" bestFit="1" customWidth="1"/>
    <col min="3" max="3" width="5.85546875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1.57031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8" width="4" style="2" bestFit="1" customWidth="1"/>
    <col min="19" max="19" width="22.28515625" style="2" bestFit="1" customWidth="1"/>
    <col min="20" max="20" width="11.5703125" style="2" bestFit="1" customWidth="1"/>
    <col min="21" max="21" width="4" style="2" bestFit="1" customWidth="1"/>
    <col min="22" max="22" width="3.28515625" style="2" bestFit="1" customWidth="1"/>
    <col min="23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2.140625" bestFit="1" customWidth="1"/>
    <col min="28" max="28" width="7.5703125" bestFit="1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4.28515625" style="3" bestFit="1" customWidth="1"/>
    <col min="38" max="38" width="7.42578125" bestFit="1" customWidth="1"/>
    <col min="39" max="39" width="11.57031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0.2851562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380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1403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485</v>
      </c>
      <c r="B3" s="2">
        <v>30</v>
      </c>
      <c r="C3" s="2" t="s">
        <v>119</v>
      </c>
      <c r="D3" s="2" t="s">
        <v>116</v>
      </c>
      <c r="E3" s="2" t="s">
        <v>116</v>
      </c>
      <c r="F3" s="2" t="s">
        <v>118</v>
      </c>
      <c r="G3" s="2">
        <v>175</v>
      </c>
      <c r="H3" s="29">
        <v>13501</v>
      </c>
      <c r="I3" s="2">
        <v>10</v>
      </c>
      <c r="J3" s="2">
        <v>89</v>
      </c>
      <c r="K3" s="2">
        <v>78</v>
      </c>
      <c r="L3" s="2">
        <v>89</v>
      </c>
      <c r="M3" s="2">
        <v>84</v>
      </c>
      <c r="N3" s="91">
        <v>0</v>
      </c>
      <c r="O3" s="2">
        <v>0</v>
      </c>
      <c r="P3" s="2">
        <v>0</v>
      </c>
      <c r="Q3" s="2">
        <v>24</v>
      </c>
      <c r="R3" s="2">
        <v>34</v>
      </c>
      <c r="S3" s="2">
        <v>30</v>
      </c>
      <c r="T3" s="2">
        <v>0</v>
      </c>
      <c r="U3" s="2">
        <v>0</v>
      </c>
      <c r="V3" s="2">
        <v>0</v>
      </c>
      <c r="W3" s="2">
        <v>0</v>
      </c>
      <c r="X3" s="2">
        <v>7</v>
      </c>
      <c r="Y3" s="2">
        <v>1</v>
      </c>
      <c r="AA3" s="22"/>
      <c r="AB3" s="20"/>
      <c r="AC3" s="21"/>
      <c r="AD3" s="23">
        <f t="shared" ref="AD3:AD38" si="0">IF(SUM(N3:V3)=0,MAX(X3:Y3),MAX(N3:V3))</f>
        <v>34</v>
      </c>
      <c r="AE3" s="23" t="str">
        <f t="shared" ref="AE3:AE60" si="1">IF(J3&gt;0,_xlfn.XLOOKUP($AD3,$N3:$Y3,$N$2:$Y$2),"")</f>
        <v>3B</v>
      </c>
      <c r="AF3" s="23" t="str">
        <f>IF(AJ3="P",_xlfn.XLOOKUP($AQ3,Pitching!$AP$2:$AP$239,Pitching!$AS$2:$AS$239),"")</f>
        <v/>
      </c>
      <c r="AG3" s="23" t="str">
        <f>IF(AJ3="P",_xlfn.XLOOKUP($AQ3,Pitching!$AP$2:$AP$239,Pitching!$AT$2:$AT$239),"")</f>
        <v/>
      </c>
      <c r="AH3" s="23" t="str">
        <f>IF(J3&gt;0, IF(AJ3&lt;&gt;"P",_xlfn.XLOOKUP($AQ3,Batting!$AS$2:$AS$519,Batting!$AY$2:$AY$519),""),"")</f>
        <v>4C</v>
      </c>
      <c r="AI3" s="23" t="str" cm="1">
        <f t="array" ref="AI3">IF(J3&gt;0, IF(AJ3&lt;&gt;"P",_xlfn.XLOOKUP($AQ3,Batting!$AS$2:$AS$523,Batting!AZ$2:$AZ$523),""),"")</f>
        <v>R</v>
      </c>
      <c r="AJ3" s="23" t="str">
        <f t="shared" ref="AJ3:AJ60" si="2">IF(J3&gt;0, IF(N3&gt;0,"P","Field"),"")</f>
        <v>Field</v>
      </c>
      <c r="AK3" s="28" t="str">
        <f t="shared" ref="AK3:AK60" si="3">IF(J3&gt;0, A3,"")</f>
        <v>Jerry Adair</v>
      </c>
      <c r="AL3" t="s">
        <v>293</v>
      </c>
      <c r="AM3" t="s">
        <v>1179</v>
      </c>
      <c r="AN3" s="23" t="str">
        <f>AJ3</f>
        <v>Field</v>
      </c>
      <c r="AO3" s="23" t="str">
        <f>AE3</f>
        <v>3B</v>
      </c>
      <c r="AP3" s="23">
        <f>AD3</f>
        <v>34</v>
      </c>
      <c r="AQ3" s="28" t="str">
        <f>AM3</f>
        <v>Adair</v>
      </c>
      <c r="AR3" s="23" t="str">
        <f>IF($AJ3="P",$AF3,$AH3)</f>
        <v>4C</v>
      </c>
      <c r="AS3" s="23" t="str">
        <f>IF($AJ3="P",$AG3,$AI3)</f>
        <v>R</v>
      </c>
    </row>
    <row r="4" spans="1:45" x14ac:dyDescent="0.25">
      <c r="A4" t="s">
        <v>446</v>
      </c>
      <c r="B4" s="2">
        <v>23</v>
      </c>
      <c r="C4" s="2" t="s">
        <v>119</v>
      </c>
      <c r="D4" s="2" t="s">
        <v>116</v>
      </c>
      <c r="E4" s="2" t="s">
        <v>116</v>
      </c>
      <c r="F4" s="2" t="s">
        <v>120</v>
      </c>
      <c r="G4" s="2">
        <v>195</v>
      </c>
      <c r="H4" s="29">
        <v>15896</v>
      </c>
      <c r="I4" s="2">
        <v>2</v>
      </c>
      <c r="J4" s="2">
        <v>142</v>
      </c>
      <c r="K4" s="2">
        <v>135</v>
      </c>
      <c r="L4" s="2">
        <v>142</v>
      </c>
      <c r="M4" s="2">
        <v>139</v>
      </c>
      <c r="N4" s="91">
        <v>0</v>
      </c>
      <c r="O4" s="2">
        <v>0</v>
      </c>
      <c r="P4" s="2">
        <v>0</v>
      </c>
      <c r="Q4" s="2">
        <v>139</v>
      </c>
      <c r="R4" s="2">
        <v>0</v>
      </c>
      <c r="S4" s="2">
        <v>6</v>
      </c>
      <c r="T4" s="2">
        <v>0</v>
      </c>
      <c r="U4" s="2">
        <v>0</v>
      </c>
      <c r="V4" s="2">
        <v>0</v>
      </c>
      <c r="W4" s="2">
        <v>0</v>
      </c>
      <c r="X4" s="2">
        <v>2</v>
      </c>
      <c r="Y4" s="2">
        <v>3</v>
      </c>
      <c r="AA4" s="22"/>
      <c r="AB4" s="20"/>
      <c r="AC4" s="21"/>
      <c r="AD4" s="23">
        <f t="shared" si="0"/>
        <v>139</v>
      </c>
      <c r="AE4" s="23" t="str">
        <f t="shared" si="1"/>
        <v>2B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4C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Mike Andrews</v>
      </c>
      <c r="AL4" t="s">
        <v>314</v>
      </c>
      <c r="AM4" t="s">
        <v>1263</v>
      </c>
      <c r="AN4" s="23" t="str">
        <f t="shared" ref="AN4:AN60" si="4">AJ4</f>
        <v>Field</v>
      </c>
      <c r="AO4" s="23" t="str">
        <f t="shared" ref="AO4:AO60" si="5">AE4</f>
        <v>2B</v>
      </c>
      <c r="AP4" s="23">
        <f t="shared" ref="AP4:AP60" si="6">AD4</f>
        <v>139</v>
      </c>
      <c r="AQ4" s="28" t="str">
        <f t="shared" ref="AQ4:AQ60" si="7">AM4</f>
        <v>Andrews</v>
      </c>
      <c r="AR4" s="23" t="str">
        <f t="shared" ref="AR4:AR60" si="8">IF($AJ4="P",$AF4,$AH4)</f>
        <v>4C</v>
      </c>
      <c r="AS4" s="23" t="str">
        <f t="shared" ref="AS4:AS60" si="9">IF($AJ4="P",$AG4,$AI4)</f>
        <v>R</v>
      </c>
    </row>
    <row r="5" spans="1:45" x14ac:dyDescent="0.25">
      <c r="A5" t="s">
        <v>560</v>
      </c>
      <c r="B5" s="2">
        <v>30</v>
      </c>
      <c r="C5" s="2" t="s">
        <v>119</v>
      </c>
      <c r="D5" s="2" t="s">
        <v>116</v>
      </c>
      <c r="E5" s="2" t="s">
        <v>116</v>
      </c>
      <c r="F5" s="2" t="s">
        <v>136</v>
      </c>
      <c r="G5" s="2">
        <v>196</v>
      </c>
      <c r="H5" s="29">
        <v>13471</v>
      </c>
      <c r="I5" s="2">
        <v>10</v>
      </c>
      <c r="J5" s="2">
        <v>29</v>
      </c>
      <c r="K5" s="2">
        <v>24</v>
      </c>
      <c r="L5" s="2">
        <v>29</v>
      </c>
      <c r="M5" s="2">
        <v>29</v>
      </c>
      <c r="N5" s="91">
        <v>29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AA5" s="22"/>
      <c r="AB5" s="20"/>
      <c r="AC5" s="21"/>
      <c r="AD5" s="23">
        <f t="shared" si="0"/>
        <v>29</v>
      </c>
      <c r="AE5" s="23" t="str">
        <f t="shared" si="1"/>
        <v>P</v>
      </c>
      <c r="AF5" s="23">
        <f>IF(AJ5="P",_xlfn.XLOOKUP($AQ5,Pitching!$AP$2:$AP$239,Pitching!$AS$2:$AS$239),"")</f>
        <v>21</v>
      </c>
      <c r="AG5" s="23">
        <f>IF(AJ5="P",_xlfn.XLOOKUP($AQ5,Pitching!$AP$2:$AP$239,Pitching!$AT$2:$AT$239),"")</f>
        <v>7</v>
      </c>
      <c r="AH5" s="23" t="str">
        <f>IF(J5&gt;0, IF(AJ5&lt;&gt;"P",_xlfn.XLOOKUP($AQ5,Batting!$AS$2:$AS$519,Batting!$AY$2:$AY$519),""),"")</f>
        <v/>
      </c>
      <c r="AI5" s="23" t="str" cm="1">
        <f t="array" ref="AI5">IF(J5&gt;0, IF(AJ5&lt;&gt;"P",_xlfn.XLOOKUP($AQ5,Batting!$AS$2:$AS$523,Batting!AZ$2:$AZ$523),""),"")</f>
        <v/>
      </c>
      <c r="AJ5" s="23" t="str">
        <f t="shared" si="2"/>
        <v>P</v>
      </c>
      <c r="AK5" s="28" t="str">
        <f t="shared" si="3"/>
        <v>Gary Bell</v>
      </c>
      <c r="AL5" t="s">
        <v>153</v>
      </c>
      <c r="AM5" t="s">
        <v>1142</v>
      </c>
      <c r="AN5" s="23" t="str">
        <f t="shared" si="4"/>
        <v>P</v>
      </c>
      <c r="AO5" s="23" t="str">
        <f t="shared" si="5"/>
        <v>P</v>
      </c>
      <c r="AP5" s="23">
        <f t="shared" si="6"/>
        <v>29</v>
      </c>
      <c r="AQ5" s="28" t="str">
        <f t="shared" si="7"/>
        <v>Bell</v>
      </c>
      <c r="AR5" s="23">
        <f t="shared" si="8"/>
        <v>21</v>
      </c>
      <c r="AS5" s="23">
        <f t="shared" si="9"/>
        <v>7</v>
      </c>
    </row>
    <row r="6" spans="1:45" x14ac:dyDescent="0.25">
      <c r="A6" t="s">
        <v>933</v>
      </c>
      <c r="B6" s="2">
        <v>27</v>
      </c>
      <c r="C6" s="2" t="s">
        <v>119</v>
      </c>
      <c r="D6" s="2" t="s">
        <v>122</v>
      </c>
      <c r="E6" s="2" t="s">
        <v>122</v>
      </c>
      <c r="F6" s="2" t="s">
        <v>120</v>
      </c>
      <c r="G6" s="2">
        <v>192</v>
      </c>
      <c r="H6" s="29">
        <v>14523</v>
      </c>
      <c r="I6" s="2">
        <v>6</v>
      </c>
      <c r="J6" s="2">
        <v>13</v>
      </c>
      <c r="K6" s="2">
        <v>11</v>
      </c>
      <c r="L6" s="2">
        <v>13</v>
      </c>
      <c r="M6" s="2">
        <v>13</v>
      </c>
      <c r="N6" s="91">
        <v>13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AA6" s="22"/>
      <c r="AB6" s="20"/>
      <c r="AC6" s="21"/>
      <c r="AD6" s="23">
        <f t="shared" si="0"/>
        <v>13</v>
      </c>
      <c r="AE6" s="23" t="str">
        <f t="shared" si="1"/>
        <v>P</v>
      </c>
      <c r="AF6" s="23">
        <f>IF(AJ6="P",_xlfn.XLOOKUP($AQ6,Pitching!$AP$2:$AP$239,Pitching!$AS$2:$AS$239),"")</f>
        <v>18</v>
      </c>
      <c r="AG6" s="23">
        <f>IF(AJ6="P",_xlfn.XLOOKUP($AQ6,Pitching!$AP$2:$AP$239,Pitching!$AT$2:$AT$239),"")</f>
        <v>6</v>
      </c>
      <c r="AH6" s="23" t="str">
        <f>IF(J6&gt;0, IF(AJ6&lt;&gt;"P",_xlfn.XLOOKUP($AQ6,Batting!$AS$2:$AS$519,Batting!$AY$2:$AY$519),""),"")</f>
        <v/>
      </c>
      <c r="AI6" s="23" t="str" cm="1">
        <f t="array" ref="AI6">IF(J6&gt;0, IF(AJ6&lt;&gt;"P",_xlfn.XLOOKUP($AQ6,Batting!$AS$2:$AS$523,Batting!AZ$2:$AZ$523),""),"")</f>
        <v/>
      </c>
      <c r="AJ6" s="23" t="str">
        <f t="shared" si="2"/>
        <v>P</v>
      </c>
      <c r="AK6" s="28" t="str">
        <f t="shared" si="3"/>
        <v>Dennis Bennett</v>
      </c>
      <c r="AL6" t="s">
        <v>276</v>
      </c>
      <c r="AM6" t="s">
        <v>1090</v>
      </c>
      <c r="AN6" s="23" t="str">
        <f t="shared" si="4"/>
        <v>P</v>
      </c>
      <c r="AO6" s="23" t="str">
        <f t="shared" si="5"/>
        <v>P</v>
      </c>
      <c r="AP6" s="23">
        <f t="shared" si="6"/>
        <v>13</v>
      </c>
      <c r="AQ6" s="28" t="str">
        <f t="shared" si="7"/>
        <v>Bennett</v>
      </c>
      <c r="AR6" s="23">
        <f t="shared" si="8"/>
        <v>18</v>
      </c>
      <c r="AS6" s="23">
        <f t="shared" si="9"/>
        <v>6</v>
      </c>
    </row>
    <row r="7" spans="1:45" x14ac:dyDescent="0.25">
      <c r="A7" t="s">
        <v>567</v>
      </c>
      <c r="B7" s="2">
        <v>26</v>
      </c>
      <c r="C7" s="2" t="s">
        <v>119</v>
      </c>
      <c r="D7" s="2" t="s">
        <v>116</v>
      </c>
      <c r="E7" s="2" t="s">
        <v>116</v>
      </c>
      <c r="F7" s="2" t="s">
        <v>126</v>
      </c>
      <c r="G7" s="2">
        <v>200</v>
      </c>
      <c r="H7" s="29">
        <v>14800</v>
      </c>
      <c r="I7" s="2">
        <v>2</v>
      </c>
      <c r="J7" s="2">
        <v>39</v>
      </c>
      <c r="K7" s="2">
        <v>19</v>
      </c>
      <c r="L7" s="2">
        <v>39</v>
      </c>
      <c r="M7" s="2">
        <v>39</v>
      </c>
      <c r="N7" s="91">
        <v>39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AA7" s="22"/>
      <c r="AB7" s="20"/>
      <c r="AC7" s="21"/>
      <c r="AD7" s="23">
        <f t="shared" si="0"/>
        <v>39</v>
      </c>
      <c r="AE7" s="23" t="str">
        <f t="shared" si="1"/>
        <v>P</v>
      </c>
      <c r="AF7" s="23">
        <f>IF(AJ7="P",_xlfn.XLOOKUP($AQ7,Pitching!$AP$2:$AP$239,Pitching!$AS$2:$AS$239),"")</f>
        <v>19</v>
      </c>
      <c r="AG7" s="23">
        <f>IF(AJ7="P",_xlfn.XLOOKUP($AQ7,Pitching!$AP$2:$AP$239,Pitching!$AT$2:$AT$239),"")</f>
        <v>5</v>
      </c>
      <c r="AH7" s="23" t="str">
        <f>IF(J7&gt;0, IF(AJ7&lt;&gt;"P",_xlfn.XLOOKUP($AQ7,Batting!$AS$2:$AS$519,Batting!$AY$2:$AY$519),""),"")</f>
        <v/>
      </c>
      <c r="AI7" s="23" t="str" cm="1">
        <f t="array" ref="AI7">IF(J7&gt;0, IF(AJ7&lt;&gt;"P",_xlfn.XLOOKUP($AQ7,Batting!$AS$2:$AS$523,Batting!AZ$2:$AZ$523),""),"")</f>
        <v/>
      </c>
      <c r="AJ7" s="23" t="str">
        <f t="shared" si="2"/>
        <v>P</v>
      </c>
      <c r="AK7" s="28" t="str">
        <f t="shared" si="3"/>
        <v>Darrell Brandon</v>
      </c>
      <c r="AL7" t="s">
        <v>272</v>
      </c>
      <c r="AM7" t="s">
        <v>1080</v>
      </c>
      <c r="AN7" s="23" t="str">
        <f t="shared" si="4"/>
        <v>P</v>
      </c>
      <c r="AO7" s="23" t="str">
        <f t="shared" si="5"/>
        <v>P</v>
      </c>
      <c r="AP7" s="23">
        <f t="shared" si="6"/>
        <v>39</v>
      </c>
      <c r="AQ7" s="28" t="str">
        <f t="shared" si="7"/>
        <v>Brandon</v>
      </c>
      <c r="AR7" s="23">
        <f t="shared" si="8"/>
        <v>19</v>
      </c>
      <c r="AS7" s="23">
        <f t="shared" si="9"/>
        <v>5</v>
      </c>
    </row>
    <row r="8" spans="1:45" x14ac:dyDescent="0.25">
      <c r="A8" t="s">
        <v>953</v>
      </c>
      <c r="B8" s="2">
        <v>18</v>
      </c>
      <c r="C8" s="2" t="s">
        <v>119</v>
      </c>
      <c r="D8" s="2" t="s">
        <v>122</v>
      </c>
      <c r="E8" s="2" t="s">
        <v>122</v>
      </c>
      <c r="F8" s="2" t="s">
        <v>118</v>
      </c>
      <c r="G8" s="2">
        <v>190</v>
      </c>
      <c r="H8" s="29">
        <v>17794</v>
      </c>
      <c r="I8" s="2" t="s">
        <v>124</v>
      </c>
      <c r="J8" s="2">
        <v>1</v>
      </c>
      <c r="K8" s="2">
        <v>0</v>
      </c>
      <c r="L8" s="2">
        <v>1</v>
      </c>
      <c r="M8" s="2">
        <v>1</v>
      </c>
      <c r="N8" s="91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AA8" s="22"/>
      <c r="AB8" s="20"/>
      <c r="AC8" s="21"/>
      <c r="AD8" s="23">
        <f t="shared" si="0"/>
        <v>1</v>
      </c>
      <c r="AE8" s="23" t="str">
        <f t="shared" si="1"/>
        <v>P</v>
      </c>
      <c r="AF8" s="23">
        <f>IF(AJ8="P",_xlfn.XLOOKUP($AQ8,Pitching!$AP$2:$AP$239,Pitching!$AS$2:$AS$239),"")</f>
        <v>12</v>
      </c>
      <c r="AG8" s="23">
        <f>IF(AJ8="P",_xlfn.XLOOKUP($AQ8,Pitching!$AP$2:$AP$239,Pitching!$AT$2:$AT$239),"")</f>
        <v>3</v>
      </c>
      <c r="AH8" s="23" t="str">
        <f>IF(J8&gt;0, IF(AJ8&lt;&gt;"P",_xlfn.XLOOKUP($AQ8,Batting!$AS$2:$AS$519,Batting!$AY$2:$AY$519),""),"")</f>
        <v/>
      </c>
      <c r="AI8" s="23" t="str" cm="1">
        <f t="array" ref="AI8">IF(J8&gt;0, IF(AJ8&lt;&gt;"P",_xlfn.XLOOKUP($AQ8,Batting!$AS$2:$AS$523,Batting!AZ$2:$AZ$523),""),"")</f>
        <v/>
      </c>
      <c r="AJ8" s="23" t="str">
        <f t="shared" si="2"/>
        <v>P</v>
      </c>
      <c r="AK8" s="28" t="str">
        <f t="shared" si="3"/>
        <v>Ken Brett</v>
      </c>
      <c r="AL8" t="s">
        <v>303</v>
      </c>
      <c r="AM8" t="s">
        <v>254</v>
      </c>
      <c r="AN8" s="23" t="str">
        <f t="shared" si="4"/>
        <v>P</v>
      </c>
      <c r="AO8" s="23" t="str">
        <f t="shared" si="5"/>
        <v>P</v>
      </c>
      <c r="AP8" s="23">
        <f t="shared" si="6"/>
        <v>1</v>
      </c>
      <c r="AQ8" s="28" t="str">
        <f t="shared" si="7"/>
        <v>Brett</v>
      </c>
      <c r="AR8" s="23">
        <f t="shared" si="8"/>
        <v>12</v>
      </c>
      <c r="AS8" s="23">
        <f t="shared" si="9"/>
        <v>3</v>
      </c>
    </row>
    <row r="9" spans="1:45" x14ac:dyDescent="0.25">
      <c r="A9" t="s">
        <v>579</v>
      </c>
      <c r="B9" s="2">
        <v>31</v>
      </c>
      <c r="C9" s="2" t="s">
        <v>119</v>
      </c>
      <c r="D9" s="2" t="s">
        <v>116</v>
      </c>
      <c r="E9" s="2" t="s">
        <v>116</v>
      </c>
      <c r="F9" s="2" t="s">
        <v>118</v>
      </c>
      <c r="G9" s="2">
        <v>200</v>
      </c>
      <c r="H9" s="29">
        <v>13216</v>
      </c>
      <c r="I9" s="2">
        <v>6</v>
      </c>
      <c r="J9" s="2">
        <v>11</v>
      </c>
      <c r="K9" s="2">
        <v>0</v>
      </c>
      <c r="L9" s="2">
        <v>11</v>
      </c>
      <c r="M9" s="2">
        <v>11</v>
      </c>
      <c r="N9" s="91">
        <v>11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AA9" s="22"/>
      <c r="AB9" s="20"/>
      <c r="AC9" s="21"/>
      <c r="AD9" s="23">
        <f t="shared" si="0"/>
        <v>11</v>
      </c>
      <c r="AE9" s="23" t="str">
        <f t="shared" si="1"/>
        <v>P</v>
      </c>
      <c r="AF9" s="23">
        <f>IF(AJ9="P",_xlfn.XLOOKUP($AQ9,Pitching!$AP$2:$AP$239,Pitching!$AS$2:$AS$239),"")</f>
        <v>19</v>
      </c>
      <c r="AG9" s="23">
        <f>IF(AJ9="P",_xlfn.XLOOKUP($AQ9,Pitching!$AP$2:$AP$239,Pitching!$AT$2:$AT$239),"")</f>
        <v>3</v>
      </c>
      <c r="AH9" s="23" t="str">
        <f>IF(J9&gt;0, IF(AJ9&lt;&gt;"P",_xlfn.XLOOKUP($AQ9,Batting!$AS$2:$AS$519,Batting!$AY$2:$AY$519),""),"")</f>
        <v/>
      </c>
      <c r="AI9" s="23" t="str" cm="1">
        <f t="array" ref="AI9">IF(J9&gt;0, IF(AJ9&lt;&gt;"P",_xlfn.XLOOKUP($AQ9,Batting!$AS$2:$AS$523,Batting!AZ$2:$AZ$523),""),"")</f>
        <v/>
      </c>
      <c r="AJ9" s="23" t="str">
        <f t="shared" si="2"/>
        <v>P</v>
      </c>
      <c r="AK9" s="28" t="str">
        <f t="shared" si="3"/>
        <v>Galen Cisco</v>
      </c>
      <c r="AL9" t="s">
        <v>1141</v>
      </c>
      <c r="AM9" t="s">
        <v>1067</v>
      </c>
      <c r="AN9" s="23" t="str">
        <f t="shared" si="4"/>
        <v>P</v>
      </c>
      <c r="AO9" s="23" t="str">
        <f t="shared" si="5"/>
        <v>P</v>
      </c>
      <c r="AP9" s="23">
        <f t="shared" si="6"/>
        <v>11</v>
      </c>
      <c r="AQ9" s="28" t="str">
        <f t="shared" si="7"/>
        <v>Cisco</v>
      </c>
      <c r="AR9" s="23">
        <f t="shared" si="8"/>
        <v>19</v>
      </c>
      <c r="AS9" s="23">
        <f t="shared" si="9"/>
        <v>3</v>
      </c>
    </row>
    <row r="10" spans="1:45" x14ac:dyDescent="0.25">
      <c r="A10" t="s">
        <v>407</v>
      </c>
      <c r="B10" s="2">
        <v>22</v>
      </c>
      <c r="C10" s="2" t="s">
        <v>119</v>
      </c>
      <c r="D10" s="2" t="s">
        <v>116</v>
      </c>
      <c r="E10" s="2" t="s">
        <v>116</v>
      </c>
      <c r="F10" s="2" t="s">
        <v>120</v>
      </c>
      <c r="G10" s="2">
        <v>185</v>
      </c>
      <c r="H10" s="29">
        <v>16444</v>
      </c>
      <c r="I10" s="2">
        <v>4</v>
      </c>
      <c r="J10" s="2">
        <v>95</v>
      </c>
      <c r="K10" s="2">
        <v>95</v>
      </c>
      <c r="L10" s="2">
        <v>95</v>
      </c>
      <c r="M10" s="2">
        <v>95</v>
      </c>
      <c r="N10" s="91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95</v>
      </c>
      <c r="W10" s="2">
        <v>95</v>
      </c>
      <c r="X10" s="2">
        <v>0</v>
      </c>
      <c r="Y10" s="2">
        <v>0</v>
      </c>
      <c r="AA10" s="22"/>
      <c r="AB10" s="20"/>
      <c r="AC10" s="21"/>
      <c r="AD10" s="23">
        <f t="shared" si="0"/>
        <v>95</v>
      </c>
      <c r="AE10" s="23" t="str">
        <f t="shared" si="1"/>
        <v>RF</v>
      </c>
      <c r="AF10" s="23" t="str">
        <f>IF(AJ10="P",_xlfn.XLOOKUP($AQ10,Pitching!$AP$2:$AP$239,Pitching!$AS$2:$AS$239),"")</f>
        <v/>
      </c>
      <c r="AG10" s="23" t="str">
        <f>IF(AJ10="P",_xlfn.XLOOKUP($AQ10,Pitching!$AP$2:$AP$239,Pitching!$AT$2:$AT$239),"")</f>
        <v/>
      </c>
      <c r="AH10" s="23" t="str">
        <f>IF(J10&gt;0, IF(AJ10&lt;&gt;"P",_xlfn.XLOOKUP($AQ10,Batting!$AS$2:$AS$519,Batting!$AY$2:$AY$519),""),"")</f>
        <v>4B</v>
      </c>
      <c r="AI10" s="23" t="str" cm="1">
        <f t="array" ref="AI10">IF(J10&gt;0, IF(AJ10&lt;&gt;"P",_xlfn.XLOOKUP($AQ10,Batting!$AS$2:$AS$523,Batting!AZ$2:$AZ$523),""),"")</f>
        <v>R</v>
      </c>
      <c r="AJ10" s="23" t="str">
        <f t="shared" si="2"/>
        <v>Field</v>
      </c>
      <c r="AK10" s="28" t="str">
        <f t="shared" si="3"/>
        <v>Tony Conigliaro</v>
      </c>
      <c r="AL10" t="s">
        <v>147</v>
      </c>
      <c r="AM10" t="s">
        <v>1353</v>
      </c>
      <c r="AN10" s="23" t="str">
        <f t="shared" si="4"/>
        <v>Field</v>
      </c>
      <c r="AO10" s="23" t="str">
        <f t="shared" si="5"/>
        <v>RF</v>
      </c>
      <c r="AP10" s="23">
        <f t="shared" si="6"/>
        <v>95</v>
      </c>
      <c r="AQ10" s="28" t="str">
        <f t="shared" si="7"/>
        <v>Conigliaro</v>
      </c>
      <c r="AR10" s="23" t="str">
        <f t="shared" si="8"/>
        <v>4B</v>
      </c>
      <c r="AS10" s="23" t="str">
        <f t="shared" si="9"/>
        <v>R</v>
      </c>
    </row>
    <row r="11" spans="1:45" x14ac:dyDescent="0.25">
      <c r="A11" t="s">
        <v>467</v>
      </c>
      <c r="B11" s="2">
        <v>32</v>
      </c>
      <c r="C11" s="2" t="s">
        <v>119</v>
      </c>
      <c r="D11" s="2" t="s">
        <v>116</v>
      </c>
      <c r="E11" s="2" t="s">
        <v>116</v>
      </c>
      <c r="F11" s="2" t="s">
        <v>123</v>
      </c>
      <c r="G11" s="2">
        <v>190</v>
      </c>
      <c r="H11" s="29">
        <v>12960</v>
      </c>
      <c r="I11" s="2">
        <v>11</v>
      </c>
      <c r="J11" s="2">
        <v>20</v>
      </c>
      <c r="K11" s="2">
        <v>9</v>
      </c>
      <c r="L11" s="2">
        <v>20</v>
      </c>
      <c r="M11" s="2">
        <v>13</v>
      </c>
      <c r="N11" s="91">
        <v>0</v>
      </c>
      <c r="O11" s="2">
        <v>0</v>
      </c>
      <c r="P11" s="2">
        <v>0</v>
      </c>
      <c r="Q11" s="2">
        <v>0</v>
      </c>
      <c r="R11" s="2">
        <v>1</v>
      </c>
      <c r="S11" s="2">
        <v>0</v>
      </c>
      <c r="T11" s="2">
        <v>3</v>
      </c>
      <c r="U11" s="2">
        <v>1</v>
      </c>
      <c r="V11" s="2">
        <v>9</v>
      </c>
      <c r="W11" s="2">
        <v>12</v>
      </c>
      <c r="X11" s="2">
        <v>9</v>
      </c>
      <c r="Y11" s="2">
        <v>0</v>
      </c>
      <c r="AA11" s="22"/>
      <c r="AB11" s="20"/>
      <c r="AC11" s="21"/>
      <c r="AD11" s="23">
        <f t="shared" si="0"/>
        <v>9</v>
      </c>
      <c r="AE11" s="23" t="str">
        <f t="shared" si="1"/>
        <v>RF</v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str">
        <f>IF(J11&gt;0, IF(AJ11&lt;&gt;"P",_xlfn.XLOOKUP($AQ11,Batting!$AS$2:$AS$519,Batting!$AY$2:$AY$519),""),"")</f>
        <v>5C</v>
      </c>
      <c r="AI11" s="23" t="str" cm="1">
        <f t="array" ref="AI11">IF(J11&gt;0, IF(AJ11&lt;&gt;"P",_xlfn.XLOOKUP($AQ11,Batting!$AS$2:$AS$523,Batting!AZ$2:$AZ$523),""),"")</f>
        <v>R</v>
      </c>
      <c r="AJ11" s="23" t="str">
        <f t="shared" si="2"/>
        <v>Field</v>
      </c>
      <c r="AK11" s="28" t="str">
        <f t="shared" si="3"/>
        <v>Don Demeter</v>
      </c>
      <c r="AL11" t="s">
        <v>140</v>
      </c>
      <c r="AM11" t="s">
        <v>1105</v>
      </c>
      <c r="AN11" s="23" t="str">
        <f t="shared" si="4"/>
        <v>Field</v>
      </c>
      <c r="AO11" s="23" t="str">
        <f t="shared" si="5"/>
        <v>RF</v>
      </c>
      <c r="AP11" s="23">
        <f t="shared" si="6"/>
        <v>9</v>
      </c>
      <c r="AQ11" s="28" t="str">
        <f t="shared" si="7"/>
        <v>Demeter</v>
      </c>
      <c r="AR11" s="23" t="str">
        <f t="shared" si="8"/>
        <v>5C</v>
      </c>
      <c r="AS11" s="23" t="str">
        <f t="shared" si="9"/>
        <v>R</v>
      </c>
    </row>
    <row r="12" spans="1:45" x14ac:dyDescent="0.25">
      <c r="A12" t="s">
        <v>596</v>
      </c>
      <c r="B12" s="2">
        <v>27</v>
      </c>
      <c r="C12" s="2" t="s">
        <v>119</v>
      </c>
      <c r="D12" s="2" t="s">
        <v>116</v>
      </c>
      <c r="E12" s="2" t="s">
        <v>116</v>
      </c>
      <c r="F12" s="2" t="s">
        <v>118</v>
      </c>
      <c r="G12" s="2">
        <v>190</v>
      </c>
      <c r="H12" s="29">
        <v>14621</v>
      </c>
      <c r="I12" s="2">
        <v>6</v>
      </c>
      <c r="J12" s="2">
        <v>9</v>
      </c>
      <c r="K12" s="2">
        <v>2</v>
      </c>
      <c r="L12" s="2">
        <v>9</v>
      </c>
      <c r="M12" s="2">
        <v>9</v>
      </c>
      <c r="N12" s="91">
        <v>9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2"/>
      <c r="AB12" s="20"/>
      <c r="AC12" s="21"/>
      <c r="AD12" s="23">
        <f t="shared" si="0"/>
        <v>9</v>
      </c>
      <c r="AE12" s="23" t="str">
        <f t="shared" si="1"/>
        <v>P</v>
      </c>
      <c r="AF12" s="23">
        <f>IF(AJ12="P",_xlfn.XLOOKUP($AQ12,Pitching!$AP$2:$AP$239,Pitching!$AS$2:$AS$239),"")</f>
        <v>13</v>
      </c>
      <c r="AG12" s="23">
        <f>IF(AJ12="P",_xlfn.XLOOKUP($AQ12,Pitching!$AP$2:$AP$239,Pitching!$AT$2:$AT$239),"")</f>
        <v>4</v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>P</v>
      </c>
      <c r="AK12" s="28" t="str">
        <f t="shared" si="3"/>
        <v>Hank Fischer</v>
      </c>
      <c r="AL12" t="s">
        <v>1158</v>
      </c>
      <c r="AM12" t="s">
        <v>188</v>
      </c>
      <c r="AN12" s="23" t="str">
        <f t="shared" si="4"/>
        <v>P</v>
      </c>
      <c r="AO12" s="23" t="str">
        <f t="shared" si="5"/>
        <v>P</v>
      </c>
      <c r="AP12" s="23">
        <f t="shared" si="6"/>
        <v>9</v>
      </c>
      <c r="AQ12" s="28" t="str">
        <f t="shared" si="7"/>
        <v>Fischer</v>
      </c>
      <c r="AR12" s="23">
        <f t="shared" si="8"/>
        <v>13</v>
      </c>
      <c r="AS12" s="23">
        <f t="shared" si="9"/>
        <v>4</v>
      </c>
    </row>
    <row r="13" spans="1:45" x14ac:dyDescent="0.25">
      <c r="A13" t="s">
        <v>416</v>
      </c>
      <c r="B13" s="2">
        <v>24</v>
      </c>
      <c r="C13" s="2" t="s">
        <v>119</v>
      </c>
      <c r="D13" s="2" t="s">
        <v>116</v>
      </c>
      <c r="E13" s="2" t="s">
        <v>116</v>
      </c>
      <c r="F13" s="2" t="s">
        <v>118</v>
      </c>
      <c r="G13" s="2">
        <v>215</v>
      </c>
      <c r="H13" s="29">
        <v>15758</v>
      </c>
      <c r="I13" s="2">
        <v>2</v>
      </c>
      <c r="J13" s="2">
        <v>130</v>
      </c>
      <c r="K13" s="2">
        <v>106</v>
      </c>
      <c r="L13" s="2">
        <v>130</v>
      </c>
      <c r="M13" s="2">
        <v>119</v>
      </c>
      <c r="N13" s="91">
        <v>0</v>
      </c>
      <c r="O13" s="2">
        <v>0</v>
      </c>
      <c r="P13" s="2">
        <v>0</v>
      </c>
      <c r="Q13" s="2">
        <v>0</v>
      </c>
      <c r="R13" s="2">
        <v>119</v>
      </c>
      <c r="S13" s="2">
        <v>0</v>
      </c>
      <c r="T13" s="2">
        <v>0</v>
      </c>
      <c r="U13" s="2">
        <v>0</v>
      </c>
      <c r="V13" s="2">
        <v>1</v>
      </c>
      <c r="W13" s="2">
        <v>1</v>
      </c>
      <c r="X13" s="2">
        <v>17</v>
      </c>
      <c r="Y13" s="2">
        <v>1</v>
      </c>
      <c r="AA13" s="22"/>
      <c r="AB13" s="20"/>
      <c r="AC13" s="21"/>
      <c r="AD13" s="23">
        <f t="shared" si="0"/>
        <v>119</v>
      </c>
      <c r="AE13" s="23" t="str">
        <f t="shared" si="1"/>
        <v>3B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4B</v>
      </c>
      <c r="AI13" s="23" t="str" cm="1">
        <f t="array" ref="AI13">IF(J13&gt;0, IF(AJ13&lt;&gt;"P",_xlfn.XLOOKUP($AQ13,Batting!$AS$2:$AS$523,Batting!AZ$2:$AZ$523),""),"")</f>
        <v>R</v>
      </c>
      <c r="AJ13" s="23" t="str">
        <f t="shared" si="2"/>
        <v>Field</v>
      </c>
      <c r="AK13" s="28" t="str">
        <f t="shared" si="3"/>
        <v>Joe Foy</v>
      </c>
      <c r="AL13" t="s">
        <v>152</v>
      </c>
      <c r="AM13" t="s">
        <v>1207</v>
      </c>
      <c r="AN13" s="23" t="str">
        <f t="shared" si="4"/>
        <v>Field</v>
      </c>
      <c r="AO13" s="23" t="str">
        <f t="shared" si="5"/>
        <v>3B</v>
      </c>
      <c r="AP13" s="23">
        <f t="shared" si="6"/>
        <v>119</v>
      </c>
      <c r="AQ13" s="28" t="str">
        <f t="shared" si="7"/>
        <v>Foy</v>
      </c>
      <c r="AR13" s="23" t="str">
        <f t="shared" si="8"/>
        <v>4B</v>
      </c>
      <c r="AS13" s="23" t="str">
        <f t="shared" si="9"/>
        <v>R</v>
      </c>
    </row>
    <row r="14" spans="1:45" x14ac:dyDescent="0.25">
      <c r="A14" t="s">
        <v>517</v>
      </c>
      <c r="B14" s="2">
        <v>28</v>
      </c>
      <c r="C14" s="2" t="s">
        <v>119</v>
      </c>
      <c r="D14" s="2" t="s">
        <v>116</v>
      </c>
      <c r="E14" s="2" t="s">
        <v>116</v>
      </c>
      <c r="F14" s="2" t="s">
        <v>136</v>
      </c>
      <c r="G14" s="2">
        <v>195</v>
      </c>
      <c r="H14" s="29">
        <v>14371</v>
      </c>
      <c r="I14" s="2" t="s">
        <v>124</v>
      </c>
      <c r="J14" s="2">
        <v>50</v>
      </c>
      <c r="K14" s="2">
        <v>37</v>
      </c>
      <c r="L14" s="2">
        <v>50</v>
      </c>
      <c r="M14" s="2">
        <v>49</v>
      </c>
      <c r="N14" s="91">
        <v>0</v>
      </c>
      <c r="O14" s="2">
        <v>49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4</v>
      </c>
      <c r="Y14" s="2">
        <v>0</v>
      </c>
      <c r="AA14" s="22"/>
      <c r="AB14" s="20"/>
      <c r="AC14" s="21"/>
      <c r="AD14" s="23">
        <f t="shared" si="0"/>
        <v>49</v>
      </c>
      <c r="AE14" s="23" t="str">
        <f t="shared" si="1"/>
        <v>C</v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str">
        <f>IF(J14&gt;0, IF(AJ14&lt;&gt;"P",_xlfn.XLOOKUP($AQ14,Batting!$AS$2:$AS$519,Batting!$AY$2:$AY$519),""),"")</f>
        <v>5C</v>
      </c>
      <c r="AI14" s="23" t="str" cm="1">
        <f t="array" ref="AI14">IF(J14&gt;0, IF(AJ14&lt;&gt;"P",_xlfn.XLOOKUP($AQ14,Batting!$AS$2:$AS$523,Batting!AZ$2:$AZ$523),""),"")</f>
        <v>R</v>
      </c>
      <c r="AJ14" s="23" t="str">
        <f t="shared" si="2"/>
        <v>Field</v>
      </c>
      <c r="AK14" s="28" t="str">
        <f t="shared" si="3"/>
        <v>Russ Gibson</v>
      </c>
      <c r="AL14" t="s">
        <v>1316</v>
      </c>
      <c r="AM14" t="s">
        <v>1317</v>
      </c>
      <c r="AN14" s="23" t="str">
        <f t="shared" si="4"/>
        <v>Field</v>
      </c>
      <c r="AO14" s="23" t="str">
        <f t="shared" si="5"/>
        <v>C</v>
      </c>
      <c r="AP14" s="23">
        <f t="shared" si="6"/>
        <v>49</v>
      </c>
      <c r="AQ14" s="28" t="str">
        <f t="shared" si="7"/>
        <v>Gibson</v>
      </c>
      <c r="AR14" s="23" t="str">
        <f t="shared" si="8"/>
        <v>5C</v>
      </c>
      <c r="AS14" s="23" t="str">
        <f t="shared" si="9"/>
        <v>R</v>
      </c>
    </row>
    <row r="15" spans="1:45" x14ac:dyDescent="0.25">
      <c r="A15" t="s">
        <v>427</v>
      </c>
      <c r="B15" s="2">
        <v>25</v>
      </c>
      <c r="C15" s="2" t="s">
        <v>119</v>
      </c>
      <c r="D15" s="2" t="s">
        <v>116</v>
      </c>
      <c r="E15" s="2" t="s">
        <v>116</v>
      </c>
      <c r="F15" s="2" t="s">
        <v>126</v>
      </c>
      <c r="G15" s="2">
        <v>190</v>
      </c>
      <c r="H15" s="29">
        <v>15223</v>
      </c>
      <c r="I15" s="2">
        <v>5</v>
      </c>
      <c r="J15" s="2">
        <v>23</v>
      </c>
      <c r="K15" s="2">
        <v>22</v>
      </c>
      <c r="L15" s="2">
        <v>23</v>
      </c>
      <c r="M15" s="2">
        <v>23</v>
      </c>
      <c r="N15" s="91">
        <v>0</v>
      </c>
      <c r="O15" s="2">
        <v>0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23</v>
      </c>
      <c r="W15" s="2">
        <v>23</v>
      </c>
      <c r="X15" s="2">
        <v>1</v>
      </c>
      <c r="Y15" s="2">
        <v>0</v>
      </c>
      <c r="AA15" s="22"/>
      <c r="AB15" s="20"/>
      <c r="AC15" s="21"/>
      <c r="AD15" s="23">
        <f t="shared" si="0"/>
        <v>23</v>
      </c>
      <c r="AE15" s="23" t="str">
        <f t="shared" si="1"/>
        <v>RF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4C</v>
      </c>
      <c r="AI15" s="23" t="str" cm="1">
        <f t="array" ref="AI15">IF(J15&gt;0, IF(AJ15&lt;&gt;"P",_xlfn.XLOOKUP($AQ15,Batting!$AS$2:$AS$523,Batting!AZ$2:$AZ$523),""),"")</f>
        <v>R</v>
      </c>
      <c r="AJ15" s="23" t="str">
        <f t="shared" si="2"/>
        <v>Field</v>
      </c>
      <c r="AK15" s="28" t="str">
        <f t="shared" si="3"/>
        <v>Ken Harrelson</v>
      </c>
      <c r="AL15" t="s">
        <v>303</v>
      </c>
      <c r="AM15" t="s">
        <v>1232</v>
      </c>
      <c r="AN15" s="23" t="str">
        <f t="shared" si="4"/>
        <v>Field</v>
      </c>
      <c r="AO15" s="23" t="str">
        <f t="shared" si="5"/>
        <v>RF</v>
      </c>
      <c r="AP15" s="23">
        <f t="shared" si="6"/>
        <v>23</v>
      </c>
      <c r="AQ15" s="28" t="str">
        <f t="shared" si="7"/>
        <v>Harrelson</v>
      </c>
      <c r="AR15" s="23" t="str">
        <f t="shared" si="8"/>
        <v>4C</v>
      </c>
      <c r="AS15" s="23" t="str">
        <f t="shared" si="9"/>
        <v>R</v>
      </c>
    </row>
    <row r="16" spans="1:45" x14ac:dyDescent="0.25">
      <c r="A16" t="s">
        <v>436</v>
      </c>
      <c r="B16" s="2">
        <v>22</v>
      </c>
      <c r="C16" s="2" t="s">
        <v>119</v>
      </c>
      <c r="D16" s="2" t="s">
        <v>116</v>
      </c>
      <c r="E16" s="2" t="s">
        <v>116</v>
      </c>
      <c r="F16" s="2" t="s">
        <v>120</v>
      </c>
      <c r="G16" s="2">
        <v>210</v>
      </c>
      <c r="H16" s="29">
        <v>16412</v>
      </c>
      <c r="I16" s="2">
        <v>4</v>
      </c>
      <c r="J16" s="2">
        <v>21</v>
      </c>
      <c r="K16" s="2">
        <v>6</v>
      </c>
      <c r="L16" s="2">
        <v>21</v>
      </c>
      <c r="M16" s="2">
        <v>6</v>
      </c>
      <c r="N16" s="91">
        <v>0</v>
      </c>
      <c r="O16" s="2">
        <v>0</v>
      </c>
      <c r="P16" s="2">
        <v>6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15</v>
      </c>
      <c r="Y16" s="2">
        <v>0</v>
      </c>
      <c r="AA16" s="22"/>
      <c r="AB16" s="20"/>
      <c r="AC16" s="21"/>
      <c r="AD16" s="23">
        <f t="shared" si="0"/>
        <v>6</v>
      </c>
      <c r="AE16" s="23" t="str">
        <f t="shared" si="1"/>
        <v>1B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e">
        <f>IF(J16&gt;0, IF(AJ16&lt;&gt;"P",_xlfn.XLOOKUP($AQ16,Batting!$AS$2:$AS$519,Batting!$AY$2:$AY$519),""),"")</f>
        <v>#N/A</v>
      </c>
      <c r="AI16" s="23" t="e" cm="1">
        <f t="array" ref="AI16">IF(J16&gt;0, IF(AJ16&lt;&gt;"P",_xlfn.XLOOKUP($AQ16,Batting!$AS$2:$AS$523,Batting!AZ$2:$AZ$523),""),"")</f>
        <v>#N/A</v>
      </c>
      <c r="AJ16" s="23" t="str">
        <f t="shared" si="2"/>
        <v>Field</v>
      </c>
      <c r="AK16" s="28" t="str">
        <f t="shared" si="3"/>
        <v>Tony Horton</v>
      </c>
      <c r="AL16" t="s">
        <v>147</v>
      </c>
      <c r="AM16" t="s">
        <v>1354</v>
      </c>
      <c r="AN16" s="23" t="str">
        <f t="shared" si="4"/>
        <v>Field</v>
      </c>
      <c r="AO16" s="23" t="str">
        <f t="shared" si="5"/>
        <v>1B</v>
      </c>
      <c r="AP16" s="23">
        <f t="shared" si="6"/>
        <v>6</v>
      </c>
      <c r="AQ16" s="28" t="str">
        <f t="shared" si="7"/>
        <v>Horton</v>
      </c>
      <c r="AR16" s="23" t="e">
        <f t="shared" si="8"/>
        <v>#N/A</v>
      </c>
      <c r="AS16" s="23" t="e">
        <f t="shared" si="9"/>
        <v>#N/A</v>
      </c>
    </row>
    <row r="17" spans="1:45" x14ac:dyDescent="0.25">
      <c r="A17" t="s">
        <v>484</v>
      </c>
      <c r="B17" s="2">
        <v>38</v>
      </c>
      <c r="C17" s="2" t="s">
        <v>119</v>
      </c>
      <c r="D17" s="2" t="s">
        <v>116</v>
      </c>
      <c r="E17" s="2" t="s">
        <v>116</v>
      </c>
      <c r="F17" s="2" t="s">
        <v>126</v>
      </c>
      <c r="G17" s="2">
        <v>196</v>
      </c>
      <c r="H17" s="29">
        <v>10647</v>
      </c>
      <c r="I17" s="2">
        <v>14</v>
      </c>
      <c r="J17" s="2">
        <v>42</v>
      </c>
      <c r="K17" s="2">
        <v>33</v>
      </c>
      <c r="L17" s="2">
        <v>42</v>
      </c>
      <c r="M17" s="2">
        <v>41</v>
      </c>
      <c r="N17" s="91">
        <v>0</v>
      </c>
      <c r="O17" s="2">
        <v>41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</v>
      </c>
      <c r="Y17" s="2">
        <v>0</v>
      </c>
      <c r="AA17" s="22"/>
      <c r="AB17" s="20"/>
      <c r="AC17" s="21"/>
      <c r="AD17" s="23">
        <f t="shared" si="0"/>
        <v>41</v>
      </c>
      <c r="AE17" s="23" t="str">
        <f t="shared" si="1"/>
        <v>C</v>
      </c>
      <c r="AF17" s="23" t="str">
        <f>IF(AJ17="P",_xlfn.XLOOKUP($AQ17,Pitching!$AP$2:$AP$239,Pitching!$AS$2:$AS$239),"")</f>
        <v/>
      </c>
      <c r="AG17" s="23" t="str">
        <f>IF(AJ17="P",_xlfn.XLOOKUP($AQ17,Pitching!$AP$2:$AP$239,Pitching!$AT$2:$AT$239),"")</f>
        <v/>
      </c>
      <c r="AH17" s="23" t="e">
        <f>IF(J17&gt;0, IF(AJ17&lt;&gt;"P",_xlfn.XLOOKUP($AQ17,Batting!$AS$2:$AS$519,Batting!$AY$2:$AY$519),""),"")</f>
        <v>#N/A</v>
      </c>
      <c r="AI17" s="23" t="e" cm="1">
        <f t="array" ref="AI17">IF(J17&gt;0, IF(AJ17&lt;&gt;"P",_xlfn.XLOOKUP($AQ17,Batting!$AS$2:$AS$523,Batting!AZ$2:$AZ$523),""),"")</f>
        <v>#N/A</v>
      </c>
      <c r="AJ17" s="23" t="str">
        <f t="shared" si="2"/>
        <v>Field</v>
      </c>
      <c r="AK17" s="28" t="str">
        <f t="shared" si="3"/>
        <v>Elston Howard</v>
      </c>
      <c r="AL17" t="s">
        <v>1126</v>
      </c>
      <c r="AM17" t="s">
        <v>372</v>
      </c>
      <c r="AN17" s="23" t="str">
        <f t="shared" si="4"/>
        <v>Field</v>
      </c>
      <c r="AO17" s="23" t="str">
        <f t="shared" si="5"/>
        <v>C</v>
      </c>
      <c r="AP17" s="23">
        <f t="shared" si="6"/>
        <v>41</v>
      </c>
      <c r="AQ17" s="28" t="str">
        <f t="shared" si="7"/>
        <v>Howard</v>
      </c>
      <c r="AR17" s="23" t="e">
        <f t="shared" si="8"/>
        <v>#N/A</v>
      </c>
      <c r="AS17" s="23" t="e">
        <f t="shared" si="9"/>
        <v>#N/A</v>
      </c>
    </row>
    <row r="18" spans="1:45" x14ac:dyDescent="0.25">
      <c r="A18" t="s">
        <v>926</v>
      </c>
      <c r="B18" s="2">
        <v>23</v>
      </c>
      <c r="C18" s="2" t="s">
        <v>119</v>
      </c>
      <c r="D18" s="2" t="s">
        <v>122</v>
      </c>
      <c r="E18" s="2" t="s">
        <v>116</v>
      </c>
      <c r="F18" s="2" t="s">
        <v>136</v>
      </c>
      <c r="G18" s="2">
        <v>180</v>
      </c>
      <c r="H18" s="29">
        <v>16050</v>
      </c>
      <c r="I18" s="2">
        <v>4</v>
      </c>
      <c r="J18" s="2">
        <v>89</v>
      </c>
      <c r="K18" s="2">
        <v>24</v>
      </c>
      <c r="L18" s="2">
        <v>89</v>
      </c>
      <c r="M18" s="2">
        <v>47</v>
      </c>
      <c r="N18" s="91">
        <v>0</v>
      </c>
      <c r="O18" s="2">
        <v>0</v>
      </c>
      <c r="P18" s="2">
        <v>1</v>
      </c>
      <c r="Q18" s="2">
        <v>19</v>
      </c>
      <c r="R18" s="2">
        <v>30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54</v>
      </c>
      <c r="Y18" s="2">
        <v>0</v>
      </c>
      <c r="AA18" s="22"/>
      <c r="AB18" s="20"/>
      <c r="AC18" s="21"/>
      <c r="AD18" s="23">
        <f t="shared" si="0"/>
        <v>30</v>
      </c>
      <c r="AE18" s="23" t="str">
        <f t="shared" si="1"/>
        <v>3B</v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e">
        <f>IF(J18&gt;0, IF(AJ18&lt;&gt;"P",_xlfn.XLOOKUP($AQ18,Batting!$AS$2:$AS$519,Batting!$AY$2:$AY$519),""),"")</f>
        <v>#N/A</v>
      </c>
      <c r="AI18" s="23" t="e" cm="1">
        <f t="array" ref="AI18">IF(J18&gt;0, IF(AJ18&lt;&gt;"P",_xlfn.XLOOKUP($AQ18,Batting!$AS$2:$AS$523,Batting!AZ$2:$AZ$523),""),"")</f>
        <v>#N/A</v>
      </c>
      <c r="AJ18" s="23" t="str">
        <f t="shared" si="2"/>
        <v>Field</v>
      </c>
      <c r="AK18" s="28" t="str">
        <f t="shared" si="3"/>
        <v>Dalton Jones</v>
      </c>
      <c r="AL18" t="s">
        <v>1076</v>
      </c>
      <c r="AM18" t="s">
        <v>292</v>
      </c>
      <c r="AN18" s="23" t="str">
        <f t="shared" si="4"/>
        <v>Field</v>
      </c>
      <c r="AO18" s="23" t="str">
        <f t="shared" si="5"/>
        <v>3B</v>
      </c>
      <c r="AP18" s="23">
        <f t="shared" si="6"/>
        <v>30</v>
      </c>
      <c r="AQ18" s="28" t="str">
        <f t="shared" si="7"/>
        <v>Jones</v>
      </c>
      <c r="AR18" s="23" t="e">
        <f t="shared" si="8"/>
        <v>#N/A</v>
      </c>
      <c r="AS18" s="23" t="e">
        <f t="shared" si="9"/>
        <v>#N/A</v>
      </c>
    </row>
    <row r="19" spans="1:45" x14ac:dyDescent="0.25">
      <c r="A19" t="s">
        <v>969</v>
      </c>
      <c r="B19" s="2">
        <v>24</v>
      </c>
      <c r="C19" s="2" t="s">
        <v>119</v>
      </c>
      <c r="D19" s="2" t="s">
        <v>122</v>
      </c>
      <c r="E19" s="2" t="s">
        <v>122</v>
      </c>
      <c r="F19" s="2" t="s">
        <v>126</v>
      </c>
      <c r="G19" s="2">
        <v>178</v>
      </c>
      <c r="H19" s="29">
        <v>15622</v>
      </c>
      <c r="I19" s="2">
        <v>2</v>
      </c>
      <c r="J19" s="2">
        <v>21</v>
      </c>
      <c r="K19" s="2">
        <v>1</v>
      </c>
      <c r="L19" s="2">
        <v>21</v>
      </c>
      <c r="M19" s="2">
        <v>18</v>
      </c>
      <c r="N19" s="91">
        <v>18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3</v>
      </c>
      <c r="AA19" s="22"/>
      <c r="AB19" s="20"/>
      <c r="AC19" s="21"/>
      <c r="AD19" s="23">
        <f t="shared" si="0"/>
        <v>18</v>
      </c>
      <c r="AE19" s="23" t="str">
        <f t="shared" si="1"/>
        <v>P</v>
      </c>
      <c r="AF19" s="23">
        <f>IF(AJ19="P",_xlfn.XLOOKUP($AQ19,Pitching!$AP$2:$AP$239,Pitching!$AS$2:$AS$239),"")</f>
        <v>16</v>
      </c>
      <c r="AG19" s="23">
        <f>IF(AJ19="P",_xlfn.XLOOKUP($AQ19,Pitching!$AP$2:$AP$239,Pitching!$AT$2:$AT$239),"")</f>
        <v>2</v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>P</v>
      </c>
      <c r="AK19" s="28" t="str">
        <f t="shared" si="3"/>
        <v>Bill Landis</v>
      </c>
      <c r="AL19" t="s">
        <v>157</v>
      </c>
      <c r="AM19" t="s">
        <v>1021</v>
      </c>
      <c r="AN19" s="23" t="str">
        <f t="shared" si="4"/>
        <v>P</v>
      </c>
      <c r="AO19" s="23" t="str">
        <f t="shared" si="5"/>
        <v>P</v>
      </c>
      <c r="AP19" s="23">
        <f t="shared" si="6"/>
        <v>18</v>
      </c>
      <c r="AQ19" s="28" t="str">
        <f t="shared" si="7"/>
        <v>Landis</v>
      </c>
      <c r="AR19" s="23">
        <f t="shared" si="8"/>
        <v>16</v>
      </c>
      <c r="AS19" s="23">
        <f t="shared" si="9"/>
        <v>2</v>
      </c>
    </row>
    <row r="20" spans="1:45" x14ac:dyDescent="0.25">
      <c r="A20" t="s">
        <v>491</v>
      </c>
      <c r="B20" s="2">
        <v>33</v>
      </c>
      <c r="C20" s="2" t="s">
        <v>119</v>
      </c>
      <c r="D20" s="2" t="s">
        <v>116</v>
      </c>
      <c r="E20" s="2" t="s">
        <v>116</v>
      </c>
      <c r="F20" s="2" t="s">
        <v>136</v>
      </c>
      <c r="G20" s="2">
        <v>180</v>
      </c>
      <c r="H20" s="29">
        <v>12487</v>
      </c>
      <c r="I20" s="2">
        <v>11</v>
      </c>
      <c r="J20" s="2">
        <v>5</v>
      </c>
      <c r="K20" s="2">
        <v>1</v>
      </c>
      <c r="L20" s="2">
        <v>5</v>
      </c>
      <c r="M20" s="2">
        <v>5</v>
      </c>
      <c r="N20" s="91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5</v>
      </c>
      <c r="W20" s="2">
        <v>5</v>
      </c>
      <c r="X20" s="2">
        <v>0</v>
      </c>
      <c r="Y20" s="2">
        <v>2</v>
      </c>
      <c r="AA20" s="22"/>
      <c r="AB20" s="20"/>
      <c r="AC20" s="21"/>
      <c r="AD20" s="23">
        <f t="shared" si="0"/>
        <v>5</v>
      </c>
      <c r="AE20" s="23" t="str">
        <f t="shared" si="1"/>
        <v>RF</v>
      </c>
      <c r="AF20" s="23" t="str">
        <f>IF(AJ20="P",_xlfn.XLOOKUP($AQ20,Pitching!$AP$2:$AP$239,Pitching!$AS$2:$AS$239),"")</f>
        <v/>
      </c>
      <c r="AG20" s="23" t="str">
        <f>IF(AJ20="P",_xlfn.XLOOKUP($AQ20,Pitching!$AP$2:$AP$239,Pitching!$AT$2:$AT$239),"")</f>
        <v/>
      </c>
      <c r="AH20" s="23" t="e">
        <f>IF(J20&gt;0, IF(AJ20&lt;&gt;"P",_xlfn.XLOOKUP($AQ20,Batting!$AS$2:$AS$519,Batting!$AY$2:$AY$519),""),"")</f>
        <v>#N/A</v>
      </c>
      <c r="AI20" s="23" t="e" cm="1">
        <f t="array" ref="AI20">IF(J20&gt;0, IF(AJ20&lt;&gt;"P",_xlfn.XLOOKUP($AQ20,Batting!$AS$2:$AS$523,Batting!AZ$2:$AZ$523),""),"")</f>
        <v>#N/A</v>
      </c>
      <c r="AJ20" s="23" t="str">
        <f t="shared" si="2"/>
        <v>Field</v>
      </c>
      <c r="AK20" s="28" t="str">
        <f t="shared" si="3"/>
        <v>Jim Landis</v>
      </c>
      <c r="AL20" t="s">
        <v>296</v>
      </c>
      <c r="AM20" t="s">
        <v>1021</v>
      </c>
      <c r="AN20" s="23" t="str">
        <f t="shared" si="4"/>
        <v>Field</v>
      </c>
      <c r="AO20" s="23" t="str">
        <f t="shared" si="5"/>
        <v>RF</v>
      </c>
      <c r="AP20" s="23">
        <f t="shared" si="6"/>
        <v>5</v>
      </c>
      <c r="AQ20" s="28" t="str">
        <f t="shared" si="7"/>
        <v>Landis</v>
      </c>
      <c r="AR20" s="23" t="e">
        <f t="shared" si="8"/>
        <v>#N/A</v>
      </c>
      <c r="AS20" s="23" t="e">
        <f t="shared" si="9"/>
        <v>#N/A</v>
      </c>
    </row>
    <row r="21" spans="1:45" x14ac:dyDescent="0.25">
      <c r="A21" t="s">
        <v>645</v>
      </c>
      <c r="B21" s="2">
        <v>25</v>
      </c>
      <c r="C21" s="2" t="s">
        <v>119</v>
      </c>
      <c r="D21" s="2" t="s">
        <v>116</v>
      </c>
      <c r="E21" s="2" t="s">
        <v>116</v>
      </c>
      <c r="F21" s="2" t="s">
        <v>121</v>
      </c>
      <c r="G21" s="2">
        <v>200</v>
      </c>
      <c r="H21" s="29">
        <v>15447</v>
      </c>
      <c r="I21" s="2">
        <v>3</v>
      </c>
      <c r="J21" s="2">
        <v>39</v>
      </c>
      <c r="K21" s="2">
        <v>39</v>
      </c>
      <c r="L21" s="2">
        <v>39</v>
      </c>
      <c r="M21" s="2">
        <v>39</v>
      </c>
      <c r="N21" s="91">
        <v>39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2"/>
      <c r="AB21" s="20"/>
      <c r="AC21" s="21"/>
      <c r="AD21" s="23">
        <f t="shared" si="0"/>
        <v>39</v>
      </c>
      <c r="AE21" s="23" t="str">
        <f t="shared" si="1"/>
        <v>P</v>
      </c>
      <c r="AF21" s="23">
        <f>IF(AJ21="P",_xlfn.XLOOKUP($AQ21,Pitching!$AP$2:$AP$239,Pitching!$AS$2:$AS$239),"")</f>
        <v>25</v>
      </c>
      <c r="AG21" s="23">
        <f>IF(AJ21="P",_xlfn.XLOOKUP($AQ21,Pitching!$AP$2:$AP$239,Pitching!$AT$2:$AT$239),"")</f>
        <v>8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Jim Lonborg</v>
      </c>
      <c r="AL21" t="s">
        <v>296</v>
      </c>
      <c r="AM21" t="s">
        <v>1194</v>
      </c>
      <c r="AN21" s="23" t="str">
        <f t="shared" si="4"/>
        <v>P</v>
      </c>
      <c r="AO21" s="23" t="str">
        <f t="shared" si="5"/>
        <v>P</v>
      </c>
      <c r="AP21" s="23">
        <f t="shared" si="6"/>
        <v>39</v>
      </c>
      <c r="AQ21" s="28" t="str">
        <f t="shared" si="7"/>
        <v>Lonborg</v>
      </c>
      <c r="AR21" s="23">
        <f t="shared" si="8"/>
        <v>25</v>
      </c>
      <c r="AS21" s="23">
        <f t="shared" si="9"/>
        <v>8</v>
      </c>
    </row>
    <row r="22" spans="1:45" x14ac:dyDescent="0.25">
      <c r="A22" t="s">
        <v>974</v>
      </c>
      <c r="B22" s="2">
        <v>22</v>
      </c>
      <c r="C22" s="2" t="s">
        <v>119</v>
      </c>
      <c r="D22" s="2" t="s">
        <v>122</v>
      </c>
      <c r="E22" s="2" t="s">
        <v>122</v>
      </c>
      <c r="F22" s="2" t="s">
        <v>136</v>
      </c>
      <c r="G22" s="2">
        <v>182</v>
      </c>
      <c r="H22" s="29">
        <v>16275</v>
      </c>
      <c r="I22" s="2" t="s">
        <v>124</v>
      </c>
      <c r="J22" s="2">
        <v>27</v>
      </c>
      <c r="K22" s="2">
        <v>0</v>
      </c>
      <c r="L22" s="2">
        <v>27</v>
      </c>
      <c r="M22" s="2">
        <v>27</v>
      </c>
      <c r="N22" s="91">
        <v>27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2"/>
      <c r="AB22" s="20"/>
      <c r="AC22" s="21"/>
      <c r="AD22" s="23">
        <f t="shared" si="0"/>
        <v>27</v>
      </c>
      <c r="AE22" s="23" t="str">
        <f t="shared" si="1"/>
        <v>P</v>
      </c>
      <c r="AF22" s="23">
        <f>IF(AJ22="P",_xlfn.XLOOKUP($AQ22,Pitching!$AP$2:$AP$239,Pitching!$AS$2:$AS$239),"")</f>
        <v>28</v>
      </c>
      <c r="AG22" s="23">
        <f>IF(AJ22="P",_xlfn.XLOOKUP($AQ22,Pitching!$AP$2:$AP$239,Pitching!$AT$2:$AT$239),"")</f>
        <v>3</v>
      </c>
      <c r="AH22" s="23" t="str">
        <f>IF(J22&gt;0, IF(AJ22&lt;&gt;"P",_xlfn.XLOOKUP($AQ22,Batting!$AS$2:$AS$519,Batting!$AY$2:$AY$519),""),"")</f>
        <v/>
      </c>
      <c r="AI22" s="23" t="str" cm="1">
        <f t="array" ref="AI22">IF(J22&gt;0, IF(AJ22&lt;&gt;"P",_xlfn.XLOOKUP($AQ22,Batting!$AS$2:$AS$523,Batting!AZ$2:$AZ$523),""),"")</f>
        <v/>
      </c>
      <c r="AJ22" s="23" t="str">
        <f t="shared" si="2"/>
        <v>P</v>
      </c>
      <c r="AK22" s="28" t="str">
        <f t="shared" si="3"/>
        <v>Sparky Lyle</v>
      </c>
      <c r="AL22" t="s">
        <v>1331</v>
      </c>
      <c r="AM22" t="s">
        <v>1332</v>
      </c>
      <c r="AN22" s="23" t="str">
        <f t="shared" si="4"/>
        <v>P</v>
      </c>
      <c r="AO22" s="23" t="str">
        <f t="shared" si="5"/>
        <v>P</v>
      </c>
      <c r="AP22" s="23">
        <f t="shared" si="6"/>
        <v>27</v>
      </c>
      <c r="AQ22" s="28" t="str">
        <f t="shared" si="7"/>
        <v>Lyle</v>
      </c>
      <c r="AR22" s="23">
        <f t="shared" si="8"/>
        <v>28</v>
      </c>
      <c r="AS22" s="23">
        <f t="shared" si="9"/>
        <v>3</v>
      </c>
    </row>
    <row r="23" spans="1:45" x14ac:dyDescent="0.25">
      <c r="A23" t="s">
        <v>654</v>
      </c>
      <c r="B23" s="2">
        <v>37</v>
      </c>
      <c r="C23" s="2" t="s">
        <v>119</v>
      </c>
      <c r="D23" s="2" t="s">
        <v>116</v>
      </c>
      <c r="E23" s="2" t="s">
        <v>116</v>
      </c>
      <c r="F23" s="2" t="s">
        <v>126</v>
      </c>
      <c r="G23" s="2">
        <v>215</v>
      </c>
      <c r="H23" s="29">
        <v>10962</v>
      </c>
      <c r="I23" s="2">
        <v>11</v>
      </c>
      <c r="J23" s="2">
        <v>11</v>
      </c>
      <c r="K23" s="2">
        <v>0</v>
      </c>
      <c r="L23" s="2">
        <v>11</v>
      </c>
      <c r="M23" s="2">
        <v>11</v>
      </c>
      <c r="N23" s="91">
        <v>11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AA23" s="22"/>
      <c r="AB23" s="20"/>
      <c r="AC23" s="21"/>
      <c r="AD23" s="23">
        <f t="shared" si="0"/>
        <v>11</v>
      </c>
      <c r="AE23" s="23" t="str">
        <f t="shared" si="1"/>
        <v>P</v>
      </c>
      <c r="AF23" s="23">
        <f>IF(AJ23="P",_xlfn.XLOOKUP($AQ23,Pitching!$AP$2:$AP$239,Pitching!$AS$2:$AS$239),"")</f>
        <v>29</v>
      </c>
      <c r="AG23" s="23">
        <f>IF(AJ23="P",_xlfn.XLOOKUP($AQ23,Pitching!$AP$2:$AP$239,Pitching!$AT$2:$AT$239),"")</f>
        <v>3</v>
      </c>
      <c r="AH23" s="23" t="str">
        <f>IF(J23&gt;0, IF(AJ23&lt;&gt;"P",_xlfn.XLOOKUP($AQ23,Batting!$AS$2:$AS$519,Batting!$AY$2:$AY$519),""),"")</f>
        <v/>
      </c>
      <c r="AI23" s="23" t="str" cm="1">
        <f t="array" ref="AI23">IF(J23&gt;0, IF(AJ23&lt;&gt;"P",_xlfn.XLOOKUP($AQ23,Batting!$AS$2:$AS$523,Batting!AZ$2:$AZ$523),""),"")</f>
        <v/>
      </c>
      <c r="AJ23" s="23" t="str">
        <f t="shared" si="2"/>
        <v>P</v>
      </c>
      <c r="AK23" s="28" t="str">
        <f t="shared" si="3"/>
        <v>Don McMahon</v>
      </c>
      <c r="AL23" t="s">
        <v>140</v>
      </c>
      <c r="AM23" t="s">
        <v>1106</v>
      </c>
      <c r="AN23" s="23" t="str">
        <f t="shared" si="4"/>
        <v>P</v>
      </c>
      <c r="AO23" s="23" t="str">
        <f t="shared" si="5"/>
        <v>P</v>
      </c>
      <c r="AP23" s="23">
        <f t="shared" si="6"/>
        <v>11</v>
      </c>
      <c r="AQ23" s="28" t="str">
        <f t="shared" si="7"/>
        <v>McMahon</v>
      </c>
      <c r="AR23" s="23">
        <f t="shared" si="8"/>
        <v>29</v>
      </c>
      <c r="AS23" s="23">
        <f t="shared" si="9"/>
        <v>3</v>
      </c>
    </row>
    <row r="24" spans="1:45" x14ac:dyDescent="0.25">
      <c r="A24" t="s">
        <v>663</v>
      </c>
      <c r="B24" s="2">
        <v>23</v>
      </c>
      <c r="C24" s="2" t="s">
        <v>119</v>
      </c>
      <c r="D24" s="2" t="s">
        <v>116</v>
      </c>
      <c r="E24" s="2" t="s">
        <v>116</v>
      </c>
      <c r="F24" s="2" t="s">
        <v>136</v>
      </c>
      <c r="G24" s="2">
        <v>185</v>
      </c>
      <c r="H24" s="29">
        <v>15954</v>
      </c>
      <c r="I24" s="2">
        <v>5</v>
      </c>
      <c r="J24" s="2">
        <v>10</v>
      </c>
      <c r="K24" s="2">
        <v>9</v>
      </c>
      <c r="L24" s="2">
        <v>10</v>
      </c>
      <c r="M24" s="2">
        <v>10</v>
      </c>
      <c r="N24" s="91">
        <v>10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2"/>
      <c r="AB24" s="20"/>
      <c r="AC24" s="21"/>
      <c r="AD24" s="23">
        <f t="shared" si="0"/>
        <v>10</v>
      </c>
      <c r="AE24" s="23" t="str">
        <f t="shared" si="1"/>
        <v>P</v>
      </c>
      <c r="AF24" s="23">
        <f>IF(AJ24="P",_xlfn.XLOOKUP($AQ24,Pitching!$AP$2:$AP$239,Pitching!$AS$2:$AS$239),"")</f>
        <v>17</v>
      </c>
      <c r="AG24" s="23">
        <f>IF(AJ24="P",_xlfn.XLOOKUP($AQ24,Pitching!$AP$2:$AP$239,Pitching!$AT$2:$AT$239),"")</f>
        <v>6</v>
      </c>
      <c r="AH24" s="23" t="str">
        <f>IF(J24&gt;0, IF(AJ24&lt;&gt;"P",_xlfn.XLOOKUP($AQ24,Batting!$AS$2:$AS$519,Batting!$AY$2:$AY$519),""),"")</f>
        <v/>
      </c>
      <c r="AI24" s="23" t="str" cm="1">
        <f t="array" ref="AI24">IF(J24&gt;0, IF(AJ24&lt;&gt;"P",_xlfn.XLOOKUP($AQ24,Batting!$AS$2:$AS$523,Batting!AZ$2:$AZ$523),""),"")</f>
        <v/>
      </c>
      <c r="AJ24" s="23" t="str">
        <f t="shared" si="2"/>
        <v>P</v>
      </c>
      <c r="AK24" s="28" t="str">
        <f t="shared" si="3"/>
        <v>Dave Morehead</v>
      </c>
      <c r="AL24" t="s">
        <v>273</v>
      </c>
      <c r="AM24" t="s">
        <v>1086</v>
      </c>
      <c r="AN24" s="23" t="str">
        <f t="shared" si="4"/>
        <v>P</v>
      </c>
      <c r="AO24" s="23" t="str">
        <f t="shared" si="5"/>
        <v>P</v>
      </c>
      <c r="AP24" s="23">
        <f t="shared" si="6"/>
        <v>10</v>
      </c>
      <c r="AQ24" s="28" t="str">
        <f t="shared" si="7"/>
        <v>Morehead</v>
      </c>
      <c r="AR24" s="23">
        <f t="shared" si="8"/>
        <v>17</v>
      </c>
      <c r="AS24" s="23">
        <f t="shared" si="9"/>
        <v>6</v>
      </c>
    </row>
    <row r="25" spans="1:45" x14ac:dyDescent="0.25">
      <c r="A25" t="s">
        <v>678</v>
      </c>
      <c r="B25" s="2">
        <v>33</v>
      </c>
      <c r="C25" s="2" t="s">
        <v>119</v>
      </c>
      <c r="D25" s="2" t="s">
        <v>116</v>
      </c>
      <c r="E25" s="2" t="s">
        <v>116</v>
      </c>
      <c r="F25" s="2" t="s">
        <v>136</v>
      </c>
      <c r="G25" s="2">
        <v>190</v>
      </c>
      <c r="H25" s="29">
        <v>12375</v>
      </c>
      <c r="I25" s="2">
        <v>6</v>
      </c>
      <c r="J25" s="2">
        <v>34</v>
      </c>
      <c r="K25" s="2">
        <v>0</v>
      </c>
      <c r="L25" s="2">
        <v>34</v>
      </c>
      <c r="M25" s="2">
        <v>34</v>
      </c>
      <c r="N25" s="91">
        <v>34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AA25" s="22"/>
      <c r="AB25" s="20"/>
      <c r="AC25" s="21"/>
      <c r="AD25" s="23">
        <f t="shared" si="0"/>
        <v>34</v>
      </c>
      <c r="AE25" s="23" t="str">
        <f t="shared" si="1"/>
        <v>P</v>
      </c>
      <c r="AF25" s="23">
        <f>IF(AJ25="P",_xlfn.XLOOKUP($AQ25,Pitching!$AP$2:$AP$239,Pitching!$AS$2:$AS$239),"")</f>
        <v>23</v>
      </c>
      <c r="AG25" s="23">
        <f>IF(AJ25="P",_xlfn.XLOOKUP($AQ25,Pitching!$AP$2:$AP$239,Pitching!$AT$2:$AT$239),"")</f>
        <v>3</v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>P</v>
      </c>
      <c r="AK25" s="28" t="str">
        <f t="shared" si="3"/>
        <v>Dan Osinski</v>
      </c>
      <c r="AL25" t="s">
        <v>269</v>
      </c>
      <c r="AM25" t="s">
        <v>192</v>
      </c>
      <c r="AN25" s="23" t="str">
        <f t="shared" si="4"/>
        <v>P</v>
      </c>
      <c r="AO25" s="23" t="str">
        <f t="shared" si="5"/>
        <v>P</v>
      </c>
      <c r="AP25" s="23">
        <f t="shared" si="6"/>
        <v>34</v>
      </c>
      <c r="AQ25" s="28" t="str">
        <f t="shared" si="7"/>
        <v>Osinski</v>
      </c>
      <c r="AR25" s="23">
        <f t="shared" si="8"/>
        <v>23</v>
      </c>
      <c r="AS25" s="23">
        <f t="shared" si="9"/>
        <v>3</v>
      </c>
    </row>
    <row r="26" spans="1:45" x14ac:dyDescent="0.25">
      <c r="A26" t="s">
        <v>414</v>
      </c>
      <c r="B26" s="2">
        <v>24</v>
      </c>
      <c r="C26" s="2" t="s">
        <v>119</v>
      </c>
      <c r="D26" s="2" t="s">
        <v>116</v>
      </c>
      <c r="E26" s="2" t="s">
        <v>116</v>
      </c>
      <c r="F26" s="2" t="s">
        <v>118</v>
      </c>
      <c r="G26" s="2">
        <v>175</v>
      </c>
      <c r="H26" s="29">
        <v>15884</v>
      </c>
      <c r="I26" s="2">
        <v>4</v>
      </c>
      <c r="J26" s="2">
        <v>142</v>
      </c>
      <c r="K26" s="2">
        <v>137</v>
      </c>
      <c r="L26" s="2">
        <v>142</v>
      </c>
      <c r="M26" s="2">
        <v>141</v>
      </c>
      <c r="N26" s="91">
        <v>0</v>
      </c>
      <c r="O26" s="2">
        <v>0</v>
      </c>
      <c r="P26" s="2">
        <v>0</v>
      </c>
      <c r="Q26" s="2">
        <v>0</v>
      </c>
      <c r="R26" s="2">
        <v>0</v>
      </c>
      <c r="S26" s="2">
        <v>141</v>
      </c>
      <c r="T26" s="2">
        <v>0</v>
      </c>
      <c r="U26" s="2">
        <v>0</v>
      </c>
      <c r="V26" s="2">
        <v>0</v>
      </c>
      <c r="W26" s="2">
        <v>0</v>
      </c>
      <c r="X26" s="2">
        <v>1</v>
      </c>
      <c r="Y26" s="2">
        <v>0</v>
      </c>
      <c r="AA26" s="22"/>
      <c r="AB26" s="20"/>
      <c r="AC26" s="21"/>
      <c r="AD26" s="23">
        <f t="shared" si="0"/>
        <v>141</v>
      </c>
      <c r="AE26" s="23" t="str">
        <f t="shared" si="1"/>
        <v>ss</v>
      </c>
      <c r="AF26" s="23" t="str">
        <f>IF(AJ26="P",_xlfn.XLOOKUP($AQ26,Pitching!$AP$2:$AP$239,Pitching!$AS$2:$AS$239),"")</f>
        <v/>
      </c>
      <c r="AG26" s="23" t="str">
        <f>IF(AJ26="P",_xlfn.XLOOKUP($AQ26,Pitching!$AP$2:$AP$239,Pitching!$AT$2:$AT$239),"")</f>
        <v/>
      </c>
      <c r="AH26" s="23" t="str">
        <f>IF(J26&gt;0, IF(AJ26&lt;&gt;"P",_xlfn.XLOOKUP($AQ26,Batting!$AS$2:$AS$519,Batting!$AY$2:$AY$519),""),"")</f>
        <v>4B</v>
      </c>
      <c r="AI26" s="23" t="str" cm="1">
        <f t="array" ref="AI26">IF(J26&gt;0, IF(AJ26&lt;&gt;"P",_xlfn.XLOOKUP($AQ26,Batting!$AS$2:$AS$523,Batting!AZ$2:$AZ$523),""),"")</f>
        <v>R</v>
      </c>
      <c r="AJ26" s="23" t="str">
        <f t="shared" si="2"/>
        <v>Field</v>
      </c>
      <c r="AK26" s="28" t="str">
        <f t="shared" si="3"/>
        <v>Rico Petrocelli</v>
      </c>
      <c r="AL26" t="s">
        <v>1301</v>
      </c>
      <c r="AM26" t="s">
        <v>1302</v>
      </c>
      <c r="AN26" s="23" t="str">
        <f t="shared" si="4"/>
        <v>Field</v>
      </c>
      <c r="AO26" s="23" t="str">
        <f t="shared" si="5"/>
        <v>ss</v>
      </c>
      <c r="AP26" s="23">
        <f t="shared" si="6"/>
        <v>141</v>
      </c>
      <c r="AQ26" s="28" t="str">
        <f t="shared" si="7"/>
        <v>Petrocelli</v>
      </c>
      <c r="AR26" s="23" t="str">
        <f t="shared" si="8"/>
        <v>4B</v>
      </c>
      <c r="AS26" s="23" t="str">
        <f t="shared" si="9"/>
        <v>R</v>
      </c>
    </row>
    <row r="27" spans="1:45" x14ac:dyDescent="0.25">
      <c r="A27" t="s">
        <v>981</v>
      </c>
      <c r="B27" s="2">
        <v>19</v>
      </c>
      <c r="C27" s="2" t="s">
        <v>119</v>
      </c>
      <c r="D27" s="2" t="s">
        <v>122</v>
      </c>
      <c r="E27" s="2" t="s">
        <v>116</v>
      </c>
      <c r="F27" s="2" t="s">
        <v>136</v>
      </c>
      <c r="G27" s="2">
        <v>190</v>
      </c>
      <c r="H27" s="29">
        <v>17383</v>
      </c>
      <c r="I27" s="2" t="s">
        <v>124</v>
      </c>
      <c r="J27" s="2">
        <v>5</v>
      </c>
      <c r="K27" s="2">
        <v>0</v>
      </c>
      <c r="L27" s="2">
        <v>5</v>
      </c>
      <c r="M27" s="2">
        <v>3</v>
      </c>
      <c r="N27" s="91">
        <v>0</v>
      </c>
      <c r="O27" s="2">
        <v>0</v>
      </c>
      <c r="P27" s="2">
        <v>0</v>
      </c>
      <c r="Q27" s="2">
        <v>0</v>
      </c>
      <c r="R27" s="2">
        <v>2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3</v>
      </c>
      <c r="Y27" s="2">
        <v>1</v>
      </c>
      <c r="AA27" s="22"/>
      <c r="AB27" s="20"/>
      <c r="AC27" s="21"/>
      <c r="AD27" s="23">
        <f t="shared" si="0"/>
        <v>2</v>
      </c>
      <c r="AE27" s="23" t="str">
        <f t="shared" si="1"/>
        <v>3B</v>
      </c>
      <c r="AF27" s="23" t="str">
        <f>IF(AJ27="P",_xlfn.XLOOKUP($AQ27,Pitching!$AP$2:$AP$239,Pitching!$AS$2:$AS$239),"")</f>
        <v/>
      </c>
      <c r="AG27" s="23" t="str">
        <f>IF(AJ27="P",_xlfn.XLOOKUP($AQ27,Pitching!$AP$2:$AP$239,Pitching!$AT$2:$AT$239),"")</f>
        <v/>
      </c>
      <c r="AH27" s="23" t="str">
        <f>IF(J27&gt;0, IF(AJ27&lt;&gt;"P",_xlfn.XLOOKUP($AQ27,Batting!$AS$2:$AS$519,Batting!$AY$2:$AY$519),""),"")</f>
        <v>6C</v>
      </c>
      <c r="AI27" s="23" t="str" cm="1">
        <f t="array" ref="AI27">IF(J27&gt;0, IF(AJ27&lt;&gt;"P",_xlfn.XLOOKUP($AQ27,Batting!$AS$2:$AS$523,Batting!AZ$2:$AZ$523),""),"")</f>
        <v>L</v>
      </c>
      <c r="AJ27" s="23" t="str">
        <f t="shared" si="2"/>
        <v>Field</v>
      </c>
      <c r="AK27" s="28" t="str">
        <f t="shared" si="3"/>
        <v>Ken Poulsen</v>
      </c>
      <c r="AL27" t="s">
        <v>303</v>
      </c>
      <c r="AM27" t="s">
        <v>1234</v>
      </c>
      <c r="AN27" s="23" t="str">
        <f t="shared" si="4"/>
        <v>Field</v>
      </c>
      <c r="AO27" s="23" t="str">
        <f t="shared" si="5"/>
        <v>3B</v>
      </c>
      <c r="AP27" s="23">
        <f t="shared" si="6"/>
        <v>2</v>
      </c>
      <c r="AQ27" s="28" t="str">
        <f t="shared" si="7"/>
        <v>Poulsen</v>
      </c>
      <c r="AR27" s="23" t="str">
        <f t="shared" si="8"/>
        <v>6C</v>
      </c>
      <c r="AS27" s="23" t="str">
        <f t="shared" si="9"/>
        <v>L</v>
      </c>
    </row>
    <row r="28" spans="1:45" x14ac:dyDescent="0.25">
      <c r="A28" t="s">
        <v>983</v>
      </c>
      <c r="B28" s="2">
        <v>21</v>
      </c>
      <c r="C28" s="2" t="s">
        <v>119</v>
      </c>
      <c r="D28" s="2" t="s">
        <v>122</v>
      </c>
      <c r="E28" s="2" t="s">
        <v>122</v>
      </c>
      <c r="F28" s="2" t="s">
        <v>120</v>
      </c>
      <c r="G28" s="2">
        <v>170</v>
      </c>
      <c r="H28" s="29">
        <v>16619</v>
      </c>
      <c r="I28" s="2" t="s">
        <v>124</v>
      </c>
      <c r="J28" s="2">
        <v>10</v>
      </c>
      <c r="K28" s="2">
        <v>8</v>
      </c>
      <c r="L28" s="2">
        <v>10</v>
      </c>
      <c r="M28" s="2">
        <v>10</v>
      </c>
      <c r="N28" s="91">
        <v>10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AA28" s="22"/>
      <c r="AB28" s="20"/>
      <c r="AC28" s="21"/>
      <c r="AD28" s="23">
        <f t="shared" si="0"/>
        <v>10</v>
      </c>
      <c r="AE28" s="23" t="str">
        <f t="shared" si="1"/>
        <v>P</v>
      </c>
      <c r="AF28" s="23">
        <f>IF(AJ28="P",_xlfn.XLOOKUP($AQ28,Pitching!$AP$2:$AP$239,Pitching!$AS$2:$AS$239),"")</f>
        <v>14</v>
      </c>
      <c r="AG28" s="23">
        <f>IF(AJ28="P",_xlfn.XLOOKUP($AQ28,Pitching!$AP$2:$AP$239,Pitching!$AT$2:$AT$239),"")</f>
        <v>5</v>
      </c>
      <c r="AH28" s="23" t="str">
        <f>IF(J28&gt;0, IF(AJ28&lt;&gt;"P",_xlfn.XLOOKUP($AQ28,Batting!$AS$2:$AS$519,Batting!$AY$2:$AY$519),""),"")</f>
        <v/>
      </c>
      <c r="AI28" s="23" t="str" cm="1">
        <f t="array" ref="AI28">IF(J28&gt;0, IF(AJ28&lt;&gt;"P",_xlfn.XLOOKUP($AQ28,Batting!$AS$2:$AS$523,Batting!AZ$2:$AZ$523),""),"")</f>
        <v/>
      </c>
      <c r="AJ28" s="23" t="str">
        <f t="shared" si="2"/>
        <v>P</v>
      </c>
      <c r="AK28" s="28" t="str">
        <f t="shared" si="3"/>
        <v>Billy Rohr</v>
      </c>
      <c r="AL28" t="s">
        <v>1026</v>
      </c>
      <c r="AM28" t="s">
        <v>1027</v>
      </c>
      <c r="AN28" s="23" t="str">
        <f t="shared" si="4"/>
        <v>P</v>
      </c>
      <c r="AO28" s="23" t="str">
        <f t="shared" si="5"/>
        <v>P</v>
      </c>
      <c r="AP28" s="23">
        <f t="shared" si="6"/>
        <v>10</v>
      </c>
      <c r="AQ28" s="28" t="str">
        <f t="shared" si="7"/>
        <v>Rohr</v>
      </c>
      <c r="AR28" s="23">
        <f t="shared" si="8"/>
        <v>14</v>
      </c>
      <c r="AS28" s="23">
        <f t="shared" si="9"/>
        <v>5</v>
      </c>
    </row>
    <row r="29" spans="1:45" x14ac:dyDescent="0.25">
      <c r="A29" t="s">
        <v>501</v>
      </c>
      <c r="B29" s="2">
        <v>25</v>
      </c>
      <c r="C29" s="2" t="s">
        <v>119</v>
      </c>
      <c r="D29" s="2" t="s">
        <v>116</v>
      </c>
      <c r="E29" s="2" t="s">
        <v>116</v>
      </c>
      <c r="F29" s="2" t="s">
        <v>126</v>
      </c>
      <c r="G29" s="2">
        <v>205</v>
      </c>
      <c r="H29" s="29">
        <v>15305</v>
      </c>
      <c r="I29" s="2">
        <v>4</v>
      </c>
      <c r="J29" s="2">
        <v>79</v>
      </c>
      <c r="K29" s="2">
        <v>74</v>
      </c>
      <c r="L29" s="2">
        <v>79</v>
      </c>
      <c r="M29" s="2">
        <v>79</v>
      </c>
      <c r="N29" s="91">
        <v>0</v>
      </c>
      <c r="O29" s="2">
        <v>79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AA29" s="22"/>
      <c r="AB29" s="20"/>
      <c r="AC29" s="21"/>
      <c r="AD29" s="23">
        <f t="shared" si="0"/>
        <v>79</v>
      </c>
      <c r="AE29" s="23" t="str">
        <f t="shared" si="1"/>
        <v>C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6C</v>
      </c>
      <c r="AI29" s="23" t="str" cm="1">
        <f t="array" ref="AI29">IF(J29&gt;0, IF(AJ29&lt;&gt;"P",_xlfn.XLOOKUP($AQ29,Batting!$AS$2:$AS$523,Batting!AZ$2:$AZ$523),""),"")</f>
        <v>R</v>
      </c>
      <c r="AJ29" s="23" t="str">
        <f t="shared" si="2"/>
        <v>Field</v>
      </c>
      <c r="AK29" s="28" t="str">
        <f t="shared" si="3"/>
        <v>Mike Ryan</v>
      </c>
      <c r="AL29" t="s">
        <v>314</v>
      </c>
      <c r="AM29" t="s">
        <v>319</v>
      </c>
      <c r="AN29" s="23" t="str">
        <f t="shared" si="4"/>
        <v>Field</v>
      </c>
      <c r="AO29" s="23" t="str">
        <f t="shared" si="5"/>
        <v>C</v>
      </c>
      <c r="AP29" s="23">
        <f t="shared" si="6"/>
        <v>79</v>
      </c>
      <c r="AQ29" s="28" t="str">
        <f t="shared" si="7"/>
        <v>Ryan</v>
      </c>
      <c r="AR29" s="23" t="str">
        <f t="shared" si="8"/>
        <v>6C</v>
      </c>
      <c r="AS29" s="23" t="str">
        <f t="shared" si="9"/>
        <v>R</v>
      </c>
    </row>
    <row r="30" spans="1:45" x14ac:dyDescent="0.25">
      <c r="A30" t="s">
        <v>538</v>
      </c>
      <c r="B30" s="2">
        <v>26</v>
      </c>
      <c r="C30" s="2" t="s">
        <v>115</v>
      </c>
      <c r="D30" s="2" t="s">
        <v>116</v>
      </c>
      <c r="E30" s="2" t="s">
        <v>116</v>
      </c>
      <c r="F30" s="2" t="s">
        <v>126</v>
      </c>
      <c r="G30" s="2">
        <v>185</v>
      </c>
      <c r="H30" s="29">
        <v>14838</v>
      </c>
      <c r="I30" s="2">
        <v>5</v>
      </c>
      <c r="J30" s="2">
        <v>50</v>
      </c>
      <c r="K30" s="2">
        <v>11</v>
      </c>
      <c r="L30" s="2">
        <v>50</v>
      </c>
      <c r="M30" s="2">
        <v>50</v>
      </c>
      <c r="N30" s="91">
        <v>50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AA30" s="22"/>
      <c r="AB30" s="20"/>
      <c r="AC30" s="21"/>
      <c r="AD30" s="23">
        <f t="shared" si="0"/>
        <v>50</v>
      </c>
      <c r="AE30" s="23" t="str">
        <f t="shared" si="1"/>
        <v>P</v>
      </c>
      <c r="AF30" s="23">
        <f>IF(AJ30="P",_xlfn.XLOOKUP($AQ30,Pitching!$AP$2:$AP$239,Pitching!$AS$2:$AS$239),"")</f>
        <v>21</v>
      </c>
      <c r="AG30" s="23">
        <f>IF(AJ30="P",_xlfn.XLOOKUP($AQ30,Pitching!$AP$2:$AP$239,Pitching!$AT$2:$AT$239),"")</f>
        <v>4</v>
      </c>
      <c r="AH30" s="23" t="str">
        <f>IF(J30&gt;0, IF(AJ30&lt;&gt;"P",_xlfn.XLOOKUP($AQ30,Batting!$AS$2:$AS$519,Batting!$AY$2:$AY$519),""),"")</f>
        <v/>
      </c>
      <c r="AI30" s="23" t="str" cm="1">
        <f t="array" ref="AI30">IF(J30&gt;0, IF(AJ30&lt;&gt;"P",_xlfn.XLOOKUP($AQ30,Batting!$AS$2:$AS$523,Batting!AZ$2:$AZ$523),""),"")</f>
        <v/>
      </c>
      <c r="AJ30" s="23" t="str">
        <f t="shared" si="2"/>
        <v>P</v>
      </c>
      <c r="AK30" s="28" t="str">
        <f t="shared" si="3"/>
        <v>José Santiago</v>
      </c>
      <c r="AL30" t="s">
        <v>300</v>
      </c>
      <c r="AM30" t="s">
        <v>1227</v>
      </c>
      <c r="AN30" s="23" t="str">
        <f t="shared" si="4"/>
        <v>P</v>
      </c>
      <c r="AO30" s="23" t="str">
        <f t="shared" si="5"/>
        <v>P</v>
      </c>
      <c r="AP30" s="23">
        <f t="shared" si="6"/>
        <v>50</v>
      </c>
      <c r="AQ30" s="28" t="str">
        <f t="shared" si="7"/>
        <v>Santiago</v>
      </c>
      <c r="AR30" s="23">
        <f t="shared" si="8"/>
        <v>21</v>
      </c>
      <c r="AS30" s="23">
        <f t="shared" si="9"/>
        <v>4</v>
      </c>
    </row>
    <row r="31" spans="1:45" x14ac:dyDescent="0.25">
      <c r="A31" t="s">
        <v>410</v>
      </c>
      <c r="B31" s="2">
        <v>23</v>
      </c>
      <c r="C31" s="2" t="s">
        <v>119</v>
      </c>
      <c r="D31" s="2" t="s">
        <v>116</v>
      </c>
      <c r="E31" s="2" t="s">
        <v>116</v>
      </c>
      <c r="F31" s="2" t="s">
        <v>126</v>
      </c>
      <c r="G31" s="2">
        <v>200</v>
      </c>
      <c r="H31" s="29">
        <v>16154</v>
      </c>
      <c r="I31" s="2">
        <v>2</v>
      </c>
      <c r="J31" s="2">
        <v>159</v>
      </c>
      <c r="K31" s="2">
        <v>149</v>
      </c>
      <c r="L31" s="2">
        <v>159</v>
      </c>
      <c r="M31" s="2">
        <v>152</v>
      </c>
      <c r="N31" s="91">
        <v>0</v>
      </c>
      <c r="O31" s="2">
        <v>0</v>
      </c>
      <c r="P31" s="2">
        <v>152</v>
      </c>
      <c r="Q31" s="2">
        <v>0</v>
      </c>
      <c r="R31" s="2">
        <v>2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9</v>
      </c>
      <c r="Y31" s="2">
        <v>1</v>
      </c>
      <c r="AA31" s="22"/>
      <c r="AB31" s="20"/>
      <c r="AC31" s="21"/>
      <c r="AD31" s="23">
        <f t="shared" si="0"/>
        <v>152</v>
      </c>
      <c r="AE31" s="23" t="str">
        <f t="shared" si="1"/>
        <v>1B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>3B</v>
      </c>
      <c r="AI31" s="23" t="str" cm="1">
        <f t="array" ref="AI31">IF(J31&gt;0, IF(AJ31&lt;&gt;"P",_xlfn.XLOOKUP($AQ31,Batting!$AS$2:$AS$523,Batting!AZ$2:$AZ$523),""),"")</f>
        <v>R</v>
      </c>
      <c r="AJ31" s="23" t="str">
        <f t="shared" si="2"/>
        <v>Field</v>
      </c>
      <c r="AK31" s="28" t="str">
        <f t="shared" si="3"/>
        <v>George Scott</v>
      </c>
      <c r="AL31" t="s">
        <v>285</v>
      </c>
      <c r="AM31" t="s">
        <v>316</v>
      </c>
      <c r="AN31" s="23" t="str">
        <f t="shared" si="4"/>
        <v>Field</v>
      </c>
      <c r="AO31" s="23" t="str">
        <f t="shared" si="5"/>
        <v>1B</v>
      </c>
      <c r="AP31" s="23">
        <f t="shared" si="6"/>
        <v>152</v>
      </c>
      <c r="AQ31" s="28" t="str">
        <f t="shared" si="7"/>
        <v>Scott</v>
      </c>
      <c r="AR31" s="23" t="str">
        <f t="shared" si="8"/>
        <v>3B</v>
      </c>
      <c r="AS31" s="23" t="str">
        <f t="shared" si="9"/>
        <v>R</v>
      </c>
    </row>
    <row r="32" spans="1:45" x14ac:dyDescent="0.25">
      <c r="A32" t="s">
        <v>987</v>
      </c>
      <c r="B32" s="2">
        <v>33</v>
      </c>
      <c r="C32" s="2" t="s">
        <v>119</v>
      </c>
      <c r="D32" s="2" t="s">
        <v>122</v>
      </c>
      <c r="E32" s="2" t="s">
        <v>116</v>
      </c>
      <c r="F32" s="2" t="s">
        <v>126</v>
      </c>
      <c r="G32" s="2">
        <v>200</v>
      </c>
      <c r="H32" s="29">
        <v>12261</v>
      </c>
      <c r="I32" s="2">
        <v>11</v>
      </c>
      <c r="J32" s="2">
        <v>33</v>
      </c>
      <c r="K32" s="2">
        <v>7</v>
      </c>
      <c r="L32" s="2">
        <v>33</v>
      </c>
      <c r="M32" s="2">
        <v>13</v>
      </c>
      <c r="N32" s="91">
        <v>0</v>
      </c>
      <c r="O32" s="2">
        <v>0</v>
      </c>
      <c r="P32" s="2">
        <v>13</v>
      </c>
      <c r="Q32" s="2">
        <v>0</v>
      </c>
      <c r="R32" s="2">
        <v>0</v>
      </c>
      <c r="S32" s="2">
        <v>0</v>
      </c>
      <c r="T32" s="2">
        <v>1</v>
      </c>
      <c r="U32" s="2">
        <v>0</v>
      </c>
      <c r="V32" s="2">
        <v>0</v>
      </c>
      <c r="W32" s="2">
        <v>1</v>
      </c>
      <c r="X32" s="2">
        <v>23</v>
      </c>
      <c r="Y32" s="2">
        <v>0</v>
      </c>
      <c r="AA32" s="22"/>
      <c r="AB32" s="20"/>
      <c r="AC32" s="21"/>
      <c r="AD32" s="23">
        <f t="shared" si="0"/>
        <v>13</v>
      </c>
      <c r="AE32" s="23" t="str">
        <f t="shared" si="1"/>
        <v>1B</v>
      </c>
      <c r="AF32" s="23" t="str">
        <f>IF(AJ32="P",_xlfn.XLOOKUP($AQ32,Pitching!$AP$2:$AP$239,Pitching!$AS$2:$AS$239),"")</f>
        <v/>
      </c>
      <c r="AG32" s="23" t="str">
        <f>IF(AJ32="P",_xlfn.XLOOKUP($AQ32,Pitching!$AP$2:$AP$239,Pitching!$AT$2:$AT$239),"")</f>
        <v/>
      </c>
      <c r="AH32" s="23" t="str">
        <f>IF(J32&gt;0, IF(AJ32&lt;&gt;"P",_xlfn.XLOOKUP($AQ32,Batting!$AS$2:$AS$519,Batting!$AY$2:$AY$519),""),"")</f>
        <v>5C</v>
      </c>
      <c r="AI32" s="23" t="str" cm="1">
        <f t="array" ref="AI32">IF(J32&gt;0, IF(AJ32&lt;&gt;"P",_xlfn.XLOOKUP($AQ32,Batting!$AS$2:$AS$523,Batting!AZ$2:$AZ$523),""),"")</f>
        <v>L</v>
      </c>
      <c r="AJ32" s="23" t="str">
        <f t="shared" si="2"/>
        <v>Field</v>
      </c>
      <c r="AK32" s="28" t="str">
        <f t="shared" si="3"/>
        <v>Norm Siebern</v>
      </c>
      <c r="AL32" t="s">
        <v>1275</v>
      </c>
      <c r="AM32" t="s">
        <v>1277</v>
      </c>
      <c r="AN32" s="23" t="str">
        <f t="shared" si="4"/>
        <v>Field</v>
      </c>
      <c r="AO32" s="23" t="str">
        <f t="shared" si="5"/>
        <v>1B</v>
      </c>
      <c r="AP32" s="23">
        <f t="shared" si="6"/>
        <v>13</v>
      </c>
      <c r="AQ32" s="28" t="str">
        <f t="shared" si="7"/>
        <v>Siebern</v>
      </c>
      <c r="AR32" s="23" t="str">
        <f t="shared" si="8"/>
        <v>5C</v>
      </c>
      <c r="AS32" s="23" t="str">
        <f t="shared" si="9"/>
        <v>L</v>
      </c>
    </row>
    <row r="33" spans="1:45" x14ac:dyDescent="0.25">
      <c r="A33" t="s">
        <v>900</v>
      </c>
      <c r="B33" s="2">
        <v>22</v>
      </c>
      <c r="C33" s="2" t="s">
        <v>119</v>
      </c>
      <c r="D33" s="2" t="s">
        <v>49</v>
      </c>
      <c r="E33" s="2" t="s">
        <v>116</v>
      </c>
      <c r="F33" s="2" t="s">
        <v>118</v>
      </c>
      <c r="G33" s="2">
        <v>180</v>
      </c>
      <c r="H33" s="29">
        <v>16529</v>
      </c>
      <c r="I33" s="2">
        <v>2</v>
      </c>
      <c r="J33" s="2">
        <v>158</v>
      </c>
      <c r="K33" s="2">
        <v>145</v>
      </c>
      <c r="L33" s="2">
        <v>158</v>
      </c>
      <c r="M33" s="2">
        <v>150</v>
      </c>
      <c r="N33" s="91">
        <v>0</v>
      </c>
      <c r="O33" s="2">
        <v>0</v>
      </c>
      <c r="P33" s="2">
        <v>0</v>
      </c>
      <c r="Q33" s="2">
        <v>6</v>
      </c>
      <c r="R33" s="2">
        <v>0</v>
      </c>
      <c r="S33" s="2">
        <v>0</v>
      </c>
      <c r="T33" s="2">
        <v>0</v>
      </c>
      <c r="U33" s="2">
        <v>144</v>
      </c>
      <c r="V33" s="2">
        <v>0</v>
      </c>
      <c r="W33" s="2">
        <v>144</v>
      </c>
      <c r="X33" s="2">
        <v>11</v>
      </c>
      <c r="Y33" s="2">
        <v>0</v>
      </c>
      <c r="AA33" s="22"/>
      <c r="AB33" s="20"/>
      <c r="AC33" s="21"/>
      <c r="AD33" s="23">
        <f t="shared" si="0"/>
        <v>144</v>
      </c>
      <c r="AE33" s="23" t="str">
        <f t="shared" si="1"/>
        <v>CF</v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>4C</v>
      </c>
      <c r="AI33" s="23" t="str" cm="1">
        <f t="array" ref="AI33">IF(J33&gt;0, IF(AJ33&lt;&gt;"P",_xlfn.XLOOKUP($AQ33,Batting!$AS$2:$AS$523,Batting!AZ$2:$AZ$523),""),"")</f>
        <v>B</v>
      </c>
      <c r="AJ33" s="23" t="str">
        <f t="shared" si="2"/>
        <v>Field</v>
      </c>
      <c r="AK33" s="28" t="str">
        <f t="shared" si="3"/>
        <v>Reggie Smith</v>
      </c>
      <c r="AL33" t="s">
        <v>329</v>
      </c>
      <c r="AM33" t="s">
        <v>260</v>
      </c>
      <c r="AN33" s="23" t="str">
        <f t="shared" si="4"/>
        <v>Field</v>
      </c>
      <c r="AO33" s="23" t="str">
        <f t="shared" si="5"/>
        <v>CF</v>
      </c>
      <c r="AP33" s="23">
        <f t="shared" si="6"/>
        <v>144</v>
      </c>
      <c r="AQ33" s="28" t="str">
        <f t="shared" si="7"/>
        <v>Smith</v>
      </c>
      <c r="AR33" s="23" t="str">
        <f t="shared" si="8"/>
        <v>4C</v>
      </c>
      <c r="AS33" s="23" t="str">
        <f t="shared" si="9"/>
        <v>B</v>
      </c>
    </row>
    <row r="34" spans="1:45" x14ac:dyDescent="0.25">
      <c r="A34" t="s">
        <v>714</v>
      </c>
      <c r="B34" s="2">
        <v>30</v>
      </c>
      <c r="C34" s="2" t="s">
        <v>119</v>
      </c>
      <c r="D34" s="2" t="s">
        <v>116</v>
      </c>
      <c r="E34" s="2" t="s">
        <v>116</v>
      </c>
      <c r="F34" s="2" t="s">
        <v>128</v>
      </c>
      <c r="G34" s="2">
        <v>170</v>
      </c>
      <c r="H34" s="29">
        <v>13450</v>
      </c>
      <c r="I34" s="2">
        <v>7</v>
      </c>
      <c r="J34" s="2">
        <v>35</v>
      </c>
      <c r="K34" s="2">
        <v>24</v>
      </c>
      <c r="L34" s="2">
        <v>35</v>
      </c>
      <c r="M34" s="2">
        <v>35</v>
      </c>
      <c r="N34" s="91">
        <v>35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AA34" s="22"/>
      <c r="AB34" s="20"/>
      <c r="AC34" s="21"/>
      <c r="AD34" s="23">
        <f t="shared" si="0"/>
        <v>35</v>
      </c>
      <c r="AE34" s="23" t="str">
        <f t="shared" si="1"/>
        <v>P</v>
      </c>
      <c r="AF34" s="23">
        <f>IF(AJ34="P",_xlfn.XLOOKUP($AQ34,Pitching!$AP$2:$AP$239,Pitching!$AS$2:$AS$239),"")</f>
        <v>23</v>
      </c>
      <c r="AG34" s="23">
        <f>IF(AJ34="P",_xlfn.XLOOKUP($AQ34,Pitching!$AP$2:$AP$239,Pitching!$AT$2:$AT$239),"")</f>
        <v>6</v>
      </c>
      <c r="AH34" s="23" t="str">
        <f>IF(J34&gt;0, IF(AJ34&lt;&gt;"P",_xlfn.XLOOKUP($AQ34,Batting!$AS$2:$AS$519,Batting!$AY$2:$AY$519),""),"")</f>
        <v/>
      </c>
      <c r="AI34" s="23" t="str" cm="1">
        <f t="array" ref="AI34">IF(J34&gt;0, IF(AJ34&lt;&gt;"P",_xlfn.XLOOKUP($AQ34,Batting!$AS$2:$AS$523,Batting!AZ$2:$AZ$523),""),"")</f>
        <v/>
      </c>
      <c r="AJ34" s="23" t="str">
        <f t="shared" si="2"/>
        <v>P</v>
      </c>
      <c r="AK34" s="28" t="str">
        <f t="shared" si="3"/>
        <v>Lee Stange</v>
      </c>
      <c r="AL34" t="s">
        <v>306</v>
      </c>
      <c r="AM34" t="s">
        <v>1238</v>
      </c>
      <c r="AN34" s="23" t="str">
        <f t="shared" si="4"/>
        <v>P</v>
      </c>
      <c r="AO34" s="23" t="str">
        <f t="shared" si="5"/>
        <v>P</v>
      </c>
      <c r="AP34" s="23">
        <f t="shared" si="6"/>
        <v>35</v>
      </c>
      <c r="AQ34" s="28" t="str">
        <f t="shared" si="7"/>
        <v>Stange</v>
      </c>
      <c r="AR34" s="23">
        <f t="shared" si="8"/>
        <v>23</v>
      </c>
      <c r="AS34" s="23">
        <f t="shared" si="9"/>
        <v>6</v>
      </c>
    </row>
    <row r="35" spans="1:45" x14ac:dyDescent="0.25">
      <c r="A35" t="s">
        <v>991</v>
      </c>
      <c r="B35" s="2">
        <v>23</v>
      </c>
      <c r="C35" s="2" t="s">
        <v>119</v>
      </c>
      <c r="D35" s="2" t="s">
        <v>122</v>
      </c>
      <c r="E35" s="2" t="s">
        <v>116</v>
      </c>
      <c r="F35" s="2" t="s">
        <v>126</v>
      </c>
      <c r="G35" s="2">
        <v>185</v>
      </c>
      <c r="H35" s="29">
        <v>15985</v>
      </c>
      <c r="I35" s="2">
        <v>4</v>
      </c>
      <c r="J35" s="2">
        <v>8</v>
      </c>
      <c r="K35" s="2">
        <v>6</v>
      </c>
      <c r="L35" s="2">
        <v>8</v>
      </c>
      <c r="M35" s="2">
        <v>8</v>
      </c>
      <c r="N35" s="91">
        <v>8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2"/>
      <c r="AB35" s="20"/>
      <c r="AC35" s="21"/>
      <c r="AD35" s="23">
        <f t="shared" si="0"/>
        <v>8</v>
      </c>
      <c r="AE35" s="23" t="str">
        <f t="shared" si="1"/>
        <v>P</v>
      </c>
      <c r="AF35" s="23">
        <f>IF(AJ35="P",_xlfn.XLOOKUP($AQ35,Pitching!$AP$2:$AP$239,Pitching!$AS$2:$AS$239),"")</f>
        <v>11</v>
      </c>
      <c r="AG35" s="23">
        <f>IF(AJ35="P",_xlfn.XLOOKUP($AQ35,Pitching!$AP$2:$AP$239,Pitching!$AT$2:$AT$239),"")</f>
        <v>6</v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>P</v>
      </c>
      <c r="AK35" s="28" t="str">
        <f t="shared" si="3"/>
        <v>Jerry Stephenson</v>
      </c>
      <c r="AL35" t="s">
        <v>293</v>
      </c>
      <c r="AM35" t="s">
        <v>1183</v>
      </c>
      <c r="AN35" s="23" t="str">
        <f t="shared" si="4"/>
        <v>P</v>
      </c>
      <c r="AO35" s="23" t="str">
        <f t="shared" si="5"/>
        <v>P</v>
      </c>
      <c r="AP35" s="23">
        <f t="shared" si="6"/>
        <v>8</v>
      </c>
      <c r="AQ35" s="28" t="str">
        <f t="shared" si="7"/>
        <v>Stephenson</v>
      </c>
      <c r="AR35" s="23">
        <f t="shared" si="8"/>
        <v>11</v>
      </c>
      <c r="AS35" s="23">
        <f t="shared" si="9"/>
        <v>6</v>
      </c>
    </row>
    <row r="36" spans="1:45" x14ac:dyDescent="0.25">
      <c r="A36" t="s">
        <v>995</v>
      </c>
      <c r="B36" s="2">
        <v>28</v>
      </c>
      <c r="C36" s="2" t="s">
        <v>131</v>
      </c>
      <c r="D36" s="2" t="s">
        <v>122</v>
      </c>
      <c r="E36" s="2" t="s">
        <v>122</v>
      </c>
      <c r="F36" s="2" t="s">
        <v>125</v>
      </c>
      <c r="G36" s="2">
        <v>165</v>
      </c>
      <c r="H36" s="29">
        <v>14211</v>
      </c>
      <c r="I36" s="2">
        <v>6</v>
      </c>
      <c r="J36" s="2">
        <v>115</v>
      </c>
      <c r="K36" s="2">
        <v>47</v>
      </c>
      <c r="L36" s="2">
        <v>115</v>
      </c>
      <c r="M36" s="2">
        <v>82</v>
      </c>
      <c r="N36" s="91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12</v>
      </c>
      <c r="U36" s="2">
        <v>19</v>
      </c>
      <c r="V36" s="2">
        <v>54</v>
      </c>
      <c r="W36" s="2">
        <v>82</v>
      </c>
      <c r="X36" s="2">
        <v>35</v>
      </c>
      <c r="Y36" s="2">
        <v>17</v>
      </c>
      <c r="AA36" s="22"/>
      <c r="AB36" s="20"/>
      <c r="AC36" s="21"/>
      <c r="AD36" s="23">
        <f t="shared" si="0"/>
        <v>54</v>
      </c>
      <c r="AE36" s="23" t="str">
        <f t="shared" si="1"/>
        <v>RF</v>
      </c>
      <c r="AF36" s="23" t="str">
        <f>IF(AJ36="P",_xlfn.XLOOKUP($AQ36,Pitching!$AP$2:$AP$239,Pitching!$AS$2:$AS$239),"")</f>
        <v/>
      </c>
      <c r="AG36" s="23" t="str">
        <f>IF(AJ36="P",_xlfn.XLOOKUP($AQ36,Pitching!$AP$2:$AP$239,Pitching!$AT$2:$AT$239),"")</f>
        <v/>
      </c>
      <c r="AH36" s="23" t="str">
        <f>IF(J36&gt;0, IF(AJ36&lt;&gt;"P",_xlfn.XLOOKUP($AQ36,Batting!$AS$2:$AS$519,Batting!$AY$2:$AY$519),""),"")</f>
        <v>5C</v>
      </c>
      <c r="AI36" s="23" t="str" cm="1">
        <f t="array" ref="AI36">IF(J36&gt;0, IF(AJ36&lt;&gt;"P",_xlfn.XLOOKUP($AQ36,Batting!$AS$2:$AS$523,Batting!AZ$2:$AZ$523),""),"")</f>
        <v>L</v>
      </c>
      <c r="AJ36" s="23" t="str">
        <f t="shared" si="2"/>
        <v>Field</v>
      </c>
      <c r="AK36" s="28" t="str">
        <f t="shared" si="3"/>
        <v>José Tartabull</v>
      </c>
      <c r="AL36" t="s">
        <v>300</v>
      </c>
      <c r="AM36" t="s">
        <v>1228</v>
      </c>
      <c r="AN36" s="23" t="str">
        <f t="shared" si="4"/>
        <v>Field</v>
      </c>
      <c r="AO36" s="23" t="str">
        <f t="shared" si="5"/>
        <v>RF</v>
      </c>
      <c r="AP36" s="23">
        <f t="shared" si="6"/>
        <v>54</v>
      </c>
      <c r="AQ36" s="28" t="str">
        <f t="shared" si="7"/>
        <v>Tartabull</v>
      </c>
      <c r="AR36" s="23" t="str">
        <f t="shared" si="8"/>
        <v>5C</v>
      </c>
      <c r="AS36" s="23" t="str">
        <f t="shared" si="9"/>
        <v>L</v>
      </c>
    </row>
    <row r="37" spans="1:45" x14ac:dyDescent="0.25">
      <c r="A37" t="s">
        <v>544</v>
      </c>
      <c r="B37" s="2">
        <v>29</v>
      </c>
      <c r="C37" s="2" t="s">
        <v>119</v>
      </c>
      <c r="D37" s="2" t="s">
        <v>116</v>
      </c>
      <c r="E37" s="2" t="s">
        <v>116</v>
      </c>
      <c r="F37" s="2" t="s">
        <v>120</v>
      </c>
      <c r="G37" s="2">
        <v>190</v>
      </c>
      <c r="H37" s="29">
        <v>13848</v>
      </c>
      <c r="I37" s="2">
        <v>9</v>
      </c>
      <c r="J37" s="2">
        <v>65</v>
      </c>
      <c r="K37" s="2">
        <v>15</v>
      </c>
      <c r="L37" s="2">
        <v>65</v>
      </c>
      <c r="M37" s="2">
        <v>47</v>
      </c>
      <c r="N37" s="91">
        <v>0</v>
      </c>
      <c r="O37" s="2">
        <v>1</v>
      </c>
      <c r="P37" s="2">
        <v>3</v>
      </c>
      <c r="Q37" s="2">
        <v>0</v>
      </c>
      <c r="R37" s="2">
        <v>0</v>
      </c>
      <c r="S37" s="2">
        <v>0</v>
      </c>
      <c r="T37" s="2">
        <v>20</v>
      </c>
      <c r="U37" s="2">
        <v>3</v>
      </c>
      <c r="V37" s="2">
        <v>20</v>
      </c>
      <c r="W37" s="2">
        <v>43</v>
      </c>
      <c r="X37" s="2">
        <v>18</v>
      </c>
      <c r="Y37" s="2">
        <v>7</v>
      </c>
      <c r="AA37" s="22"/>
      <c r="AB37" s="20"/>
      <c r="AC37" s="21"/>
      <c r="AD37" s="23">
        <f t="shared" si="0"/>
        <v>20</v>
      </c>
      <c r="AE37" s="23" t="str">
        <f t="shared" si="1"/>
        <v>LF</v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>5C</v>
      </c>
      <c r="AI37" s="23" t="str" cm="1">
        <f t="array" ref="AI37">IF(J37&gt;0, IF(AJ37&lt;&gt;"P",_xlfn.XLOOKUP($AQ37,Batting!$AS$2:$AS$523,Batting!AZ$2:$AZ$523),""),"")</f>
        <v>R</v>
      </c>
      <c r="AJ37" s="23" t="str">
        <f t="shared" si="2"/>
        <v>Field</v>
      </c>
      <c r="AK37" s="28" t="str">
        <f t="shared" si="3"/>
        <v>George Thomas</v>
      </c>
      <c r="AL37" t="s">
        <v>285</v>
      </c>
      <c r="AM37" t="s">
        <v>174</v>
      </c>
      <c r="AN37" s="23" t="str">
        <f t="shared" si="4"/>
        <v>Field</v>
      </c>
      <c r="AO37" s="23" t="str">
        <f t="shared" si="5"/>
        <v>LF</v>
      </c>
      <c r="AP37" s="23">
        <f t="shared" si="6"/>
        <v>20</v>
      </c>
      <c r="AQ37" s="28" t="str">
        <f t="shared" si="7"/>
        <v>Thomas</v>
      </c>
      <c r="AR37" s="23" t="str">
        <f t="shared" si="8"/>
        <v>5C</v>
      </c>
      <c r="AS37" s="23" t="str">
        <f t="shared" si="9"/>
        <v>R</v>
      </c>
    </row>
    <row r="38" spans="1:45" x14ac:dyDescent="0.25">
      <c r="A38" t="s">
        <v>492</v>
      </c>
      <c r="B38" s="2">
        <v>30</v>
      </c>
      <c r="C38" s="2" t="s">
        <v>119</v>
      </c>
      <c r="D38" s="2" t="s">
        <v>116</v>
      </c>
      <c r="E38" s="2" t="s">
        <v>116</v>
      </c>
      <c r="F38" s="2" t="s">
        <v>123</v>
      </c>
      <c r="G38" s="2">
        <v>205</v>
      </c>
      <c r="H38" s="29">
        <v>13598</v>
      </c>
      <c r="I38" s="2">
        <v>6</v>
      </c>
      <c r="J38" s="2">
        <v>30</v>
      </c>
      <c r="K38" s="2">
        <v>18</v>
      </c>
      <c r="L38" s="2">
        <v>30</v>
      </c>
      <c r="M38" s="2">
        <v>26</v>
      </c>
      <c r="N38" s="91">
        <v>0</v>
      </c>
      <c r="O38" s="2">
        <v>26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5</v>
      </c>
      <c r="Y38" s="2">
        <v>0</v>
      </c>
      <c r="AA38" s="22"/>
      <c r="AD38" s="23">
        <f t="shared" si="0"/>
        <v>26</v>
      </c>
      <c r="AE38" s="23" t="str">
        <f t="shared" si="1"/>
        <v>C</v>
      </c>
      <c r="AF38" s="23" t="str">
        <f>IF(AJ38="P",_xlfn.XLOOKUP($AQ38,Pitching!$AP$2:$AP$239,Pitching!$AS$2:$AS$239),"")</f>
        <v/>
      </c>
      <c r="AG38" s="23" t="str">
        <f>IF(AJ38="P",_xlfn.XLOOKUP($AQ38,Pitching!$AP$2:$AP$239,Pitching!$AT$2:$AT$239),"")</f>
        <v/>
      </c>
      <c r="AH38" s="23" t="str">
        <f>IF(J38&gt;0, IF(AJ38&lt;&gt;"P",_xlfn.XLOOKUP($AQ38,Batting!$AS$2:$AS$519,Batting!$AY$2:$AY$519),""),"")</f>
        <v>5C</v>
      </c>
      <c r="AI38" s="23" t="str" cm="1">
        <f t="array" ref="AI38">IF(J38&gt;0, IF(AJ38&lt;&gt;"P",_xlfn.XLOOKUP($AQ38,Batting!$AS$2:$AS$523,Batting!AZ$2:$AZ$523),""),"")</f>
        <v>R</v>
      </c>
      <c r="AJ38" s="23" t="str">
        <f t="shared" si="2"/>
        <v>Field</v>
      </c>
      <c r="AK38" s="28" t="str">
        <f t="shared" si="3"/>
        <v>Bob Tillman</v>
      </c>
      <c r="AL38" t="s">
        <v>145</v>
      </c>
      <c r="AM38" t="s">
        <v>1036</v>
      </c>
      <c r="AN38" s="23" t="str">
        <f t="shared" si="4"/>
        <v>Field</v>
      </c>
      <c r="AO38" s="23" t="str">
        <f t="shared" si="5"/>
        <v>C</v>
      </c>
      <c r="AP38" s="23">
        <f t="shared" si="6"/>
        <v>26</v>
      </c>
      <c r="AQ38" s="28" t="str">
        <f t="shared" si="7"/>
        <v>Tillman</v>
      </c>
      <c r="AR38" s="23" t="str">
        <f t="shared" si="8"/>
        <v>5C</v>
      </c>
      <c r="AS38" s="23" t="str">
        <f t="shared" si="9"/>
        <v>R</v>
      </c>
    </row>
    <row r="39" spans="1:45" x14ac:dyDescent="0.25">
      <c r="A39" t="s">
        <v>730</v>
      </c>
      <c r="B39" s="2">
        <v>25</v>
      </c>
      <c r="C39" s="2" t="s">
        <v>119</v>
      </c>
      <c r="D39" s="2" t="s">
        <v>116</v>
      </c>
      <c r="E39" s="2" t="s">
        <v>116</v>
      </c>
      <c r="F39" s="2" t="s">
        <v>123</v>
      </c>
      <c r="G39" s="2">
        <v>190</v>
      </c>
      <c r="H39" s="29">
        <v>15178</v>
      </c>
      <c r="I39" s="2" t="s">
        <v>124</v>
      </c>
      <c r="J39" s="2">
        <v>12</v>
      </c>
      <c r="K39" s="2">
        <v>8</v>
      </c>
      <c r="L39" s="2">
        <v>12</v>
      </c>
      <c r="M39" s="2">
        <v>12</v>
      </c>
      <c r="N39" s="91">
        <v>12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AD39" s="23">
        <f t="shared" ref="AD39:AD60" si="10">IF(SUM(N39:V39)=0,MAX(X39:Y39),MAX(N39:V39))</f>
        <v>12</v>
      </c>
      <c r="AE39" s="23" t="str">
        <f t="shared" si="1"/>
        <v>P</v>
      </c>
      <c r="AF39" s="23">
        <f>IF(AJ39="P",_xlfn.XLOOKUP($AQ39,Pitching!$AP$2:$AP$239,Pitching!$AS$2:$AS$239),"")</f>
        <v>23</v>
      </c>
      <c r="AG39" s="23">
        <f>IF(AJ39="P",_xlfn.XLOOKUP($AQ39,Pitching!$AP$2:$AP$239,Pitching!$AT$2:$AT$239),"")</f>
        <v>5</v>
      </c>
      <c r="AH39" s="23" t="str">
        <f>IF(J39&gt;0, IF(AJ39&lt;&gt;"P",_xlfn.XLOOKUP($AQ39,Batting!$AS$2:$AS$519,Batting!$AY$2:$AY$519),""),"")</f>
        <v/>
      </c>
      <c r="AI39" s="23" t="str" cm="1">
        <f t="array" ref="AI39">IF(J39&gt;0, IF(AJ39&lt;&gt;"P",_xlfn.XLOOKUP($AQ39,Batting!$AS$2:$AS$523,Batting!AZ$2:$AZ$523),""),"")</f>
        <v/>
      </c>
      <c r="AJ39" s="23" t="str">
        <f t="shared" si="2"/>
        <v>P</v>
      </c>
      <c r="AK39" s="28" t="str">
        <f t="shared" si="3"/>
        <v>Gary Waslewski</v>
      </c>
      <c r="AL39" t="s">
        <v>153</v>
      </c>
      <c r="AM39" t="s">
        <v>1144</v>
      </c>
      <c r="AN39" s="23" t="str">
        <f t="shared" si="4"/>
        <v>P</v>
      </c>
      <c r="AO39" s="23" t="str">
        <f t="shared" si="5"/>
        <v>P</v>
      </c>
      <c r="AP39" s="23">
        <f t="shared" si="6"/>
        <v>12</v>
      </c>
      <c r="AQ39" s="28" t="str">
        <f t="shared" si="7"/>
        <v>Waslewski</v>
      </c>
      <c r="AR39" s="23">
        <f t="shared" si="8"/>
        <v>23</v>
      </c>
      <c r="AS39" s="23">
        <f t="shared" si="9"/>
        <v>5</v>
      </c>
    </row>
    <row r="40" spans="1:45" x14ac:dyDescent="0.25">
      <c r="A40" t="s">
        <v>742</v>
      </c>
      <c r="B40" s="2">
        <v>32</v>
      </c>
      <c r="C40" s="2" t="s">
        <v>119</v>
      </c>
      <c r="D40" s="2" t="s">
        <v>116</v>
      </c>
      <c r="E40" s="2" t="s">
        <v>116</v>
      </c>
      <c r="F40" s="2" t="s">
        <v>125</v>
      </c>
      <c r="G40" s="2">
        <v>200</v>
      </c>
      <c r="H40" s="29">
        <v>12893</v>
      </c>
      <c r="I40" s="2">
        <v>7</v>
      </c>
      <c r="J40" s="2">
        <v>60</v>
      </c>
      <c r="K40" s="2">
        <v>0</v>
      </c>
      <c r="L40" s="2">
        <v>60</v>
      </c>
      <c r="M40" s="2">
        <v>60</v>
      </c>
      <c r="N40" s="91">
        <v>60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AA40" s="22"/>
      <c r="AD40" s="23">
        <f t="shared" si="10"/>
        <v>60</v>
      </c>
      <c r="AE40" s="23" t="str">
        <f t="shared" si="1"/>
        <v>P</v>
      </c>
      <c r="AF40" s="23">
        <f>IF(AJ40="P",_xlfn.XLOOKUP($AQ40,Pitching!$AP$2:$AP$239,Pitching!$AS$2:$AS$239),"")</f>
        <v>25</v>
      </c>
      <c r="AG40" s="23">
        <f>IF(AJ40="P",_xlfn.XLOOKUP($AQ40,Pitching!$AP$2:$AP$239,Pitching!$AT$2:$AT$239),"")</f>
        <v>3</v>
      </c>
      <c r="AH40" s="23" t="str">
        <f>IF(J40&gt;0, IF(AJ40&lt;&gt;"P",_xlfn.XLOOKUP($AQ40,Batting!$AS$2:$AS$519,Batting!$AY$2:$AY$519),""),"")</f>
        <v/>
      </c>
      <c r="AI40" s="23" t="str" cm="1">
        <f t="array" ref="AI40">IF(J40&gt;0, IF(AJ40&lt;&gt;"P",_xlfn.XLOOKUP($AQ40,Batting!$AS$2:$AS$523,Batting!AZ$2:$AZ$523),""),"")</f>
        <v/>
      </c>
      <c r="AJ40" s="23" t="str">
        <f t="shared" si="2"/>
        <v>P</v>
      </c>
      <c r="AK40" s="28" t="str">
        <f t="shared" si="3"/>
        <v>John Wyatt</v>
      </c>
      <c r="AL40" t="s">
        <v>143</v>
      </c>
      <c r="AM40" t="s">
        <v>1220</v>
      </c>
      <c r="AN40" s="23" t="str">
        <f t="shared" si="4"/>
        <v>P</v>
      </c>
      <c r="AO40" s="23" t="str">
        <f t="shared" si="5"/>
        <v>P</v>
      </c>
      <c r="AP40" s="23">
        <f t="shared" si="6"/>
        <v>60</v>
      </c>
      <c r="AQ40" s="28" t="str">
        <f t="shared" si="7"/>
        <v>Wyatt</v>
      </c>
      <c r="AR40" s="23">
        <f t="shared" si="8"/>
        <v>25</v>
      </c>
      <c r="AS40" s="23">
        <f t="shared" si="9"/>
        <v>3</v>
      </c>
    </row>
    <row r="41" spans="1:45" x14ac:dyDescent="0.25">
      <c r="A41" t="s">
        <v>891</v>
      </c>
      <c r="B41" s="2">
        <v>27</v>
      </c>
      <c r="C41" s="2" t="s">
        <v>119</v>
      </c>
      <c r="D41" s="2" t="s">
        <v>122</v>
      </c>
      <c r="E41" s="2" t="s">
        <v>116</v>
      </c>
      <c r="F41" s="2" t="s">
        <v>125</v>
      </c>
      <c r="G41" s="2">
        <v>175</v>
      </c>
      <c r="H41" s="29">
        <v>14479</v>
      </c>
      <c r="I41" s="2">
        <v>7</v>
      </c>
      <c r="J41" s="2">
        <v>161</v>
      </c>
      <c r="K41" s="2">
        <v>158</v>
      </c>
      <c r="L41" s="2">
        <v>161</v>
      </c>
      <c r="M41" s="2">
        <v>161</v>
      </c>
      <c r="N41" s="91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161</v>
      </c>
      <c r="U41" s="2">
        <v>1</v>
      </c>
      <c r="V41" s="2">
        <v>0</v>
      </c>
      <c r="W41" s="2">
        <v>161</v>
      </c>
      <c r="X41" s="2">
        <v>1</v>
      </c>
      <c r="Y41" s="2">
        <v>0</v>
      </c>
      <c r="AA41" s="22"/>
      <c r="AD41" s="23">
        <f t="shared" si="10"/>
        <v>161</v>
      </c>
      <c r="AE41" s="23" t="str">
        <f t="shared" si="1"/>
        <v>LF</v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>2A</v>
      </c>
      <c r="AI41" s="23" t="str" cm="1">
        <f t="array" ref="AI41">IF(J41&gt;0, IF(AJ41&lt;&gt;"P",_xlfn.XLOOKUP($AQ41,Batting!$AS$2:$AS$523,Batting!AZ$2:$AZ$523),""),"")</f>
        <v>L</v>
      </c>
      <c r="AJ41" s="23" t="str">
        <f t="shared" si="2"/>
        <v>Field</v>
      </c>
      <c r="AK41" s="28" t="str">
        <f t="shared" si="3"/>
        <v>Carl Yastrzemski</v>
      </c>
      <c r="AL41" t="s">
        <v>1052</v>
      </c>
      <c r="AM41" t="s">
        <v>1053</v>
      </c>
      <c r="AN41" s="23" t="str">
        <f t="shared" si="4"/>
        <v>Field</v>
      </c>
      <c r="AO41" s="23" t="str">
        <f t="shared" si="5"/>
        <v>LF</v>
      </c>
      <c r="AP41" s="23">
        <f t="shared" si="6"/>
        <v>161</v>
      </c>
      <c r="AQ41" s="28" t="str">
        <f t="shared" si="7"/>
        <v>Yastrzemski</v>
      </c>
      <c r="AR41" s="23" t="str">
        <f t="shared" si="8"/>
        <v>2A</v>
      </c>
      <c r="AS41" s="23" t="str">
        <f t="shared" si="9"/>
        <v>L</v>
      </c>
    </row>
    <row r="42" spans="1:45" x14ac:dyDescent="0.25">
      <c r="H42" s="29"/>
      <c r="AA42" s="22"/>
      <c r="AD42" s="23">
        <f t="shared" si="10"/>
        <v>0</v>
      </c>
      <c r="AE42" s="23" t="str">
        <f t="shared" si="1"/>
        <v/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/>
      </c>
      <c r="AI42" s="23" t="str" cm="1">
        <f t="array" ref="AI42">IF(J42&gt;0, IF(AJ42&lt;&gt;"P",_xlfn.XLOOKUP($AQ42,Batting!$AS$2:$AS$523,Batting!AZ$2:$AZ$523),""),"")</f>
        <v/>
      </c>
      <c r="AJ42" s="23" t="str">
        <f t="shared" si="2"/>
        <v/>
      </c>
      <c r="AK42" s="28" t="str">
        <f t="shared" si="3"/>
        <v/>
      </c>
      <c r="AN42" s="23" t="str">
        <f t="shared" si="4"/>
        <v/>
      </c>
      <c r="AO42" s="23" t="str">
        <f t="shared" si="5"/>
        <v/>
      </c>
      <c r="AP42" s="23">
        <f t="shared" si="6"/>
        <v>0</v>
      </c>
      <c r="AQ42" s="28">
        <f t="shared" si="7"/>
        <v>0</v>
      </c>
      <c r="AR42" s="23" t="str">
        <f t="shared" si="8"/>
        <v/>
      </c>
      <c r="AS42" s="23" t="str">
        <f t="shared" si="9"/>
        <v/>
      </c>
    </row>
    <row r="43" spans="1:45" x14ac:dyDescent="0.25">
      <c r="H43" s="29"/>
      <c r="AA43" s="22"/>
      <c r="AD43" s="23">
        <f t="shared" si="10"/>
        <v>0</v>
      </c>
      <c r="AE43" s="23" t="str">
        <f t="shared" si="1"/>
        <v/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/>
      </c>
      <c r="AK43" s="28" t="str">
        <f t="shared" si="3"/>
        <v/>
      </c>
      <c r="AN43" s="23" t="str">
        <f t="shared" si="4"/>
        <v/>
      </c>
      <c r="AO43" s="23" t="str">
        <f t="shared" si="5"/>
        <v/>
      </c>
      <c r="AP43" s="23">
        <f t="shared" si="6"/>
        <v>0</v>
      </c>
      <c r="AQ43" s="28">
        <f t="shared" si="7"/>
        <v>0</v>
      </c>
      <c r="AR43" s="23" t="str">
        <f t="shared" si="8"/>
        <v/>
      </c>
      <c r="AS43" s="23" t="str">
        <f t="shared" si="9"/>
        <v/>
      </c>
    </row>
    <row r="44" spans="1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1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1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1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s="7" t="s">
        <v>1397</v>
      </c>
      <c r="T65" s="3" t="s">
        <v>1389</v>
      </c>
      <c r="U65" s="7"/>
      <c r="V65" s="2" t="s">
        <v>7</v>
      </c>
      <c r="X65" s="2" t="s">
        <v>1390</v>
      </c>
      <c r="Y65" s="105"/>
      <c r="Z65" s="2" t="s">
        <v>1391</v>
      </c>
      <c r="AA65" s="2"/>
    </row>
    <row r="66" spans="5:30" x14ac:dyDescent="0.25">
      <c r="R66" s="2">
        <v>1</v>
      </c>
      <c r="S66" s="7" t="s">
        <v>170</v>
      </c>
      <c r="T66" s="3" t="str">
        <f>IF(R66&gt;0,_xlfn.XLOOKUP(R66,$L$71:$L$111,$H$71:$H$111),"-")</f>
        <v>Smith</v>
      </c>
      <c r="U66" s="109" t="s">
        <v>161</v>
      </c>
      <c r="V66" s="2" t="str">
        <f>IF(R66&gt;0,_xlfn.XLOOKUP(R66,$L$71:$L$111,$I$71:$I$111),"-")</f>
        <v>2B</v>
      </c>
      <c r="W66" s="32" t="s">
        <v>171</v>
      </c>
      <c r="X66" s="2" t="str">
        <f>IF(R66&gt;0,_xlfn.XLOOKUP(R66,$L$71:$L$111,$J$71:$J$111),"-")</f>
        <v>R</v>
      </c>
      <c r="Y66" s="109" t="s">
        <v>172</v>
      </c>
      <c r="Z66" s="2" t="str">
        <f>_xlfn.XLOOKUP(BK83,$L$71:$L$111,$J$71:$J$111)</f>
        <v>R</v>
      </c>
      <c r="AA66" s="109" t="s">
        <v>173</v>
      </c>
      <c r="AD66" s="2" t="str">
        <f>_xlfn.XLOOKUP(R66,$M$71:$M$127,$F$71:$F$127)</f>
        <v>1B</v>
      </c>
    </row>
    <row r="67" spans="5:30" x14ac:dyDescent="0.25">
      <c r="R67" s="2">
        <v>2</v>
      </c>
      <c r="S67" s="7" t="s">
        <v>175</v>
      </c>
      <c r="T67" s="3" t="str">
        <f t="shared" ref="T67:T75" si="11">IF(R67&gt;0,_xlfn.XLOOKUP(R67,$L$71:$L$111,$H$71:$H$111),"-")</f>
        <v>Jacoby</v>
      </c>
      <c r="U67" s="109" t="s">
        <v>161</v>
      </c>
      <c r="V67" s="2" t="str">
        <f t="shared" ref="V67:V75" si="12">IF(R67&gt;0,_xlfn.XLOOKUP(R67,$L$71:$L$111,$I$71:$I$111),"-")</f>
        <v>6C</v>
      </c>
      <c r="W67" s="32" t="s">
        <v>171</v>
      </c>
      <c r="X67" s="2" t="str">
        <f t="shared" ref="X67:X74" si="13">IF(R67&gt;0,_xlfn.XLOOKUP(R67,$L$71:$L$111,$J$71:$J$111),"-")</f>
        <v>R</v>
      </c>
      <c r="Y67" s="109" t="s">
        <v>172</v>
      </c>
      <c r="Z67" s="2" t="str">
        <f t="shared" ref="Z67:Z74" si="14">_xlfn.XLOOKUP(BK84,$L$71:$L$111,$J$71:$J$111)</f>
        <v>R</v>
      </c>
      <c r="AA67" s="109" t="s">
        <v>173</v>
      </c>
      <c r="AD67" s="2" t="str">
        <f t="shared" ref="AD67:AD75" si="15">_xlfn.XLOOKUP(R67,$M$71:$M$127,$F$71:$F$127)</f>
        <v>3B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s="7" t="s">
        <v>176</v>
      </c>
      <c r="T68" s="3" t="str">
        <f t="shared" si="11"/>
        <v>Perry</v>
      </c>
      <c r="U68" s="109" t="s">
        <v>161</v>
      </c>
      <c r="V68" s="2" t="str">
        <f t="shared" si="12"/>
        <v>1B</v>
      </c>
      <c r="W68" s="32" t="s">
        <v>171</v>
      </c>
      <c r="X68" s="2" t="str">
        <f t="shared" si="13"/>
        <v>L</v>
      </c>
      <c r="Y68" s="109" t="s">
        <v>172</v>
      </c>
      <c r="Z68" s="2" t="str">
        <f t="shared" si="14"/>
        <v>R</v>
      </c>
      <c r="AA68" s="109" t="s">
        <v>173</v>
      </c>
      <c r="AD68" s="2" t="str">
        <f t="shared" si="15"/>
        <v>2B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s="7" t="s">
        <v>178</v>
      </c>
      <c r="T69" s="3" t="str">
        <f t="shared" si="11"/>
        <v>Hubbard</v>
      </c>
      <c r="U69" s="109" t="s">
        <v>161</v>
      </c>
      <c r="V69" s="2" t="str">
        <f t="shared" si="12"/>
        <v>4C</v>
      </c>
      <c r="W69" s="32" t="s">
        <v>171</v>
      </c>
      <c r="X69" s="2" t="str">
        <f t="shared" si="13"/>
        <v>R</v>
      </c>
      <c r="Y69" s="109" t="s">
        <v>172</v>
      </c>
      <c r="Z69" s="2" t="str">
        <f t="shared" si="14"/>
        <v>R</v>
      </c>
      <c r="AA69" s="109" t="s">
        <v>173</v>
      </c>
      <c r="AD69" s="2" t="str">
        <f t="shared" si="15"/>
        <v>1B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1500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s="7" t="s">
        <v>179</v>
      </c>
      <c r="T70" s="3" t="str">
        <f t="shared" si="11"/>
        <v>Jorgensen</v>
      </c>
      <c r="U70" s="109" t="s">
        <v>161</v>
      </c>
      <c r="V70" s="2" t="str">
        <f t="shared" si="12"/>
        <v>4C</v>
      </c>
      <c r="W70" s="32" t="s">
        <v>171</v>
      </c>
      <c r="X70" s="2" t="str">
        <f t="shared" si="13"/>
        <v>L</v>
      </c>
      <c r="Y70" s="109" t="s">
        <v>172</v>
      </c>
      <c r="Z70" s="2" t="str">
        <f t="shared" si="14"/>
        <v>R</v>
      </c>
      <c r="AA70" s="109" t="s">
        <v>173</v>
      </c>
      <c r="AD70" s="2" t="str">
        <f t="shared" si="15"/>
        <v>1B</v>
      </c>
    </row>
    <row r="71" spans="5:30" x14ac:dyDescent="0.25">
      <c r="E71" s="47" t="s">
        <v>384</v>
      </c>
      <c r="F71" s="47" t="s">
        <v>6</v>
      </c>
      <c r="G71" s="47">
        <v>7</v>
      </c>
      <c r="H71" s="48" t="s">
        <v>367</v>
      </c>
      <c r="I71" s="47" t="s">
        <v>6</v>
      </c>
      <c r="J71" s="47" t="s">
        <v>122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s="7" t="s">
        <v>180</v>
      </c>
      <c r="T71" s="3" t="str">
        <f t="shared" si="11"/>
        <v>Chambliss</v>
      </c>
      <c r="U71" s="109" t="s">
        <v>161</v>
      </c>
      <c r="V71" s="2" t="str">
        <f t="shared" si="12"/>
        <v>4B</v>
      </c>
      <c r="W71" s="32" t="s">
        <v>171</v>
      </c>
      <c r="X71" s="2" t="str">
        <f t="shared" si="13"/>
        <v>L</v>
      </c>
      <c r="Y71" s="109" t="s">
        <v>172</v>
      </c>
      <c r="Z71" s="2" t="str">
        <f t="shared" si="14"/>
        <v>R</v>
      </c>
      <c r="AA71" s="109" t="s">
        <v>173</v>
      </c>
      <c r="AD71" s="2" t="str">
        <f t="shared" si="15"/>
        <v>1B</v>
      </c>
    </row>
    <row r="72" spans="5:30" x14ac:dyDescent="0.25">
      <c r="E72" s="47" t="s">
        <v>384</v>
      </c>
      <c r="F72" s="47" t="s">
        <v>6</v>
      </c>
      <c r="G72" s="47">
        <v>13</v>
      </c>
      <c r="H72" s="48" t="s">
        <v>260</v>
      </c>
      <c r="I72" s="47" t="s">
        <v>0</v>
      </c>
      <c r="J72" s="47" t="s">
        <v>116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s="7" t="s">
        <v>181</v>
      </c>
      <c r="T72" s="3" t="str">
        <f t="shared" si="11"/>
        <v>Runge</v>
      </c>
      <c r="U72" s="109" t="s">
        <v>161</v>
      </c>
      <c r="V72" s="2" t="str">
        <f t="shared" si="12"/>
        <v>6C</v>
      </c>
      <c r="W72" s="32" t="s">
        <v>171</v>
      </c>
      <c r="X72" s="2" t="str">
        <f t="shared" si="13"/>
        <v>R</v>
      </c>
      <c r="Y72" s="109" t="s">
        <v>172</v>
      </c>
      <c r="Z72" s="2" t="str">
        <f t="shared" si="14"/>
        <v>R</v>
      </c>
      <c r="AA72" s="109" t="s">
        <v>173</v>
      </c>
      <c r="AD72" s="2" t="str">
        <f t="shared" si="15"/>
        <v>1B</v>
      </c>
    </row>
    <row r="73" spans="5:30" x14ac:dyDescent="0.25">
      <c r="E73" s="47" t="s">
        <v>384</v>
      </c>
      <c r="F73" s="47" t="s">
        <v>6</v>
      </c>
      <c r="G73" s="47">
        <v>19</v>
      </c>
      <c r="H73" s="48" t="s">
        <v>366</v>
      </c>
      <c r="I73" s="47" t="s">
        <v>58</v>
      </c>
      <c r="J73" s="47" t="s">
        <v>122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s="7" t="s">
        <v>182</v>
      </c>
      <c r="T73" s="3" t="str">
        <f t="shared" si="11"/>
        <v>Royster</v>
      </c>
      <c r="U73" s="109" t="s">
        <v>161</v>
      </c>
      <c r="V73" s="2" t="str">
        <f t="shared" si="12"/>
        <v>5C</v>
      </c>
      <c r="W73" s="32" t="s">
        <v>171</v>
      </c>
      <c r="X73" s="2" t="str">
        <f t="shared" si="13"/>
        <v>R</v>
      </c>
      <c r="Y73" s="109" t="s">
        <v>172</v>
      </c>
      <c r="Z73" s="2" t="str">
        <f t="shared" si="14"/>
        <v>R</v>
      </c>
      <c r="AA73" s="109" t="s">
        <v>173</v>
      </c>
      <c r="AD73" s="2" t="str">
        <f t="shared" si="15"/>
        <v>2B</v>
      </c>
    </row>
    <row r="74" spans="5:30" x14ac:dyDescent="0.25">
      <c r="E74" s="47" t="s">
        <v>384</v>
      </c>
      <c r="F74" s="47" t="s">
        <v>6</v>
      </c>
      <c r="G74" s="47">
        <v>34</v>
      </c>
      <c r="H74" s="48" t="s">
        <v>251</v>
      </c>
      <c r="I74" s="47" t="s">
        <v>1</v>
      </c>
      <c r="J74" s="47" t="s">
        <v>116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s="7" t="s">
        <v>183</v>
      </c>
      <c r="T74" s="3" t="str">
        <f t="shared" si="11"/>
        <v>Watson</v>
      </c>
      <c r="U74" s="109" t="s">
        <v>161</v>
      </c>
      <c r="V74" s="2" t="str">
        <f t="shared" si="12"/>
        <v>3B</v>
      </c>
      <c r="W74" s="32" t="s">
        <v>171</v>
      </c>
      <c r="X74" s="2" t="str">
        <f t="shared" si="13"/>
        <v>R</v>
      </c>
      <c r="Y74" s="109" t="s">
        <v>172</v>
      </c>
      <c r="Z74" s="2" t="str">
        <f t="shared" si="14"/>
        <v>R</v>
      </c>
      <c r="AA74" s="109" t="s">
        <v>173</v>
      </c>
      <c r="AD74" s="2" t="str">
        <f t="shared" si="15"/>
        <v>3B</v>
      </c>
    </row>
    <row r="75" spans="5:30" x14ac:dyDescent="0.25">
      <c r="E75" s="54" t="s">
        <v>384</v>
      </c>
      <c r="F75" s="54" t="s">
        <v>6</v>
      </c>
      <c r="G75" s="54">
        <v>126</v>
      </c>
      <c r="H75" s="55" t="s">
        <v>356</v>
      </c>
      <c r="I75" s="54" t="s">
        <v>57</v>
      </c>
      <c r="J75" s="54" t="s">
        <v>122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107" t="s">
        <v>185</v>
      </c>
      <c r="T75" s="3" t="str">
        <f t="shared" si="11"/>
        <v>Niekro</v>
      </c>
      <c r="U75" s="109" t="s">
        <v>161</v>
      </c>
      <c r="V75" s="2">
        <f t="shared" si="12"/>
        <v>19</v>
      </c>
      <c r="W75" s="32" t="s">
        <v>1402</v>
      </c>
      <c r="X75" s="2">
        <f>IF(R75&gt;0,_xlfn.XLOOKUP(R75,L71:L127,J71:J127),"-")</f>
        <v>8</v>
      </c>
      <c r="Y75" s="109" t="s">
        <v>164</v>
      </c>
      <c r="Z75" s="2"/>
      <c r="AA75" s="109"/>
      <c r="AD75" s="2" t="str">
        <f t="shared" si="15"/>
        <v>P</v>
      </c>
    </row>
    <row r="76" spans="5:30" x14ac:dyDescent="0.25">
      <c r="E76" s="47" t="s">
        <v>384</v>
      </c>
      <c r="F76" s="47" t="s">
        <v>0</v>
      </c>
      <c r="G76" s="47">
        <v>2</v>
      </c>
      <c r="H76" s="48" t="s">
        <v>324</v>
      </c>
      <c r="I76" s="47" t="s">
        <v>63</v>
      </c>
      <c r="J76" s="47" t="s">
        <v>116</v>
      </c>
      <c r="L76" s="2">
        <v>7</v>
      </c>
      <c r="M76" s="2">
        <v>8</v>
      </c>
      <c r="N76" s="91">
        <v>9</v>
      </c>
      <c r="P76" s="2">
        <v>6</v>
      </c>
      <c r="S76" s="108" t="s">
        <v>187</v>
      </c>
      <c r="T76" s="3"/>
      <c r="U76" s="7"/>
      <c r="Y76" s="105"/>
      <c r="Z76" s="2"/>
      <c r="AA76" s="105"/>
    </row>
    <row r="77" spans="5:30" x14ac:dyDescent="0.25">
      <c r="E77" s="54" t="s">
        <v>384</v>
      </c>
      <c r="F77" s="54" t="s">
        <v>0</v>
      </c>
      <c r="G77" s="54">
        <v>148</v>
      </c>
      <c r="H77" s="55" t="s">
        <v>287</v>
      </c>
      <c r="I77" s="54" t="s">
        <v>58</v>
      </c>
      <c r="J77" s="54" t="s">
        <v>116</v>
      </c>
      <c r="L77" s="2">
        <v>4</v>
      </c>
      <c r="M77" s="2">
        <v>3</v>
      </c>
      <c r="N77" s="91">
        <v>4</v>
      </c>
      <c r="P77" s="2">
        <v>7</v>
      </c>
      <c r="S77" s="105"/>
      <c r="U77" s="105"/>
      <c r="Y77" s="105"/>
      <c r="AA77" s="7"/>
    </row>
    <row r="78" spans="5:30" ht="15.75" thickBot="1" x14ac:dyDescent="0.3">
      <c r="E78" s="52" t="s">
        <v>384</v>
      </c>
      <c r="F78" s="52" t="s">
        <v>1</v>
      </c>
      <c r="G78" s="52">
        <v>2</v>
      </c>
      <c r="H78" s="53" t="s">
        <v>256</v>
      </c>
      <c r="I78" s="52" t="s">
        <v>63</v>
      </c>
      <c r="J78" s="52" t="s">
        <v>116</v>
      </c>
      <c r="L78" s="2">
        <v>2</v>
      </c>
      <c r="M78" s="2">
        <v>2</v>
      </c>
      <c r="N78" s="91">
        <v>1</v>
      </c>
      <c r="P78" s="2">
        <v>8</v>
      </c>
      <c r="S78" s="7" t="s">
        <v>1397</v>
      </c>
      <c r="T78" s="3" t="s">
        <v>1398</v>
      </c>
      <c r="U78" s="7"/>
      <c r="V78" s="2" t="s">
        <v>7</v>
      </c>
      <c r="X78" s="2" t="s">
        <v>1390</v>
      </c>
      <c r="Y78" s="105"/>
      <c r="Z78" s="2" t="s">
        <v>1391</v>
      </c>
      <c r="AA78" s="105"/>
    </row>
    <row r="79" spans="5:30" ht="15.75" thickTop="1" x14ac:dyDescent="0.25">
      <c r="E79" s="50" t="s">
        <v>384</v>
      </c>
      <c r="F79" s="50" t="s">
        <v>1</v>
      </c>
      <c r="G79" s="50">
        <v>47</v>
      </c>
      <c r="H79" s="51" t="s">
        <v>295</v>
      </c>
      <c r="I79" s="50" t="s">
        <v>61</v>
      </c>
      <c r="J79" s="50" t="s">
        <v>116</v>
      </c>
      <c r="L79" s="2">
        <v>8</v>
      </c>
      <c r="N79" s="91">
        <v>6</v>
      </c>
      <c r="P79" s="2">
        <v>9</v>
      </c>
      <c r="R79" s="2">
        <v>1</v>
      </c>
      <c r="S79" s="7" t="s">
        <v>170</v>
      </c>
      <c r="T79" s="3" t="str">
        <f>IF(R79&gt;0,_xlfn.XLOOKUP(R79,$M$71:$M$111,$H$71:$H$111),"-")</f>
        <v>Smith</v>
      </c>
      <c r="U79" s="109" t="s">
        <v>161</v>
      </c>
      <c r="V79" s="2" t="str">
        <f>IF(R79&gt;0,_xlfn.XLOOKUP(R79,$M$71:$M$111,$I$71:$I$111),"-")</f>
        <v>2B</v>
      </c>
      <c r="W79" s="32" t="s">
        <v>171</v>
      </c>
      <c r="X79" s="2" t="str">
        <f>IF(R79&gt;0,_xlfn.XLOOKUP(R79,$M$71:$M$111,$J$71:$J$111),"-")</f>
        <v>R</v>
      </c>
      <c r="Y79" s="109" t="s">
        <v>172</v>
      </c>
      <c r="Z79" s="2" t="str">
        <f>_xlfn.XLOOKUP(BK96,$M$71:$M$111,$J$71:$J$111)</f>
        <v>R</v>
      </c>
      <c r="AA79" s="109" t="s">
        <v>173</v>
      </c>
      <c r="AD79" s="2" t="str">
        <f>_xlfn.XLOOKUP(R79,$M$71:$M$127,$F$71:$F$127)</f>
        <v>1B</v>
      </c>
    </row>
    <row r="80" spans="5:30" x14ac:dyDescent="0.25">
      <c r="E80" s="47" t="s">
        <v>384</v>
      </c>
      <c r="F80" s="47" t="s">
        <v>1</v>
      </c>
      <c r="G80" s="47">
        <v>53</v>
      </c>
      <c r="H80" s="48" t="s">
        <v>248</v>
      </c>
      <c r="I80" s="47" t="s">
        <v>58</v>
      </c>
      <c r="J80" s="47" t="s">
        <v>116</v>
      </c>
      <c r="M80" s="2">
        <v>9</v>
      </c>
      <c r="O80" s="2">
        <v>1</v>
      </c>
      <c r="R80" s="2">
        <v>2</v>
      </c>
      <c r="S80" s="7" t="s">
        <v>175</v>
      </c>
      <c r="T80" s="3" t="str">
        <f t="shared" ref="T80:T88" si="16">IF(R80&gt;0,_xlfn.XLOOKUP(R80,$M$71:$M$111,$H$71:$H$111),"-")</f>
        <v>Jacoby</v>
      </c>
      <c r="U80" s="109" t="s">
        <v>161</v>
      </c>
      <c r="V80" s="2" t="str">
        <f t="shared" ref="V80:V87" si="17">IF(R80&gt;0,_xlfn.XLOOKUP(R80,$M$71:$M$111,$I$71:$I$111),"-")</f>
        <v>6C</v>
      </c>
      <c r="W80" s="32" t="s">
        <v>171</v>
      </c>
      <c r="X80" s="2" t="str">
        <f t="shared" ref="X80:X87" si="18">IF(R80&gt;0,_xlfn.XLOOKUP(R80,$M$71:$M$111,$J$71:$J$111),"-")</f>
        <v>R</v>
      </c>
      <c r="Y80" s="109" t="s">
        <v>172</v>
      </c>
      <c r="Z80" s="2" t="str">
        <f t="shared" ref="Z80:Z87" si="19">_xlfn.XLOOKUP(BK97,$M$71:$M$111,$J$71:$J$111)</f>
        <v>R</v>
      </c>
      <c r="AA80" s="109" t="s">
        <v>173</v>
      </c>
      <c r="AD80" s="2" t="str">
        <f t="shared" ref="AD80:AD87" si="20">_xlfn.XLOOKUP(R80,$M$71:$M$127,$F$71:$F$127)</f>
        <v>3B</v>
      </c>
    </row>
    <row r="81" spans="5:30" x14ac:dyDescent="0.25">
      <c r="E81" s="54" t="s">
        <v>384</v>
      </c>
      <c r="F81" s="54" t="s">
        <v>1</v>
      </c>
      <c r="G81" s="54">
        <v>104</v>
      </c>
      <c r="H81" s="55" t="s">
        <v>249</v>
      </c>
      <c r="I81" s="54" t="s">
        <v>1</v>
      </c>
      <c r="J81" s="54" t="s">
        <v>116</v>
      </c>
      <c r="O81" s="2">
        <v>2</v>
      </c>
      <c r="R81" s="2">
        <v>3</v>
      </c>
      <c r="S81" s="7" t="s">
        <v>176</v>
      </c>
      <c r="T81" s="3" t="str">
        <f t="shared" si="16"/>
        <v>Hubbard</v>
      </c>
      <c r="U81" s="109" t="s">
        <v>161</v>
      </c>
      <c r="V81" s="2" t="str">
        <f t="shared" si="17"/>
        <v>4C</v>
      </c>
      <c r="W81" s="32" t="s">
        <v>171</v>
      </c>
      <c r="X81" s="2" t="str">
        <f t="shared" si="18"/>
        <v>R</v>
      </c>
      <c r="Y81" s="109" t="s">
        <v>172</v>
      </c>
      <c r="Z81" s="2" t="str">
        <f t="shared" si="19"/>
        <v>R</v>
      </c>
      <c r="AA81" s="109" t="s">
        <v>173</v>
      </c>
      <c r="AD81" s="2" t="str">
        <f t="shared" si="20"/>
        <v>2B</v>
      </c>
    </row>
    <row r="82" spans="5:30" x14ac:dyDescent="0.25">
      <c r="E82" s="54" t="s">
        <v>384</v>
      </c>
      <c r="F82" s="54" t="s">
        <v>106</v>
      </c>
      <c r="G82" s="54">
        <v>2</v>
      </c>
      <c r="H82" s="55" t="s">
        <v>325</v>
      </c>
      <c r="I82" s="54" t="s">
        <v>63</v>
      </c>
      <c r="J82" s="54" t="s">
        <v>116</v>
      </c>
      <c r="O82" s="2">
        <v>3</v>
      </c>
      <c r="R82" s="2">
        <v>4</v>
      </c>
      <c r="S82" s="7" t="s">
        <v>178</v>
      </c>
      <c r="T82" s="3" t="str">
        <f t="shared" si="16"/>
        <v>Chambliss</v>
      </c>
      <c r="U82" s="109" t="s">
        <v>161</v>
      </c>
      <c r="V82" s="2" t="str">
        <f t="shared" si="17"/>
        <v>4B</v>
      </c>
      <c r="W82" s="32" t="s">
        <v>171</v>
      </c>
      <c r="X82" s="2" t="str">
        <f t="shared" si="18"/>
        <v>L</v>
      </c>
      <c r="Y82" s="109" t="s">
        <v>172</v>
      </c>
      <c r="Z82" s="2" t="str">
        <f t="shared" si="19"/>
        <v>R</v>
      </c>
      <c r="AA82" s="109" t="s">
        <v>173</v>
      </c>
      <c r="AD82" s="2" t="str">
        <f t="shared" si="20"/>
        <v>1B</v>
      </c>
    </row>
    <row r="83" spans="5:30" x14ac:dyDescent="0.25">
      <c r="E83" s="54" t="s">
        <v>384</v>
      </c>
      <c r="F83" s="54" t="s">
        <v>106</v>
      </c>
      <c r="G83" s="54">
        <v>152</v>
      </c>
      <c r="H83" s="55" t="s">
        <v>309</v>
      </c>
      <c r="I83" s="54" t="s">
        <v>55</v>
      </c>
      <c r="J83" s="54" t="s">
        <v>116</v>
      </c>
      <c r="O83" s="2">
        <v>4</v>
      </c>
      <c r="R83" s="2">
        <v>5</v>
      </c>
      <c r="S83" s="7" t="s">
        <v>179</v>
      </c>
      <c r="T83" s="3" t="str">
        <f t="shared" si="16"/>
        <v>Perry</v>
      </c>
      <c r="U83" s="109" t="s">
        <v>161</v>
      </c>
      <c r="V83" s="2" t="str">
        <f t="shared" si="17"/>
        <v>1B</v>
      </c>
      <c r="W83" s="32" t="s">
        <v>171</v>
      </c>
      <c r="X83" s="2" t="str">
        <f t="shared" si="18"/>
        <v>L</v>
      </c>
      <c r="Y83" s="109" t="s">
        <v>172</v>
      </c>
      <c r="Z83" s="2" t="str">
        <f t="shared" si="19"/>
        <v>R</v>
      </c>
      <c r="AA83" s="109" t="s">
        <v>173</v>
      </c>
      <c r="AD83" s="2" t="str">
        <f t="shared" si="20"/>
        <v>1B</v>
      </c>
    </row>
    <row r="84" spans="5:30" x14ac:dyDescent="0.25">
      <c r="E84" s="47" t="s">
        <v>384</v>
      </c>
      <c r="F84" s="47" t="s">
        <v>5</v>
      </c>
      <c r="G84" s="47">
        <v>7</v>
      </c>
      <c r="H84" s="48" t="s">
        <v>311</v>
      </c>
      <c r="I84" s="47" t="s">
        <v>63</v>
      </c>
      <c r="J84" s="47" t="s">
        <v>116</v>
      </c>
      <c r="O84" s="2">
        <v>5</v>
      </c>
      <c r="R84" s="2">
        <v>6</v>
      </c>
      <c r="S84" s="7" t="s">
        <v>180</v>
      </c>
      <c r="T84" s="3" t="str">
        <f t="shared" si="16"/>
        <v>Jorgensen</v>
      </c>
      <c r="U84" s="109" t="s">
        <v>161</v>
      </c>
      <c r="V84" s="2" t="str">
        <f t="shared" si="17"/>
        <v>4C</v>
      </c>
      <c r="W84" s="32" t="s">
        <v>171</v>
      </c>
      <c r="X84" s="2" t="str">
        <f t="shared" si="18"/>
        <v>L</v>
      </c>
      <c r="Y84" s="109" t="s">
        <v>172</v>
      </c>
      <c r="Z84" s="2" t="str">
        <f t="shared" si="19"/>
        <v>R</v>
      </c>
      <c r="AA84" s="109" t="s">
        <v>173</v>
      </c>
      <c r="AD84" s="2" t="str">
        <f t="shared" si="20"/>
        <v>1B</v>
      </c>
    </row>
    <row r="85" spans="5:30" x14ac:dyDescent="0.25">
      <c r="E85" s="47" t="s">
        <v>384</v>
      </c>
      <c r="F85" s="47" t="s">
        <v>5</v>
      </c>
      <c r="G85" s="47">
        <v>16</v>
      </c>
      <c r="H85" s="48" t="s">
        <v>304</v>
      </c>
      <c r="I85" s="47" t="s">
        <v>65</v>
      </c>
      <c r="J85" s="47" t="s">
        <v>49</v>
      </c>
      <c r="L85" s="2" t="s">
        <v>169</v>
      </c>
      <c r="O85" s="2">
        <v>6</v>
      </c>
      <c r="R85" s="2">
        <v>7</v>
      </c>
      <c r="S85" s="7" t="s">
        <v>181</v>
      </c>
      <c r="T85" s="3" t="str">
        <f t="shared" si="16"/>
        <v>Watson</v>
      </c>
      <c r="U85" s="109" t="s">
        <v>161</v>
      </c>
      <c r="V85" s="2" t="str">
        <f t="shared" si="17"/>
        <v>3B</v>
      </c>
      <c r="W85" s="32" t="s">
        <v>171</v>
      </c>
      <c r="X85" s="2" t="str">
        <f t="shared" si="18"/>
        <v>R</v>
      </c>
      <c r="Y85" s="109" t="s">
        <v>172</v>
      </c>
      <c r="Z85" s="2" t="str">
        <f t="shared" si="19"/>
        <v>R</v>
      </c>
      <c r="AA85" s="109" t="s">
        <v>173</v>
      </c>
      <c r="AD85" s="2" t="str">
        <f t="shared" si="20"/>
        <v>1B</v>
      </c>
    </row>
    <row r="86" spans="5:30" x14ac:dyDescent="0.25">
      <c r="E86" s="47" t="s">
        <v>384</v>
      </c>
      <c r="F86" s="47" t="s">
        <v>5</v>
      </c>
      <c r="G86" s="47">
        <v>35</v>
      </c>
      <c r="H86" s="48" t="s">
        <v>365</v>
      </c>
      <c r="I86" s="47" t="s">
        <v>58</v>
      </c>
      <c r="J86" s="47" t="s">
        <v>49</v>
      </c>
      <c r="O86" s="2">
        <v>7</v>
      </c>
      <c r="R86" s="2">
        <v>8</v>
      </c>
      <c r="S86" s="7" t="s">
        <v>182</v>
      </c>
      <c r="T86" s="3" t="str">
        <f t="shared" si="16"/>
        <v>Runge</v>
      </c>
      <c r="U86" s="109" t="s">
        <v>161</v>
      </c>
      <c r="V86" s="2" t="str">
        <f t="shared" si="17"/>
        <v>6C</v>
      </c>
      <c r="W86" s="32" t="s">
        <v>171</v>
      </c>
      <c r="X86" s="2" t="str">
        <f t="shared" si="18"/>
        <v>R</v>
      </c>
      <c r="Y86" s="109" t="s">
        <v>172</v>
      </c>
      <c r="Z86" s="2" t="str">
        <f t="shared" si="19"/>
        <v>R</v>
      </c>
      <c r="AA86" s="109" t="s">
        <v>173</v>
      </c>
      <c r="AD86" s="2" t="str">
        <f t="shared" si="20"/>
        <v>2B</v>
      </c>
    </row>
    <row r="87" spans="5:30" x14ac:dyDescent="0.25">
      <c r="E87" s="54" t="s">
        <v>384</v>
      </c>
      <c r="F87" s="54" t="s">
        <v>5</v>
      </c>
      <c r="G87" s="54">
        <v>134</v>
      </c>
      <c r="H87" s="55" t="s">
        <v>258</v>
      </c>
      <c r="I87" s="54" t="s">
        <v>55</v>
      </c>
      <c r="J87" s="54" t="s">
        <v>116</v>
      </c>
      <c r="O87" s="2">
        <v>8</v>
      </c>
      <c r="R87" s="2">
        <v>9</v>
      </c>
      <c r="S87" s="7" t="s">
        <v>183</v>
      </c>
      <c r="T87" s="3" t="str">
        <f t="shared" si="16"/>
        <v>Johnson</v>
      </c>
      <c r="U87" s="109" t="s">
        <v>161</v>
      </c>
      <c r="V87" s="2" t="str">
        <f t="shared" si="17"/>
        <v>4C</v>
      </c>
      <c r="W87" s="32" t="s">
        <v>171</v>
      </c>
      <c r="X87" s="2" t="str">
        <f t="shared" si="18"/>
        <v>R</v>
      </c>
      <c r="Y87" s="109" t="s">
        <v>172</v>
      </c>
      <c r="Z87" s="2" t="str">
        <f t="shared" si="19"/>
        <v>R</v>
      </c>
      <c r="AA87" s="109" t="s">
        <v>173</v>
      </c>
      <c r="AD87" s="2" t="str">
        <f t="shared" si="20"/>
        <v>3B</v>
      </c>
    </row>
    <row r="88" spans="5:30" x14ac:dyDescent="0.25">
      <c r="E88" s="54" t="s">
        <v>384</v>
      </c>
      <c r="F88" s="54" t="s">
        <v>108</v>
      </c>
      <c r="G88" s="54">
        <v>136</v>
      </c>
      <c r="H88" s="55" t="s">
        <v>268</v>
      </c>
      <c r="I88" s="54" t="s">
        <v>54</v>
      </c>
      <c r="J88" s="54" t="s">
        <v>116</v>
      </c>
      <c r="O88" s="2">
        <v>9</v>
      </c>
      <c r="R88" s="2" t="s">
        <v>184</v>
      </c>
      <c r="S88" s="107" t="s">
        <v>185</v>
      </c>
      <c r="T88" s="3" t="str">
        <f t="shared" si="16"/>
        <v>Pérez</v>
      </c>
      <c r="U88" s="109" t="s">
        <v>163</v>
      </c>
      <c r="V88" s="2">
        <f>IF(R88&gt;0,_xlfn.XLOOKUP(R88,$M$71:$M$111,$I$71:$I$111),"-")</f>
        <v>21</v>
      </c>
      <c r="W88" s="32" t="s">
        <v>1402</v>
      </c>
      <c r="X88" s="2">
        <f>IF(R88&gt;0,_xlfn.XLOOKUP(R88,$M$71:$M$111,$J$71:$J$111),"-")</f>
        <v>8</v>
      </c>
      <c r="Y88" s="109" t="s">
        <v>164</v>
      </c>
      <c r="Z88" s="2"/>
      <c r="AA88" s="109"/>
      <c r="AD88" s="2" t="str">
        <f>_xlfn.XLOOKUP(R88,$M$71:$M$127,$F$71:$F$127)</f>
        <v>P</v>
      </c>
    </row>
    <row r="89" spans="5:30" x14ac:dyDescent="0.25">
      <c r="E89" s="47" t="s">
        <v>384</v>
      </c>
      <c r="F89" s="47" t="s">
        <v>107</v>
      </c>
      <c r="G89" s="47">
        <v>4</v>
      </c>
      <c r="H89" s="48" t="s">
        <v>357</v>
      </c>
      <c r="I89" s="47" t="s">
        <v>57</v>
      </c>
      <c r="J89" s="47" t="s">
        <v>122</v>
      </c>
      <c r="S89" s="108" t="s">
        <v>187</v>
      </c>
      <c r="T89" s="3"/>
      <c r="U89" s="7"/>
      <c r="Y89" s="105"/>
      <c r="Z89" s="2"/>
      <c r="AA89" s="105"/>
    </row>
    <row r="90" spans="5:30" x14ac:dyDescent="0.25">
      <c r="E90" s="54" t="s">
        <v>384</v>
      </c>
      <c r="F90" s="54" t="s">
        <v>107</v>
      </c>
      <c r="G90" s="54">
        <v>109</v>
      </c>
      <c r="H90" s="55" t="s">
        <v>364</v>
      </c>
      <c r="I90" s="54" t="s">
        <v>58</v>
      </c>
      <c r="J90" s="54" t="s">
        <v>122</v>
      </c>
      <c r="S90" s="105"/>
      <c r="U90" s="105"/>
      <c r="Y90" s="105"/>
      <c r="AA90" s="7"/>
    </row>
    <row r="91" spans="5:30" x14ac:dyDescent="0.25">
      <c r="E91" s="47" t="s">
        <v>384</v>
      </c>
      <c r="F91" s="47" t="s">
        <v>109</v>
      </c>
      <c r="G91" s="47">
        <v>12</v>
      </c>
      <c r="H91" s="48" t="s">
        <v>253</v>
      </c>
      <c r="I91" s="47" t="s">
        <v>61</v>
      </c>
      <c r="J91" s="47" t="s">
        <v>116</v>
      </c>
      <c r="S91" s="7" t="s">
        <v>1397</v>
      </c>
      <c r="T91" s="3" t="s">
        <v>1399</v>
      </c>
      <c r="U91" s="7"/>
      <c r="V91" s="2" t="s">
        <v>7</v>
      </c>
      <c r="X91" s="2" t="s">
        <v>1390</v>
      </c>
      <c r="Y91" s="105"/>
      <c r="Z91" s="2" t="s">
        <v>1391</v>
      </c>
      <c r="AA91" s="105"/>
    </row>
    <row r="92" spans="5:30" ht="15.75" thickBot="1" x14ac:dyDescent="0.3">
      <c r="E92" s="58" t="s">
        <v>384</v>
      </c>
      <c r="F92" s="58" t="s">
        <v>109</v>
      </c>
      <c r="G92" s="58">
        <v>32</v>
      </c>
      <c r="H92" s="59" t="s">
        <v>255</v>
      </c>
      <c r="I92" s="58" t="s">
        <v>60</v>
      </c>
      <c r="J92" s="58" t="s">
        <v>116</v>
      </c>
      <c r="R92" s="2">
        <v>1</v>
      </c>
      <c r="S92" s="7" t="s">
        <v>170</v>
      </c>
      <c r="T92" s="3" t="str">
        <f>IF(R92&gt;0,_xlfn.XLOOKUP(R92,$N$71:$N$111,$H$71:$H$111),"-")</f>
        <v>Jacoby</v>
      </c>
      <c r="U92" s="109" t="s">
        <v>161</v>
      </c>
      <c r="V92" s="2" t="str">
        <f>IF(R92&gt;0,_xlfn.XLOOKUP(R92,$N$71:$N$111,$I$71:$I$111),"-")</f>
        <v>6C</v>
      </c>
      <c r="W92" s="32" t="s">
        <v>171</v>
      </c>
      <c r="X92" s="2" t="str">
        <f>IF(R92&gt;0,_xlfn.XLOOKUP(R92,$N$71:$N$111,$J$71:$J$111),"-")</f>
        <v>R</v>
      </c>
      <c r="Y92" s="109" t="s">
        <v>172</v>
      </c>
      <c r="Z92" s="2" t="str">
        <f>_xlfn.XLOOKUP(BK109,$N$71:$N$111,$J$71:$J$111)</f>
        <v>R</v>
      </c>
      <c r="AA92" s="109" t="s">
        <v>173</v>
      </c>
      <c r="AD92" s="2" t="str">
        <f t="shared" ref="AD92:AD100" si="21">_xlfn.XLOOKUP(R92,$N$71:$N$127,$F$71:$F$127)</f>
        <v>3B</v>
      </c>
    </row>
    <row r="93" spans="5:30" ht="15.75" thickTop="1" x14ac:dyDescent="0.25">
      <c r="E93" s="62" t="s">
        <v>384</v>
      </c>
      <c r="F93" s="62" t="s">
        <v>109</v>
      </c>
      <c r="G93" s="62">
        <v>127</v>
      </c>
      <c r="H93" s="63" t="s">
        <v>358</v>
      </c>
      <c r="I93" s="62" t="s">
        <v>58</v>
      </c>
      <c r="J93" s="62" t="s">
        <v>122</v>
      </c>
      <c r="R93" s="2">
        <v>2</v>
      </c>
      <c r="S93" s="7" t="s">
        <v>175</v>
      </c>
      <c r="T93" s="3" t="str">
        <f t="shared" ref="T93:T100" si="22">IF(R93&gt;0,_xlfn.XLOOKUP(R93,$N$71:$N$111,$H$71:$H$111),"-")</f>
        <v>Smith</v>
      </c>
      <c r="U93" s="109" t="s">
        <v>161</v>
      </c>
      <c r="V93" s="2" t="str">
        <f t="shared" ref="V93:V100" si="23">IF(R93&gt;0,_xlfn.XLOOKUP(R93,$N$71:$N$111,$I$71:$I$111),"-")</f>
        <v>2B</v>
      </c>
      <c r="W93" s="32" t="s">
        <v>171</v>
      </c>
      <c r="X93" s="2" t="str">
        <f t="shared" ref="X93:X100" si="24">IF(R93&gt;0,_xlfn.XLOOKUP(R93,$N$71:$N$111,$J$71:$J$111),"-")</f>
        <v>R</v>
      </c>
      <c r="Y93" s="109" t="s">
        <v>172</v>
      </c>
      <c r="Z93" s="2" t="str">
        <f t="shared" ref="Z93:Z100" si="25">_xlfn.XLOOKUP(BK110,$N$71:$N$111,$J$71:$J$111)</f>
        <v>R</v>
      </c>
      <c r="AA93" s="109" t="s">
        <v>173</v>
      </c>
      <c r="AD93" s="2" t="str">
        <f t="shared" si="21"/>
        <v>1B</v>
      </c>
    </row>
    <row r="94" spans="5:30" x14ac:dyDescent="0.25">
      <c r="E94" s="54" t="s">
        <v>105</v>
      </c>
      <c r="F94" s="54" t="s">
        <v>105</v>
      </c>
      <c r="G94" s="54">
        <v>34</v>
      </c>
      <c r="H94" s="55" t="s">
        <v>189</v>
      </c>
      <c r="I94" s="54">
        <v>19</v>
      </c>
      <c r="J94" s="54">
        <v>8</v>
      </c>
      <c r="L94" s="2" t="s">
        <v>184</v>
      </c>
      <c r="R94" s="2">
        <v>3</v>
      </c>
      <c r="S94" s="7" t="s">
        <v>176</v>
      </c>
      <c r="T94" s="3" t="str">
        <f t="shared" si="22"/>
        <v>Perry</v>
      </c>
      <c r="U94" s="109" t="s">
        <v>161</v>
      </c>
      <c r="V94" s="2" t="str">
        <f t="shared" si="23"/>
        <v>1B</v>
      </c>
      <c r="W94" s="32" t="s">
        <v>171</v>
      </c>
      <c r="X94" s="2" t="str">
        <f t="shared" si="24"/>
        <v>L</v>
      </c>
      <c r="Y94" s="109" t="s">
        <v>172</v>
      </c>
      <c r="Z94" s="2" t="str">
        <f t="shared" si="25"/>
        <v>R</v>
      </c>
      <c r="AA94" s="109" t="s">
        <v>173</v>
      </c>
      <c r="AD94" s="2" t="str">
        <f t="shared" si="21"/>
        <v>1B</v>
      </c>
    </row>
    <row r="95" spans="5:30" x14ac:dyDescent="0.25">
      <c r="E95" s="54" t="s">
        <v>105</v>
      </c>
      <c r="F95" s="54" t="s">
        <v>105</v>
      </c>
      <c r="G95" s="54">
        <v>33</v>
      </c>
      <c r="H95" s="55" t="s">
        <v>155</v>
      </c>
      <c r="I95" s="54">
        <v>21</v>
      </c>
      <c r="J95" s="54">
        <v>8</v>
      </c>
      <c r="M95" s="2" t="s">
        <v>184</v>
      </c>
      <c r="R95" s="2">
        <v>4</v>
      </c>
      <c r="S95" s="7" t="s">
        <v>178</v>
      </c>
      <c r="T95" s="3" t="str">
        <f t="shared" si="22"/>
        <v>Hubbard</v>
      </c>
      <c r="U95" s="109" t="s">
        <v>161</v>
      </c>
      <c r="V95" s="2" t="str">
        <f t="shared" si="23"/>
        <v>4C</v>
      </c>
      <c r="W95" s="32" t="s">
        <v>171</v>
      </c>
      <c r="X95" s="2" t="str">
        <f t="shared" si="24"/>
        <v>R</v>
      </c>
      <c r="Y95" s="109" t="s">
        <v>172</v>
      </c>
      <c r="Z95" s="2" t="str">
        <f t="shared" si="25"/>
        <v>R</v>
      </c>
      <c r="AA95" s="109" t="s">
        <v>173</v>
      </c>
      <c r="AD95" s="2" t="str">
        <f t="shared" si="21"/>
        <v>2B</v>
      </c>
    </row>
    <row r="96" spans="5:30" x14ac:dyDescent="0.25">
      <c r="E96" s="54" t="s">
        <v>105</v>
      </c>
      <c r="F96" s="54" t="s">
        <v>105</v>
      </c>
      <c r="G96" s="54">
        <v>6</v>
      </c>
      <c r="H96" s="55" t="s">
        <v>307</v>
      </c>
      <c r="I96" s="54">
        <v>11</v>
      </c>
      <c r="J96" s="54">
        <v>7</v>
      </c>
      <c r="N96" s="91" t="s">
        <v>184</v>
      </c>
      <c r="R96" s="2">
        <v>5</v>
      </c>
      <c r="S96" s="7" t="s">
        <v>179</v>
      </c>
      <c r="T96" s="3" t="str">
        <f t="shared" si="22"/>
        <v>Jorgensen</v>
      </c>
      <c r="U96" s="109" t="s">
        <v>161</v>
      </c>
      <c r="V96" s="2" t="str">
        <f t="shared" si="23"/>
        <v>4C</v>
      </c>
      <c r="W96" s="32" t="s">
        <v>171</v>
      </c>
      <c r="X96" s="2" t="str">
        <f t="shared" si="24"/>
        <v>L</v>
      </c>
      <c r="Y96" s="109" t="s">
        <v>172</v>
      </c>
      <c r="Z96" s="2" t="str">
        <f t="shared" si="25"/>
        <v>R</v>
      </c>
      <c r="AA96" s="109" t="s">
        <v>173</v>
      </c>
      <c r="AD96" s="2" t="str">
        <f t="shared" si="21"/>
        <v>1B</v>
      </c>
    </row>
    <row r="97" spans="5:30" x14ac:dyDescent="0.25">
      <c r="E97" s="54" t="s">
        <v>105</v>
      </c>
      <c r="F97" s="54" t="s">
        <v>105</v>
      </c>
      <c r="G97" s="54">
        <v>36</v>
      </c>
      <c r="H97" s="55" t="s">
        <v>266</v>
      </c>
      <c r="I97" s="54">
        <v>23</v>
      </c>
      <c r="J97" s="54">
        <v>7</v>
      </c>
      <c r="O97" s="2" t="s">
        <v>184</v>
      </c>
      <c r="R97" s="2">
        <v>6</v>
      </c>
      <c r="S97" s="7" t="s">
        <v>180</v>
      </c>
      <c r="T97" s="3" t="str">
        <f t="shared" si="22"/>
        <v>Royster</v>
      </c>
      <c r="U97" s="109" t="s">
        <v>161</v>
      </c>
      <c r="V97" s="2" t="str">
        <f t="shared" si="23"/>
        <v>5C</v>
      </c>
      <c r="W97" s="32" t="s">
        <v>171</v>
      </c>
      <c r="X97" s="2" t="str">
        <f t="shared" si="24"/>
        <v>R</v>
      </c>
      <c r="Y97" s="109" t="s">
        <v>172</v>
      </c>
      <c r="Z97" s="2" t="str">
        <f t="shared" si="25"/>
        <v>R</v>
      </c>
      <c r="AA97" s="109" t="s">
        <v>173</v>
      </c>
      <c r="AD97" s="2" t="str">
        <f t="shared" si="21"/>
        <v>3B</v>
      </c>
    </row>
    <row r="98" spans="5:30" ht="15.75" thickBot="1" x14ac:dyDescent="0.3">
      <c r="E98" s="56" t="s">
        <v>105</v>
      </c>
      <c r="F98" s="56" t="s">
        <v>105</v>
      </c>
      <c r="G98" s="56">
        <v>40</v>
      </c>
      <c r="H98" s="57" t="s">
        <v>335</v>
      </c>
      <c r="I98" s="56">
        <v>19</v>
      </c>
      <c r="J98" s="56">
        <v>5</v>
      </c>
      <c r="P98" s="2" t="s">
        <v>184</v>
      </c>
      <c r="R98" s="2">
        <v>7</v>
      </c>
      <c r="S98" s="7" t="s">
        <v>181</v>
      </c>
      <c r="T98" s="3" t="str">
        <f t="shared" si="22"/>
        <v>Watson</v>
      </c>
      <c r="U98" s="109" t="s">
        <v>161</v>
      </c>
      <c r="V98" s="2" t="str">
        <f t="shared" si="23"/>
        <v>3B</v>
      </c>
      <c r="W98" s="32" t="s">
        <v>171</v>
      </c>
      <c r="X98" s="2" t="str">
        <f t="shared" si="24"/>
        <v>R</v>
      </c>
      <c r="Y98" s="109" t="s">
        <v>172</v>
      </c>
      <c r="Z98" s="2" t="str">
        <f t="shared" si="25"/>
        <v>R</v>
      </c>
      <c r="AA98" s="109" t="s">
        <v>173</v>
      </c>
      <c r="AD98" s="2" t="str">
        <f t="shared" si="21"/>
        <v>1B</v>
      </c>
    </row>
    <row r="99" spans="5:30" ht="15.75" thickTop="1" x14ac:dyDescent="0.25">
      <c r="E99" s="50" t="s">
        <v>105</v>
      </c>
      <c r="F99" s="50" t="s">
        <v>105</v>
      </c>
      <c r="G99" s="50">
        <v>24</v>
      </c>
      <c r="H99" s="51" t="s">
        <v>368</v>
      </c>
      <c r="I99" s="50">
        <v>16</v>
      </c>
      <c r="J99" s="50">
        <v>5</v>
      </c>
      <c r="R99" s="2">
        <v>8</v>
      </c>
      <c r="S99" s="7" t="s">
        <v>182</v>
      </c>
      <c r="T99" s="3" t="str">
        <f t="shared" si="22"/>
        <v>Chambliss</v>
      </c>
      <c r="U99" s="109" t="s">
        <v>161</v>
      </c>
      <c r="V99" s="2" t="str">
        <f t="shared" si="23"/>
        <v>4B</v>
      </c>
      <c r="W99" s="32" t="s">
        <v>171</v>
      </c>
      <c r="X99" s="2" t="str">
        <f t="shared" si="24"/>
        <v>L</v>
      </c>
      <c r="Y99" s="109" t="s">
        <v>172</v>
      </c>
      <c r="Z99" s="2" t="str">
        <f t="shared" si="25"/>
        <v>R</v>
      </c>
      <c r="AA99" s="109" t="s">
        <v>173</v>
      </c>
      <c r="AD99" s="2" t="str">
        <f t="shared" si="21"/>
        <v>1B</v>
      </c>
    </row>
    <row r="100" spans="5:30" x14ac:dyDescent="0.25">
      <c r="E100" s="47" t="s">
        <v>105</v>
      </c>
      <c r="F100" s="47" t="s">
        <v>105</v>
      </c>
      <c r="G100" s="47">
        <v>14</v>
      </c>
      <c r="H100" s="48" t="s">
        <v>334</v>
      </c>
      <c r="I100" s="47">
        <v>15</v>
      </c>
      <c r="J100" s="47">
        <v>4</v>
      </c>
      <c r="R100" s="2">
        <v>9</v>
      </c>
      <c r="S100" s="7" t="s">
        <v>183</v>
      </c>
      <c r="T100" s="3" t="str">
        <f t="shared" si="22"/>
        <v>Runge</v>
      </c>
      <c r="U100" s="109" t="s">
        <v>161</v>
      </c>
      <c r="V100" s="2" t="str">
        <f t="shared" si="23"/>
        <v>6C</v>
      </c>
      <c r="W100" s="32" t="s">
        <v>171</v>
      </c>
      <c r="X100" s="2" t="str">
        <f t="shared" si="24"/>
        <v>R</v>
      </c>
      <c r="Y100" s="109" t="s">
        <v>172</v>
      </c>
      <c r="Z100" s="2" t="str">
        <f t="shared" si="25"/>
        <v>R</v>
      </c>
      <c r="AA100" s="109" t="s">
        <v>173</v>
      </c>
      <c r="AD100" s="2" t="str">
        <f t="shared" si="21"/>
        <v>2B</v>
      </c>
    </row>
    <row r="101" spans="5:30" x14ac:dyDescent="0.25">
      <c r="E101" s="47" t="s">
        <v>105</v>
      </c>
      <c r="F101" s="47" t="s">
        <v>105</v>
      </c>
      <c r="G101" s="47">
        <v>33</v>
      </c>
      <c r="H101" s="48" t="s">
        <v>369</v>
      </c>
      <c r="I101" s="47">
        <v>18</v>
      </c>
      <c r="J101" s="47">
        <v>4</v>
      </c>
      <c r="R101" s="2" t="s">
        <v>184</v>
      </c>
      <c r="S101" s="107" t="s">
        <v>185</v>
      </c>
      <c r="T101" s="3" t="str">
        <f>IF(R101&gt;0,_xlfn.XLOOKUP(R101,$N$71:$N$111,$H$71:$H$111),"-")</f>
        <v>Barker</v>
      </c>
      <c r="U101" s="109" t="s">
        <v>163</v>
      </c>
      <c r="V101" s="2">
        <f>IF(R101&gt;0,_xlfn.XLOOKUP(R101,$N$71:$N$111,$I$71:$I$111),"-")</f>
        <v>11</v>
      </c>
      <c r="W101" s="32" t="s">
        <v>1402</v>
      </c>
      <c r="X101" s="2">
        <f>IF(R101&gt;0,_xlfn.XLOOKUP(R101,$N$71:$N$111,$J$71:$J$111),"-")</f>
        <v>7</v>
      </c>
      <c r="Y101" s="109" t="s">
        <v>164</v>
      </c>
      <c r="Z101" s="2"/>
      <c r="AA101" s="109"/>
      <c r="AD101" s="2" t="str">
        <f>_xlfn.XLOOKUP(R101,$N$71:$N$127,$F$71:$F$127)</f>
        <v>P</v>
      </c>
    </row>
    <row r="102" spans="5:30" x14ac:dyDescent="0.25">
      <c r="E102" s="47" t="s">
        <v>105</v>
      </c>
      <c r="F102" s="47" t="s">
        <v>105</v>
      </c>
      <c r="G102" s="47">
        <v>1</v>
      </c>
      <c r="H102" s="48" t="s">
        <v>250</v>
      </c>
      <c r="I102" s="47">
        <v>13</v>
      </c>
      <c r="J102" s="47">
        <v>4</v>
      </c>
      <c r="S102" s="108" t="s">
        <v>187</v>
      </c>
      <c r="T102" s="3"/>
      <c r="U102" s="7"/>
      <c r="Y102" s="105"/>
      <c r="Z102" s="2"/>
      <c r="AA102" s="105"/>
    </row>
    <row r="103" spans="5:30" x14ac:dyDescent="0.25">
      <c r="E103" s="47" t="s">
        <v>105</v>
      </c>
      <c r="F103" s="47" t="s">
        <v>105</v>
      </c>
      <c r="G103" s="47">
        <v>70</v>
      </c>
      <c r="H103" s="48" t="s">
        <v>338</v>
      </c>
      <c r="I103" s="47">
        <v>21</v>
      </c>
      <c r="J103" s="47">
        <v>3</v>
      </c>
      <c r="S103" s="105"/>
      <c r="U103" s="105"/>
      <c r="Y103" s="105"/>
      <c r="AA103" s="7"/>
    </row>
    <row r="104" spans="5:30" x14ac:dyDescent="0.25">
      <c r="E104" s="47" t="s">
        <v>105</v>
      </c>
      <c r="F104" s="47" t="s">
        <v>105</v>
      </c>
      <c r="G104" s="47">
        <v>43</v>
      </c>
      <c r="H104" s="48" t="s">
        <v>351</v>
      </c>
      <c r="I104" s="47">
        <v>19</v>
      </c>
      <c r="J104" s="47">
        <v>3</v>
      </c>
      <c r="S104" s="7" t="s">
        <v>1397</v>
      </c>
      <c r="T104" s="3" t="s">
        <v>1400</v>
      </c>
      <c r="U104" s="7"/>
      <c r="V104" s="2" t="s">
        <v>7</v>
      </c>
      <c r="X104" s="2" t="s">
        <v>1390</v>
      </c>
      <c r="Y104" s="105"/>
      <c r="Z104" s="2" t="s">
        <v>1391</v>
      </c>
      <c r="AA104" s="105"/>
    </row>
    <row r="105" spans="5:30" x14ac:dyDescent="0.25">
      <c r="E105" s="47" t="s">
        <v>105</v>
      </c>
      <c r="F105" s="47" t="s">
        <v>105</v>
      </c>
      <c r="G105" s="47">
        <v>5</v>
      </c>
      <c r="H105" s="48" t="s">
        <v>343</v>
      </c>
      <c r="I105" s="47">
        <v>13</v>
      </c>
      <c r="J105" s="47">
        <v>2</v>
      </c>
      <c r="R105" s="2">
        <v>1</v>
      </c>
      <c r="S105" s="7" t="s">
        <v>170</v>
      </c>
      <c r="T105" s="3" t="str">
        <f>IF(R105&gt;0,_xlfn.XLOOKUP(R105,$O$71:$O$111,$H$71:$H$111),"-")</f>
        <v>Johnson</v>
      </c>
      <c r="U105" s="109" t="s">
        <v>161</v>
      </c>
      <c r="V105" s="2" t="str">
        <f>IF(R105&gt;0,_xlfn.XLOOKUP(R105,$O$71:$O$111,$I$71:$I$111),"-")</f>
        <v>4C</v>
      </c>
      <c r="W105" s="32" t="s">
        <v>171</v>
      </c>
      <c r="X105" s="2" t="str">
        <f>IF(R105&gt;0,_xlfn.XLOOKUP(R105,$O$72:$O$112,$J$71:$J$111),"-")</f>
        <v>R</v>
      </c>
      <c r="Y105" s="109" t="s">
        <v>172</v>
      </c>
      <c r="Z105" s="2" t="str">
        <f>_xlfn.XLOOKUP(BK122,$O$71:$O$111,$J$71:$J$111)</f>
        <v>L</v>
      </c>
      <c r="AA105" s="109" t="s">
        <v>173</v>
      </c>
      <c r="AD105" s="2" t="str">
        <f>_xlfn.XLOOKUP(R105,$O$71:$O$127,$F$71:$F$127)</f>
        <v>3B</v>
      </c>
    </row>
    <row r="106" spans="5:30" x14ac:dyDescent="0.25">
      <c r="E106" s="47" t="s">
        <v>105</v>
      </c>
      <c r="F106" s="47" t="s">
        <v>105</v>
      </c>
      <c r="G106" s="47">
        <v>14</v>
      </c>
      <c r="H106" s="48" t="s">
        <v>344</v>
      </c>
      <c r="I106" s="47">
        <v>21</v>
      </c>
      <c r="J106" s="47">
        <v>2</v>
      </c>
      <c r="R106" s="2">
        <v>2</v>
      </c>
      <c r="S106" s="7" t="s">
        <v>175</v>
      </c>
      <c r="T106" s="3" t="str">
        <f t="shared" ref="T106:T113" si="26">IF(R106&gt;0,_xlfn.XLOOKUP(R106,$O$71:$O$111,$H$71:$H$111),"-")</f>
        <v>Horner</v>
      </c>
      <c r="U106" s="109" t="s">
        <v>161</v>
      </c>
      <c r="V106" s="2" t="str">
        <f t="shared" ref="V106:V113" si="27">IF(R106&gt;0,_xlfn.XLOOKUP(R106,$O$71:$O$111,$I$71:$I$111),"-")</f>
        <v>3B</v>
      </c>
      <c r="W106" s="32" t="s">
        <v>171</v>
      </c>
      <c r="X106" s="2" t="str">
        <f t="shared" ref="X106:X113" si="28">IF(R106&gt;0,_xlfn.XLOOKUP(R106,$O$72:$O$112,$J$71:$J$111),"-")</f>
        <v>R</v>
      </c>
      <c r="Y106" s="109" t="s">
        <v>172</v>
      </c>
      <c r="Z106" s="2" t="str">
        <f t="shared" ref="Z106:Z113" si="29">_xlfn.XLOOKUP(BK123,$O$71:$O$111,$J$71:$J$111)</f>
        <v>L</v>
      </c>
      <c r="AA106" s="109" t="s">
        <v>173</v>
      </c>
      <c r="AD106" s="2" t="str">
        <f t="shared" ref="AD106:AD113" si="30">_xlfn.XLOOKUP(R106,$O$71:$O$127,$F$71:$F$127)</f>
        <v>3B</v>
      </c>
    </row>
    <row r="107" spans="5:30" x14ac:dyDescent="0.25">
      <c r="E107" s="47" t="s">
        <v>105</v>
      </c>
      <c r="F107" s="47" t="s">
        <v>105</v>
      </c>
      <c r="G107" s="47">
        <v>5</v>
      </c>
      <c r="H107" s="48" t="s">
        <v>352</v>
      </c>
      <c r="I107" s="47">
        <v>13</v>
      </c>
      <c r="J107" s="47">
        <v>2</v>
      </c>
      <c r="R107" s="2">
        <v>3</v>
      </c>
      <c r="S107" s="7" t="s">
        <v>176</v>
      </c>
      <c r="T107" s="3" t="str">
        <f t="shared" si="26"/>
        <v>Zuvella</v>
      </c>
      <c r="U107" s="109" t="s">
        <v>161</v>
      </c>
      <c r="V107" s="2" t="str">
        <f t="shared" si="27"/>
        <v>6C</v>
      </c>
      <c r="W107" s="32" t="s">
        <v>171</v>
      </c>
      <c r="X107" s="2" t="str">
        <f t="shared" si="28"/>
        <v>R</v>
      </c>
      <c r="Y107" s="109" t="s">
        <v>172</v>
      </c>
      <c r="Z107" s="2" t="str">
        <f t="shared" si="29"/>
        <v>L</v>
      </c>
      <c r="AA107" s="109" t="s">
        <v>173</v>
      </c>
      <c r="AD107" s="2" t="str">
        <f t="shared" si="30"/>
        <v>SS</v>
      </c>
    </row>
    <row r="108" spans="5:30" x14ac:dyDescent="0.25">
      <c r="E108" s="47" t="s">
        <v>105</v>
      </c>
      <c r="F108" s="47" t="s">
        <v>105</v>
      </c>
      <c r="G108" s="47">
        <v>56</v>
      </c>
      <c r="H108" s="48" t="s">
        <v>370</v>
      </c>
      <c r="I108" s="47">
        <v>28</v>
      </c>
      <c r="J108" s="47">
        <v>2</v>
      </c>
      <c r="O108" s="2" t="s">
        <v>385</v>
      </c>
      <c r="P108" s="2" t="s">
        <v>385</v>
      </c>
      <c r="Q108" s="2" t="s">
        <v>385</v>
      </c>
      <c r="R108" s="2">
        <v>4</v>
      </c>
      <c r="S108" s="7" t="s">
        <v>178</v>
      </c>
      <c r="T108" s="3" t="str">
        <f t="shared" si="26"/>
        <v>Ramírez</v>
      </c>
      <c r="U108" s="109" t="s">
        <v>161</v>
      </c>
      <c r="V108" s="2" t="str">
        <f t="shared" si="27"/>
        <v>3C</v>
      </c>
      <c r="W108" s="32" t="s">
        <v>171</v>
      </c>
      <c r="X108" s="2" t="str">
        <f t="shared" si="28"/>
        <v>R</v>
      </c>
      <c r="Y108" s="109" t="s">
        <v>172</v>
      </c>
      <c r="Z108" s="2" t="str">
        <f t="shared" si="29"/>
        <v>L</v>
      </c>
      <c r="AA108" s="109" t="s">
        <v>173</v>
      </c>
      <c r="AD108" s="2" t="str">
        <f t="shared" si="30"/>
        <v>SS</v>
      </c>
    </row>
    <row r="109" spans="5:30" x14ac:dyDescent="0.25">
      <c r="E109" s="47" t="s">
        <v>105</v>
      </c>
      <c r="F109" s="47" t="s">
        <v>105</v>
      </c>
      <c r="G109" s="47">
        <v>43</v>
      </c>
      <c r="H109" s="48" t="s">
        <v>284</v>
      </c>
      <c r="I109" s="47">
        <v>17</v>
      </c>
      <c r="J109" s="47">
        <v>2</v>
      </c>
      <c r="R109" s="2">
        <v>5</v>
      </c>
      <c r="S109" s="7" t="s">
        <v>179</v>
      </c>
      <c r="T109" s="3" t="str">
        <f t="shared" si="26"/>
        <v>Sinatro</v>
      </c>
      <c r="U109" s="109" t="s">
        <v>161</v>
      </c>
      <c r="V109" s="2" t="str">
        <f t="shared" si="27"/>
        <v>6C</v>
      </c>
      <c r="W109" s="32" t="s">
        <v>171</v>
      </c>
      <c r="X109" s="2" t="str">
        <f t="shared" si="28"/>
        <v>R</v>
      </c>
      <c r="Y109" s="109" t="s">
        <v>172</v>
      </c>
      <c r="Z109" s="2" t="str">
        <f t="shared" si="29"/>
        <v>L</v>
      </c>
      <c r="AA109" s="109" t="s">
        <v>173</v>
      </c>
      <c r="AD109" s="2" t="str">
        <f t="shared" si="30"/>
        <v>C</v>
      </c>
    </row>
    <row r="110" spans="5:30" x14ac:dyDescent="0.25">
      <c r="E110" s="47" t="s">
        <v>105</v>
      </c>
      <c r="F110" s="47" t="s">
        <v>105</v>
      </c>
      <c r="G110" s="47">
        <v>10</v>
      </c>
      <c r="H110" s="48" t="s">
        <v>336</v>
      </c>
      <c r="I110" s="47">
        <v>15</v>
      </c>
      <c r="J110" s="47">
        <v>2</v>
      </c>
      <c r="R110" s="2">
        <v>6</v>
      </c>
      <c r="S110" s="7" t="s">
        <v>180</v>
      </c>
      <c r="T110" s="3" t="str">
        <f t="shared" si="26"/>
        <v>Owen</v>
      </c>
      <c r="U110" s="109" t="s">
        <v>161</v>
      </c>
      <c r="V110" s="2" t="str">
        <f t="shared" si="27"/>
        <v>7C</v>
      </c>
      <c r="W110" s="32" t="s">
        <v>171</v>
      </c>
      <c r="X110" s="2" t="str">
        <f t="shared" si="28"/>
        <v>R</v>
      </c>
      <c r="Y110" s="109" t="s">
        <v>172</v>
      </c>
      <c r="Z110" s="2" t="str">
        <f t="shared" si="29"/>
        <v>L</v>
      </c>
      <c r="AA110" s="109" t="s">
        <v>173</v>
      </c>
      <c r="AD110" s="2" t="str">
        <f t="shared" si="30"/>
        <v>C</v>
      </c>
    </row>
    <row r="111" spans="5:30" x14ac:dyDescent="0.25">
      <c r="E111" s="47" t="s">
        <v>385</v>
      </c>
      <c r="F111" s="47" t="s">
        <v>385</v>
      </c>
      <c r="G111" s="47">
        <v>0</v>
      </c>
      <c r="H111" s="48">
        <v>0</v>
      </c>
      <c r="I111" s="47" t="s">
        <v>385</v>
      </c>
      <c r="J111" s="47" t="s">
        <v>385</v>
      </c>
      <c r="R111" s="2">
        <v>7</v>
      </c>
      <c r="S111" s="7" t="s">
        <v>181</v>
      </c>
      <c r="T111" s="3" t="str">
        <f t="shared" si="26"/>
        <v>Pocoroba</v>
      </c>
      <c r="U111" s="109" t="s">
        <v>161</v>
      </c>
      <c r="V111" s="2" t="str">
        <f t="shared" si="27"/>
        <v>4C</v>
      </c>
      <c r="W111" s="32" t="s">
        <v>171</v>
      </c>
      <c r="X111" s="2" t="str">
        <f t="shared" si="28"/>
        <v>B</v>
      </c>
      <c r="Y111" s="109" t="s">
        <v>172</v>
      </c>
      <c r="Z111" s="2" t="str">
        <f t="shared" si="29"/>
        <v>L</v>
      </c>
      <c r="AA111" s="109" t="s">
        <v>173</v>
      </c>
      <c r="AD111" s="2" t="str">
        <f t="shared" si="30"/>
        <v>C</v>
      </c>
    </row>
    <row r="112" spans="5:30" x14ac:dyDescent="0.25">
      <c r="E112" s="47" t="s">
        <v>385</v>
      </c>
      <c r="F112" s="47" t="s">
        <v>385</v>
      </c>
      <c r="G112" s="47">
        <v>0</v>
      </c>
      <c r="H112" s="48">
        <v>0</v>
      </c>
      <c r="I112" s="47" t="s">
        <v>385</v>
      </c>
      <c r="J112" s="47" t="s">
        <v>385</v>
      </c>
      <c r="R112" s="2">
        <v>8</v>
      </c>
      <c r="S112" s="7" t="s">
        <v>182</v>
      </c>
      <c r="T112" s="3" t="str">
        <f t="shared" si="26"/>
        <v>Benedict</v>
      </c>
      <c r="U112" s="109" t="s">
        <v>161</v>
      </c>
      <c r="V112" s="2" t="str">
        <f t="shared" si="27"/>
        <v>3C</v>
      </c>
      <c r="W112" s="32" t="s">
        <v>171</v>
      </c>
      <c r="X112" s="2" t="str">
        <f t="shared" si="28"/>
        <v>B</v>
      </c>
      <c r="Y112" s="109" t="s">
        <v>172</v>
      </c>
      <c r="Z112" s="2" t="str">
        <f t="shared" si="29"/>
        <v>L</v>
      </c>
      <c r="AA112" s="109" t="s">
        <v>173</v>
      </c>
      <c r="AD112" s="2" t="str">
        <f t="shared" si="30"/>
        <v>C</v>
      </c>
    </row>
    <row r="113" spans="5:30" x14ac:dyDescent="0.25">
      <c r="E113" s="47" t="s">
        <v>385</v>
      </c>
      <c r="F113" s="47" t="s">
        <v>385</v>
      </c>
      <c r="G113" s="47">
        <v>0</v>
      </c>
      <c r="H113" s="48">
        <v>0</v>
      </c>
      <c r="I113" s="47" t="s">
        <v>385</v>
      </c>
      <c r="J113" s="47" t="s">
        <v>385</v>
      </c>
      <c r="R113" s="2">
        <v>9</v>
      </c>
      <c r="S113" s="7" t="s">
        <v>183</v>
      </c>
      <c r="T113" s="3" t="str">
        <f t="shared" si="26"/>
        <v>Murphy</v>
      </c>
      <c r="U113" s="109" t="s">
        <v>161</v>
      </c>
      <c r="V113" s="2" t="str">
        <f t="shared" si="27"/>
        <v>3A</v>
      </c>
      <c r="W113" s="32" t="s">
        <v>171</v>
      </c>
      <c r="X113" s="2" t="str">
        <f t="shared" si="28"/>
        <v>R</v>
      </c>
      <c r="Y113" s="109" t="s">
        <v>172</v>
      </c>
      <c r="Z113" s="2" t="str">
        <f t="shared" si="29"/>
        <v>L</v>
      </c>
      <c r="AA113" s="109" t="s">
        <v>173</v>
      </c>
      <c r="AD113" s="2" t="str">
        <f t="shared" si="30"/>
        <v>CF</v>
      </c>
    </row>
    <row r="114" spans="5:30" x14ac:dyDescent="0.25">
      <c r="E114" s="47" t="s">
        <v>385</v>
      </c>
      <c r="F114" s="47" t="s">
        <v>385</v>
      </c>
      <c r="G114" s="47">
        <v>0</v>
      </c>
      <c r="H114" s="48">
        <v>0</v>
      </c>
      <c r="I114" s="47" t="s">
        <v>385</v>
      </c>
      <c r="J114" s="47" t="s">
        <v>385</v>
      </c>
      <c r="R114" s="2" t="s">
        <v>184</v>
      </c>
      <c r="S114" s="107" t="s">
        <v>185</v>
      </c>
      <c r="T114" s="3" t="str">
        <f>IF(R114&gt;0,_xlfn.XLOOKUP(R114,$O$71:$O$111,$H$71:$H$111),"-")</f>
        <v>McMurtry</v>
      </c>
      <c r="U114" s="109" t="s">
        <v>163</v>
      </c>
      <c r="V114" s="2">
        <f>IF(R114&gt;0,_xlfn.XLOOKUP(R114,$O$71:$O$111,$I$71:$I$111),"-")</f>
        <v>23</v>
      </c>
      <c r="W114" s="32" t="s">
        <v>1402</v>
      </c>
      <c r="X114" s="2">
        <f>IF(R114&gt;0,_xlfn.XLOOKUP(R114,$O$71:$O$111,$J$71:$J$111),"-")</f>
        <v>7</v>
      </c>
      <c r="Y114" s="109" t="s">
        <v>164</v>
      </c>
      <c r="Z114" s="2"/>
      <c r="AA114" s="109"/>
      <c r="AD114" s="2" t="str">
        <f>_xlfn.XLOOKUP(R114,$O$71:$O$127,$F$71:$F$127)</f>
        <v>P</v>
      </c>
    </row>
    <row r="115" spans="5:30" x14ac:dyDescent="0.25">
      <c r="E115" s="47" t="s">
        <v>385</v>
      </c>
      <c r="F115" s="47" t="s">
        <v>385</v>
      </c>
      <c r="G115" s="47">
        <v>0</v>
      </c>
      <c r="H115" s="48">
        <v>0</v>
      </c>
      <c r="I115" s="47" t="s">
        <v>385</v>
      </c>
      <c r="J115" s="47" t="s">
        <v>385</v>
      </c>
      <c r="S115" s="108" t="s">
        <v>187</v>
      </c>
      <c r="T115" s="3"/>
      <c r="U115" s="7"/>
      <c r="Y115" s="105"/>
      <c r="Z115" s="2"/>
      <c r="AA115" s="105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  <c r="S116" s="105"/>
      <c r="U116" s="105"/>
      <c r="Y116" s="105"/>
      <c r="AA116" s="7"/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s="7" t="s">
        <v>1397</v>
      </c>
      <c r="T117" s="3" t="s">
        <v>1401</v>
      </c>
      <c r="U117" s="7"/>
      <c r="V117" s="2" t="s">
        <v>7</v>
      </c>
      <c r="X117" s="2" t="s">
        <v>1390</v>
      </c>
      <c r="Y117" s="105"/>
      <c r="Z117" s="2" t="s">
        <v>1391</v>
      </c>
      <c r="AA117" s="105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s="7" t="s">
        <v>170</v>
      </c>
      <c r="T118" s="3" t="str">
        <f>IF(R118&gt;0,_xlfn.XLOOKUP(R118,$P$71:$P$111,$H$71:$H$111),"-")</f>
        <v>Perry</v>
      </c>
      <c r="U118" s="109" t="s">
        <v>161</v>
      </c>
      <c r="V118" s="2" t="str">
        <f>IF(R118&gt;0,_xlfn.XLOOKUP(R118,$P$71:$P$111,$I$71:$I$111),"-")</f>
        <v>1B</v>
      </c>
      <c r="W118" s="32" t="s">
        <v>171</v>
      </c>
      <c r="X118" s="2" t="str">
        <f>IF(R118&gt;0,_xlfn.XLOOKUP(R118,$P$71:$P$111,$J$71:$J$111),"-")</f>
        <v>L</v>
      </c>
      <c r="Y118" s="109" t="s">
        <v>172</v>
      </c>
      <c r="Z118" s="2" t="str">
        <f>_xlfn.XLOOKUP(BK135,$P$71:$P$111,$J$71:$J$111)</f>
        <v>R</v>
      </c>
      <c r="AA118" s="109" t="s">
        <v>173</v>
      </c>
      <c r="AD118" s="2" t="str">
        <f>_xlfn.XLOOKUP(R118,$P$71:$P$127,$F$71:$F$127)</f>
        <v>1B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s="7" t="s">
        <v>175</v>
      </c>
      <c r="T119" s="3" t="str">
        <f t="shared" ref="T119:T126" si="31">IF(R119&gt;0,_xlfn.XLOOKUP(R119,$P$71:$P$111,$H$71:$H$111),"-")</f>
        <v>Smith</v>
      </c>
      <c r="U119" s="109" t="s">
        <v>161</v>
      </c>
      <c r="V119" s="2" t="str">
        <f t="shared" ref="V119:V126" si="32">IF(R119&gt;0,_xlfn.XLOOKUP(R119,$P$71:$P$111,$I$71:$I$111),"-")</f>
        <v>2B</v>
      </c>
      <c r="W119" s="32" t="s">
        <v>171</v>
      </c>
      <c r="X119" s="2" t="str">
        <f t="shared" ref="X119:X126" si="33">IF(R119&gt;0,_xlfn.XLOOKUP(R119,$P$71:$P$111,$J$71:$J$111),"-")</f>
        <v>R</v>
      </c>
      <c r="Y119" s="109" t="s">
        <v>172</v>
      </c>
      <c r="Z119" s="2" t="str">
        <f t="shared" ref="Z119:Z126" si="34">_xlfn.XLOOKUP(BK136,$P$71:$P$111,$J$71:$J$111)</f>
        <v>R</v>
      </c>
      <c r="AA119" s="109" t="s">
        <v>173</v>
      </c>
      <c r="AD119" s="2" t="str">
        <f t="shared" ref="AD119:AD126" si="35">_xlfn.XLOOKUP(R119,$P$71:$P$127,$F$71:$F$127)</f>
        <v>1B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s="7" t="s">
        <v>176</v>
      </c>
      <c r="T120" s="3" t="str">
        <f t="shared" si="31"/>
        <v>Jorgensen</v>
      </c>
      <c r="U120" s="109" t="s">
        <v>161</v>
      </c>
      <c r="V120" s="2" t="str">
        <f t="shared" si="32"/>
        <v>4C</v>
      </c>
      <c r="W120" s="32" t="s">
        <v>171</v>
      </c>
      <c r="X120" s="2" t="str">
        <f t="shared" si="33"/>
        <v>L</v>
      </c>
      <c r="Y120" s="109" t="s">
        <v>172</v>
      </c>
      <c r="Z120" s="2" t="str">
        <f t="shared" si="34"/>
        <v>R</v>
      </c>
      <c r="AA120" s="109" t="s">
        <v>173</v>
      </c>
      <c r="AD120" s="2" t="str">
        <f t="shared" si="35"/>
        <v>1B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s="7" t="s">
        <v>178</v>
      </c>
      <c r="T121" s="3" t="str">
        <f t="shared" si="31"/>
        <v>Watson</v>
      </c>
      <c r="U121" s="109" t="s">
        <v>161</v>
      </c>
      <c r="V121" s="2" t="str">
        <f t="shared" si="32"/>
        <v>3B</v>
      </c>
      <c r="W121" s="32" t="s">
        <v>171</v>
      </c>
      <c r="X121" s="2" t="str">
        <f t="shared" si="33"/>
        <v>R</v>
      </c>
      <c r="Y121" s="109" t="s">
        <v>172</v>
      </c>
      <c r="Z121" s="2" t="str">
        <f t="shared" si="34"/>
        <v>R</v>
      </c>
      <c r="AA121" s="109" t="s">
        <v>173</v>
      </c>
      <c r="AD121" s="2" t="str">
        <f t="shared" si="35"/>
        <v>1B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s="7" t="s">
        <v>179</v>
      </c>
      <c r="T122" s="3" t="str">
        <f t="shared" si="31"/>
        <v>Chambliss</v>
      </c>
      <c r="U122" s="109" t="s">
        <v>161</v>
      </c>
      <c r="V122" s="2" t="str">
        <f t="shared" si="32"/>
        <v>4B</v>
      </c>
      <c r="W122" s="32" t="s">
        <v>171</v>
      </c>
      <c r="X122" s="2" t="str">
        <f t="shared" si="33"/>
        <v>L</v>
      </c>
      <c r="Y122" s="109" t="s">
        <v>172</v>
      </c>
      <c r="Z122" s="2" t="str">
        <f t="shared" si="34"/>
        <v>R</v>
      </c>
      <c r="AA122" s="109" t="s">
        <v>173</v>
      </c>
      <c r="AD122" s="2" t="str">
        <f t="shared" si="35"/>
        <v>1B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s="7" t="s">
        <v>180</v>
      </c>
      <c r="T123" s="3" t="str">
        <f t="shared" si="31"/>
        <v>Runge</v>
      </c>
      <c r="U123" s="109" t="s">
        <v>161</v>
      </c>
      <c r="V123" s="2" t="str">
        <f t="shared" si="32"/>
        <v>6C</v>
      </c>
      <c r="W123" s="32" t="s">
        <v>171</v>
      </c>
      <c r="X123" s="2" t="str">
        <f t="shared" si="33"/>
        <v>R</v>
      </c>
      <c r="Y123" s="109" t="s">
        <v>172</v>
      </c>
      <c r="Z123" s="2" t="str">
        <f t="shared" si="34"/>
        <v>R</v>
      </c>
      <c r="AA123" s="109" t="s">
        <v>173</v>
      </c>
      <c r="AD123" s="2" t="str">
        <f t="shared" si="35"/>
        <v>2B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s="7" t="s">
        <v>181</v>
      </c>
      <c r="T124" s="3" t="str">
        <f t="shared" si="31"/>
        <v>Hubbard</v>
      </c>
      <c r="U124" s="109" t="s">
        <v>161</v>
      </c>
      <c r="V124" s="2" t="str">
        <f t="shared" si="32"/>
        <v>4C</v>
      </c>
      <c r="W124" s="32" t="s">
        <v>171</v>
      </c>
      <c r="X124" s="2" t="str">
        <f t="shared" si="33"/>
        <v>R</v>
      </c>
      <c r="Y124" s="109" t="s">
        <v>172</v>
      </c>
      <c r="Z124" s="2" t="str">
        <f t="shared" si="34"/>
        <v>R</v>
      </c>
      <c r="AA124" s="109" t="s">
        <v>173</v>
      </c>
      <c r="AD124" s="2" t="str">
        <f t="shared" si="35"/>
        <v>2B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s="7" t="s">
        <v>182</v>
      </c>
      <c r="T125" s="3" t="str">
        <f t="shared" si="31"/>
        <v>Jacoby</v>
      </c>
      <c r="U125" s="109" t="s">
        <v>161</v>
      </c>
      <c r="V125" s="2" t="str">
        <f t="shared" si="32"/>
        <v>6C</v>
      </c>
      <c r="W125" s="32" t="s">
        <v>171</v>
      </c>
      <c r="X125" s="2" t="str">
        <f t="shared" si="33"/>
        <v>R</v>
      </c>
      <c r="Y125" s="109" t="s">
        <v>172</v>
      </c>
      <c r="Z125" s="2" t="str">
        <f t="shared" si="34"/>
        <v>R</v>
      </c>
      <c r="AA125" s="109" t="s">
        <v>173</v>
      </c>
      <c r="AD125" s="2" t="str">
        <f t="shared" si="35"/>
        <v>3B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s="7" t="s">
        <v>183</v>
      </c>
      <c r="T126" s="3" t="str">
        <f t="shared" si="31"/>
        <v>Royster</v>
      </c>
      <c r="U126" s="109" t="s">
        <v>161</v>
      </c>
      <c r="V126" s="2" t="str">
        <f t="shared" si="32"/>
        <v>5C</v>
      </c>
      <c r="W126" s="32" t="s">
        <v>171</v>
      </c>
      <c r="X126" s="2" t="str">
        <f t="shared" si="33"/>
        <v>R</v>
      </c>
      <c r="Y126" s="109" t="s">
        <v>172</v>
      </c>
      <c r="Z126" s="2" t="str">
        <f t="shared" si="34"/>
        <v>R</v>
      </c>
      <c r="AA126" s="109" t="s">
        <v>173</v>
      </c>
      <c r="AD126" s="2" t="str">
        <f t="shared" si="35"/>
        <v>3B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107" t="s">
        <v>185</v>
      </c>
      <c r="T127" s="3" t="str">
        <f>IF(R127&gt;0,_xlfn.XLOOKUP(R127,$P$71:$P$111,$H$71:$H$111),"-")</f>
        <v>Camp</v>
      </c>
      <c r="U127" s="109" t="s">
        <v>163</v>
      </c>
      <c r="V127" s="2">
        <f>IF(R127&gt;0,_xlfn.XLOOKUP(R127,$P$71:$P$111,$I$71:$I$111),"-")</f>
        <v>19</v>
      </c>
      <c r="W127" s="32" t="s">
        <v>1402</v>
      </c>
      <c r="X127" s="2">
        <f>IF(R127&gt;0,_xlfn.XLOOKUP(R127,$P$71:$P$111,$J$71:$J$111),"-")</f>
        <v>5</v>
      </c>
      <c r="Y127" s="109" t="s">
        <v>164</v>
      </c>
      <c r="Z127" s="2"/>
      <c r="AA127" s="32"/>
      <c r="AD127" s="2" t="str">
        <f t="shared" ref="AD127" si="36">_xlfn.XLOOKUP(R127,$M$71:$M$127,$F$71:$F$127)</f>
        <v>P</v>
      </c>
    </row>
    <row r="128" spans="5:30" x14ac:dyDescent="0.25">
      <c r="E128" s="2" t="s">
        <v>385</v>
      </c>
      <c r="F128" s="2" t="s">
        <v>385</v>
      </c>
      <c r="G128" s="2">
        <v>0</v>
      </c>
      <c r="H128" s="3">
        <v>0</v>
      </c>
      <c r="I128" s="2" t="s">
        <v>385</v>
      </c>
      <c r="J128" s="2" t="s">
        <v>385</v>
      </c>
      <c r="S128" s="108" t="s">
        <v>187</v>
      </c>
      <c r="T128" s="3"/>
      <c r="U128"/>
      <c r="Z128" s="2"/>
      <c r="AA128" s="2"/>
    </row>
  </sheetData>
  <sortState xmlns:xlrd2="http://schemas.microsoft.com/office/spreadsheetml/2017/richdata2" ref="E71:J93">
    <sortCondition ref="F71:F93"/>
    <sortCondition ref="G71:G9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D3D8-6551-4DBB-A914-4B7B978295D4}">
  <sheetPr>
    <tabColor theme="7"/>
  </sheetPr>
  <dimension ref="A1:AS128"/>
  <sheetViews>
    <sheetView workbookViewId="0">
      <pane ySplit="2" topLeftCell="A87" activePane="bottomLeft" state="frozen"/>
      <selection activeCell="E79" sqref="E79:J79"/>
      <selection pane="bottomLeft" activeCell="T92" sqref="T92"/>
    </sheetView>
  </sheetViews>
  <sheetFormatPr defaultColWidth="4.140625" defaultRowHeight="15" x14ac:dyDescent="0.25"/>
  <cols>
    <col min="1" max="1" width="19.5703125" bestFit="1" customWidth="1"/>
    <col min="2" max="2" width="4" style="2" bestFit="1" customWidth="1"/>
    <col min="3" max="3" width="5.85546875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1.57031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7" width="3" style="2" bestFit="1" customWidth="1"/>
    <col min="18" max="18" width="4" style="2" bestFit="1" customWidth="1"/>
    <col min="19" max="19" width="21.28515625" style="2" bestFit="1" customWidth="1"/>
    <col min="20" max="20" width="11.5703125" style="2" bestFit="1" customWidth="1"/>
    <col min="21" max="21" width="4" style="2" bestFit="1" customWidth="1"/>
    <col min="22" max="22" width="3.28515625" style="2" bestFit="1" customWidth="1"/>
    <col min="23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8.28515625" bestFit="1" customWidth="1"/>
    <col min="28" max="28" width="7.5703125" bestFit="1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7109375" style="2" bestFit="1" customWidth="1"/>
    <col min="36" max="36" width="4.85546875" style="2" bestFit="1" customWidth="1"/>
    <col min="37" max="37" width="17.28515625" style="3" bestFit="1" customWidth="1"/>
    <col min="38" max="38" width="8.28515625" bestFit="1" customWidth="1"/>
    <col min="39" max="39" width="12.285156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4.2851562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Z2" s="82" t="s">
        <v>113</v>
      </c>
      <c r="AA2" s="90" t="s">
        <v>114</v>
      </c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A3" t="s">
        <v>485</v>
      </c>
      <c r="B3" s="2">
        <v>30</v>
      </c>
      <c r="C3" s="2" t="s">
        <v>119</v>
      </c>
      <c r="D3" s="2" t="s">
        <v>116</v>
      </c>
      <c r="E3" s="2" t="s">
        <v>116</v>
      </c>
      <c r="F3" s="2" t="s">
        <v>118</v>
      </c>
      <c r="G3" s="2">
        <v>175</v>
      </c>
      <c r="H3" s="29">
        <v>13501</v>
      </c>
      <c r="I3" s="2">
        <v>10</v>
      </c>
      <c r="J3" s="2">
        <v>28</v>
      </c>
      <c r="K3" s="2">
        <v>24</v>
      </c>
      <c r="L3" s="2">
        <v>28</v>
      </c>
      <c r="M3" s="2">
        <v>27</v>
      </c>
      <c r="N3" s="91">
        <v>0</v>
      </c>
      <c r="O3" s="2">
        <v>0</v>
      </c>
      <c r="P3" s="2">
        <v>0</v>
      </c>
      <c r="Q3" s="2">
        <v>27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2</v>
      </c>
      <c r="Y3" s="2">
        <v>0</v>
      </c>
      <c r="Z3">
        <v>-0.7</v>
      </c>
      <c r="AA3" s="22">
        <v>31250</v>
      </c>
      <c r="AB3" s="20"/>
      <c r="AC3" s="21"/>
      <c r="AD3" s="23">
        <f t="shared" ref="AD3:AD38" si="0">IF(SUM(N3:V3)=0,MAX(X3:Y3),MAX(N3:V3))</f>
        <v>27</v>
      </c>
      <c r="AE3" s="23" t="str">
        <f t="shared" ref="AE3:AE60" si="1">IF(J3&gt;0,_xlfn.XLOOKUP($AD3,$N3:$Y3,$N$2:$Y$2),"")</f>
        <v>2B</v>
      </c>
      <c r="AF3" s="23" t="str">
        <f>IF(AJ3="P",_xlfn.XLOOKUP($AQ3,Pitching!$AP$2:$AP$239,Pitching!$AS$2:$AS$239),"")</f>
        <v/>
      </c>
      <c r="AG3" s="23" t="str">
        <f>IF(AJ3="P",_xlfn.XLOOKUP($AQ3,Pitching!$AP$2:$AP$239,Pitching!$AT$2:$AT$239),"")</f>
        <v/>
      </c>
      <c r="AH3" s="23" t="str">
        <f>IF(J3&gt;0, IF(AJ3&lt;&gt;"P",_xlfn.XLOOKUP($AQ3,Batting!$AS$2:$AS$519,Batting!$AY$2:$AY$519),""),"")</f>
        <v>4C</v>
      </c>
      <c r="AI3" s="23" t="str" cm="1">
        <f t="array" ref="AI3">IF(J3&gt;0, IF(AJ3&lt;&gt;"P",_xlfn.XLOOKUP($AQ3,Batting!$AS$2:$AS$523,Batting!AZ$2:$AZ$523),""),"")</f>
        <v>R</v>
      </c>
      <c r="AJ3" s="23" t="str">
        <f t="shared" ref="AJ3:AJ60" si="2">IF(J3&gt;0, IF(N3&gt;0,"P","Field"),"")</f>
        <v>Field</v>
      </c>
      <c r="AK3" s="28" t="str">
        <f t="shared" ref="AK3:AK60" si="3">IF(J3&gt;0, A3,"")</f>
        <v>Jerry Adair</v>
      </c>
      <c r="AL3" t="s">
        <v>293</v>
      </c>
      <c r="AM3" t="s">
        <v>1179</v>
      </c>
      <c r="AN3" s="23" t="str">
        <f>AJ3</f>
        <v>Field</v>
      </c>
      <c r="AO3" s="23" t="str">
        <f>AE3</f>
        <v>2B</v>
      </c>
      <c r="AP3" s="23">
        <f>AD3</f>
        <v>27</v>
      </c>
      <c r="AQ3" s="28" t="str">
        <f>AM3</f>
        <v>Adair</v>
      </c>
      <c r="AR3" s="23" t="str">
        <f>IF($AJ3="P",$AF3,$AH3)</f>
        <v>4C</v>
      </c>
      <c r="AS3" s="23" t="str">
        <f>IF($AJ3="P",$AG3,$AI3)</f>
        <v>R</v>
      </c>
    </row>
    <row r="4" spans="1:45" x14ac:dyDescent="0.25">
      <c r="A4" t="s">
        <v>421</v>
      </c>
      <c r="B4" s="2">
        <v>24</v>
      </c>
      <c r="C4" s="2" t="s">
        <v>119</v>
      </c>
      <c r="D4" s="2" t="s">
        <v>116</v>
      </c>
      <c r="E4" s="2" t="s">
        <v>116</v>
      </c>
      <c r="F4" s="2" t="s">
        <v>125</v>
      </c>
      <c r="G4" s="2">
        <v>195</v>
      </c>
      <c r="H4" s="29">
        <v>15562</v>
      </c>
      <c r="I4" s="2">
        <v>6</v>
      </c>
      <c r="J4" s="2">
        <v>158</v>
      </c>
      <c r="K4" s="2">
        <v>137</v>
      </c>
      <c r="L4" s="2">
        <v>158</v>
      </c>
      <c r="M4" s="2">
        <v>152</v>
      </c>
      <c r="N4" s="91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10</v>
      </c>
      <c r="U4" s="2">
        <v>136</v>
      </c>
      <c r="V4" s="2">
        <v>9</v>
      </c>
      <c r="W4" s="2">
        <v>152</v>
      </c>
      <c r="X4" s="2">
        <v>2</v>
      </c>
      <c r="Y4" s="2">
        <v>12</v>
      </c>
      <c r="Z4">
        <v>4.5999999999999996</v>
      </c>
      <c r="AA4" s="22">
        <v>16500</v>
      </c>
      <c r="AB4" s="20" t="s">
        <v>135</v>
      </c>
      <c r="AC4" s="21"/>
      <c r="AD4" s="23">
        <f t="shared" si="0"/>
        <v>136</v>
      </c>
      <c r="AE4" s="23" t="str">
        <f t="shared" si="1"/>
        <v>CF</v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>5C</v>
      </c>
      <c r="AI4" s="23" t="str" cm="1">
        <f t="array" ref="AI4">IF(J4&gt;0, IF(AJ4&lt;&gt;"P",_xlfn.XLOOKUP($AQ4,Batting!$AS$2:$AS$523,Batting!AZ$2:$AZ$523),""),"")</f>
        <v>R</v>
      </c>
      <c r="AJ4" s="23" t="str">
        <f t="shared" si="2"/>
        <v>Field</v>
      </c>
      <c r="AK4" s="28" t="str">
        <f t="shared" si="3"/>
        <v>Tommie Agee</v>
      </c>
      <c r="AL4" t="s">
        <v>1349</v>
      </c>
      <c r="AM4" t="s">
        <v>1350</v>
      </c>
      <c r="AN4" s="23" t="str">
        <f t="shared" ref="AN4:AN60" si="4">AJ4</f>
        <v>Field</v>
      </c>
      <c r="AO4" s="23" t="str">
        <f t="shared" ref="AO4:AO60" si="5">AE4</f>
        <v>CF</v>
      </c>
      <c r="AP4" s="23">
        <f t="shared" ref="AP4:AP60" si="6">AD4</f>
        <v>136</v>
      </c>
      <c r="AQ4" s="28" t="str">
        <f t="shared" ref="AQ4:AQ60" si="7">AM4</f>
        <v>Agee</v>
      </c>
      <c r="AR4" s="23" t="str">
        <f t="shared" ref="AR4:AR60" si="8">IF($AJ4="P",$AF4,$AH4)</f>
        <v>5C</v>
      </c>
      <c r="AS4" s="23" t="str">
        <f t="shared" ref="AS4:AS60" si="9">IF($AJ4="P",$AG4,$AI4)</f>
        <v>R</v>
      </c>
    </row>
    <row r="5" spans="1:45" x14ac:dyDescent="0.25">
      <c r="A5" t="s">
        <v>949</v>
      </c>
      <c r="B5" s="2">
        <v>23</v>
      </c>
      <c r="C5" s="2" t="s">
        <v>115</v>
      </c>
      <c r="D5" s="2" t="s">
        <v>49</v>
      </c>
      <c r="E5" s="2" t="s">
        <v>116</v>
      </c>
      <c r="F5" s="2" t="s">
        <v>117</v>
      </c>
      <c r="G5" s="2">
        <v>140</v>
      </c>
      <c r="H5" s="29">
        <v>15998</v>
      </c>
      <c r="I5" s="2">
        <v>4</v>
      </c>
      <c r="J5" s="2">
        <v>12</v>
      </c>
      <c r="K5" s="2">
        <v>5</v>
      </c>
      <c r="L5" s="2">
        <v>12</v>
      </c>
      <c r="M5" s="2">
        <v>9</v>
      </c>
      <c r="N5" s="91">
        <v>0</v>
      </c>
      <c r="O5" s="2">
        <v>0</v>
      </c>
      <c r="P5" s="2">
        <v>0</v>
      </c>
      <c r="Q5" s="2">
        <v>2</v>
      </c>
      <c r="R5" s="2">
        <v>0</v>
      </c>
      <c r="S5" s="2">
        <v>8</v>
      </c>
      <c r="T5" s="2">
        <v>0</v>
      </c>
      <c r="U5" s="2">
        <v>0</v>
      </c>
      <c r="V5" s="2">
        <v>0</v>
      </c>
      <c r="W5" s="2">
        <v>0</v>
      </c>
      <c r="X5" s="2">
        <v>1</v>
      </c>
      <c r="Y5" s="2">
        <v>6</v>
      </c>
      <c r="Z5">
        <v>-0.1</v>
      </c>
      <c r="AA5" s="22">
        <v>8000</v>
      </c>
      <c r="AB5" s="20"/>
      <c r="AC5" s="21"/>
      <c r="AD5" s="23">
        <f t="shared" si="0"/>
        <v>8</v>
      </c>
      <c r="AE5" s="23" t="str">
        <f t="shared" si="1"/>
        <v>SS</v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>6C</v>
      </c>
      <c r="AI5" s="23" t="str" cm="1">
        <f t="array" ref="AI5">IF(J5&gt;0, IF(AJ5&lt;&gt;"P",_xlfn.XLOOKUP($AQ5,Batting!$AS$2:$AS$523,Batting!AZ$2:$AZ$523),""),"")</f>
        <v>B</v>
      </c>
      <c r="AJ5" s="23" t="str">
        <f t="shared" si="2"/>
        <v>Field</v>
      </c>
      <c r="AK5" s="28" t="str">
        <f t="shared" si="3"/>
        <v>Sandy Alomar</v>
      </c>
      <c r="AL5" t="s">
        <v>1325</v>
      </c>
      <c r="AM5" t="s">
        <v>177</v>
      </c>
      <c r="AN5" s="23" t="str">
        <f t="shared" si="4"/>
        <v>Field</v>
      </c>
      <c r="AO5" s="23" t="str">
        <f t="shared" si="5"/>
        <v>SS</v>
      </c>
      <c r="AP5" s="23">
        <f t="shared" si="6"/>
        <v>8</v>
      </c>
      <c r="AQ5" s="28" t="str">
        <f t="shared" si="7"/>
        <v>Alomar</v>
      </c>
      <c r="AR5" s="23" t="str">
        <f t="shared" si="8"/>
        <v>6C</v>
      </c>
      <c r="AS5" s="23" t="str">
        <f t="shared" si="9"/>
        <v>B</v>
      </c>
    </row>
    <row r="6" spans="1:45" x14ac:dyDescent="0.25">
      <c r="A6" t="s">
        <v>450</v>
      </c>
      <c r="B6" s="2">
        <v>26</v>
      </c>
      <c r="C6" s="2" t="s">
        <v>119</v>
      </c>
      <c r="D6" s="2" t="s">
        <v>116</v>
      </c>
      <c r="E6" s="2" t="s">
        <v>116</v>
      </c>
      <c r="F6" s="2" t="s">
        <v>118</v>
      </c>
      <c r="G6" s="2">
        <v>175</v>
      </c>
      <c r="H6" s="29">
        <v>15106</v>
      </c>
      <c r="I6" s="2">
        <v>6</v>
      </c>
      <c r="J6" s="2">
        <v>147</v>
      </c>
      <c r="K6" s="2">
        <v>125</v>
      </c>
      <c r="L6" s="2">
        <v>147</v>
      </c>
      <c r="M6" s="2">
        <v>143</v>
      </c>
      <c r="N6" s="91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54</v>
      </c>
      <c r="U6" s="2">
        <v>38</v>
      </c>
      <c r="V6" s="2">
        <v>84</v>
      </c>
      <c r="W6" s="2">
        <v>143</v>
      </c>
      <c r="X6" s="2">
        <v>4</v>
      </c>
      <c r="Y6" s="2">
        <v>5</v>
      </c>
      <c r="Z6">
        <v>2.2000000000000002</v>
      </c>
      <c r="AA6" s="22"/>
      <c r="AB6" s="20" t="s">
        <v>135</v>
      </c>
      <c r="AC6" s="21"/>
      <c r="AD6" s="23">
        <f t="shared" si="0"/>
        <v>84</v>
      </c>
      <c r="AE6" s="23" t="str">
        <f t="shared" si="1"/>
        <v>RF</v>
      </c>
      <c r="AF6" s="23" t="str">
        <f>IF(AJ6="P",_xlfn.XLOOKUP($AQ6,Pitching!$AP$2:$AP$239,Pitching!$AS$2:$AS$239),"")</f>
        <v/>
      </c>
      <c r="AG6" s="23" t="str">
        <f>IF(AJ6="P",_xlfn.XLOOKUP($AQ6,Pitching!$AP$2:$AP$239,Pitching!$AT$2:$AT$239),"")</f>
        <v/>
      </c>
      <c r="AH6" s="23" t="str">
        <f>IF(J6&gt;0, IF(AJ6&lt;&gt;"P",_xlfn.XLOOKUP($AQ6,Batting!$AS$2:$AS$519,Batting!$AY$2:$AY$519),""),"")</f>
        <v>4C</v>
      </c>
      <c r="AI6" s="23" t="str" cm="1">
        <f t="array" ref="AI6">IF(J6&gt;0, IF(AJ6&lt;&gt;"P",_xlfn.XLOOKUP($AQ6,Batting!$AS$2:$AS$523,Batting!AZ$2:$AZ$523),""),"")</f>
        <v>R</v>
      </c>
      <c r="AJ6" s="23" t="str">
        <f t="shared" si="2"/>
        <v>Field</v>
      </c>
      <c r="AK6" s="28" t="str">
        <f t="shared" si="3"/>
        <v>Ken Berry</v>
      </c>
      <c r="AL6" t="s">
        <v>303</v>
      </c>
      <c r="AM6" t="s">
        <v>1230</v>
      </c>
      <c r="AN6" s="23" t="str">
        <f t="shared" si="4"/>
        <v>Field</v>
      </c>
      <c r="AO6" s="23" t="str">
        <f t="shared" si="5"/>
        <v>RF</v>
      </c>
      <c r="AP6" s="23">
        <f t="shared" si="6"/>
        <v>84</v>
      </c>
      <c r="AQ6" s="28" t="str">
        <f t="shared" si="7"/>
        <v>Berry</v>
      </c>
      <c r="AR6" s="23" t="str">
        <f t="shared" si="8"/>
        <v>4C</v>
      </c>
      <c r="AS6" s="23" t="str">
        <f t="shared" si="9"/>
        <v>R</v>
      </c>
    </row>
    <row r="7" spans="1:45" x14ac:dyDescent="0.25">
      <c r="A7" t="s">
        <v>473</v>
      </c>
      <c r="B7" s="2">
        <v>36</v>
      </c>
      <c r="C7" s="2" t="s">
        <v>119</v>
      </c>
      <c r="D7" s="2" t="s">
        <v>116</v>
      </c>
      <c r="E7" s="2" t="s">
        <v>116</v>
      </c>
      <c r="F7" s="2" t="s">
        <v>136</v>
      </c>
      <c r="G7" s="2">
        <v>190</v>
      </c>
      <c r="H7" s="29">
        <v>11463</v>
      </c>
      <c r="I7" s="2">
        <v>13</v>
      </c>
      <c r="J7" s="2">
        <v>57</v>
      </c>
      <c r="K7" s="2">
        <v>46</v>
      </c>
      <c r="L7" s="2">
        <v>57</v>
      </c>
      <c r="M7" s="2">
        <v>47</v>
      </c>
      <c r="N7" s="91">
        <v>0</v>
      </c>
      <c r="O7" s="2">
        <v>0</v>
      </c>
      <c r="P7" s="2">
        <v>18</v>
      </c>
      <c r="Q7" s="2">
        <v>0</v>
      </c>
      <c r="R7" s="2">
        <v>33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11</v>
      </c>
      <c r="Y7" s="2">
        <v>0</v>
      </c>
      <c r="Z7">
        <v>0.8</v>
      </c>
      <c r="AA7" s="22"/>
      <c r="AB7" s="20"/>
      <c r="AC7" s="21"/>
      <c r="AD7" s="23">
        <f t="shared" si="0"/>
        <v>33</v>
      </c>
      <c r="AE7" s="23" t="str">
        <f t="shared" si="1"/>
        <v>3B</v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>4C</v>
      </c>
      <c r="AI7" s="23" t="str" cm="1">
        <f t="array" ref="AI7">IF(J7&gt;0, IF(AJ7&lt;&gt;"P",_xlfn.XLOOKUP($AQ7,Batting!$AS$2:$AS$523,Batting!AZ$2:$AZ$523),""),"")</f>
        <v>R</v>
      </c>
      <c r="AJ7" s="23" t="str">
        <f t="shared" si="2"/>
        <v>Field</v>
      </c>
      <c r="AK7" s="28" t="str">
        <f t="shared" si="3"/>
        <v>Ken Boyer</v>
      </c>
      <c r="AL7" t="s">
        <v>303</v>
      </c>
      <c r="AM7" t="s">
        <v>1231</v>
      </c>
      <c r="AN7" s="23" t="str">
        <f t="shared" si="4"/>
        <v>Field</v>
      </c>
      <c r="AO7" s="23" t="str">
        <f t="shared" si="5"/>
        <v>3B</v>
      </c>
      <c r="AP7" s="23">
        <f t="shared" si="6"/>
        <v>33</v>
      </c>
      <c r="AQ7" s="28" t="str">
        <f t="shared" si="7"/>
        <v>Boyer</v>
      </c>
      <c r="AR7" s="23" t="str">
        <f t="shared" si="8"/>
        <v>4C</v>
      </c>
      <c r="AS7" s="23" t="str">
        <f t="shared" si="9"/>
        <v>R</v>
      </c>
    </row>
    <row r="8" spans="1:45" x14ac:dyDescent="0.25">
      <c r="A8" t="s">
        <v>566</v>
      </c>
      <c r="B8" s="2">
        <v>22</v>
      </c>
      <c r="C8" s="2" t="s">
        <v>119</v>
      </c>
      <c r="D8" s="2" t="s">
        <v>116</v>
      </c>
      <c r="E8" s="2" t="s">
        <v>116</v>
      </c>
      <c r="F8" s="2" t="s">
        <v>125</v>
      </c>
      <c r="G8" s="2">
        <v>170</v>
      </c>
      <c r="H8" s="29">
        <v>16278</v>
      </c>
      <c r="I8" s="2">
        <v>2</v>
      </c>
      <c r="J8" s="2">
        <v>24</v>
      </c>
      <c r="K8" s="2">
        <v>3</v>
      </c>
      <c r="L8" s="2">
        <v>24</v>
      </c>
      <c r="M8" s="2">
        <v>14</v>
      </c>
      <c r="N8" s="91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6</v>
      </c>
      <c r="U8" s="2">
        <v>1</v>
      </c>
      <c r="V8" s="2">
        <v>8</v>
      </c>
      <c r="W8" s="2">
        <v>14</v>
      </c>
      <c r="X8" s="2">
        <v>3</v>
      </c>
      <c r="Y8" s="2">
        <v>10</v>
      </c>
      <c r="Z8">
        <v>-0.4</v>
      </c>
      <c r="AA8" s="22"/>
      <c r="AB8" s="20"/>
      <c r="AC8" s="21"/>
      <c r="AD8" s="23">
        <f t="shared" si="0"/>
        <v>8</v>
      </c>
      <c r="AE8" s="23" t="str">
        <f t="shared" si="1"/>
        <v>RF</v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>7C</v>
      </c>
      <c r="AI8" s="23" t="str" cm="1">
        <f t="array" ref="AI8">IF(J8&gt;0, IF(AJ8&lt;&gt;"P",_xlfn.XLOOKUP($AQ8,Batting!$AS$2:$AS$523,Batting!AZ$2:$AZ$523),""),"")</f>
        <v>R</v>
      </c>
      <c r="AJ8" s="23" t="str">
        <f t="shared" si="2"/>
        <v>Field</v>
      </c>
      <c r="AK8" s="28" t="str">
        <f t="shared" si="3"/>
        <v>Buddy Bradford</v>
      </c>
      <c r="AL8" t="s">
        <v>1045</v>
      </c>
      <c r="AM8" t="s">
        <v>1046</v>
      </c>
      <c r="AN8" s="23" t="str">
        <f t="shared" si="4"/>
        <v>Field</v>
      </c>
      <c r="AO8" s="23" t="str">
        <f t="shared" si="5"/>
        <v>RF</v>
      </c>
      <c r="AP8" s="23">
        <f t="shared" si="6"/>
        <v>8</v>
      </c>
      <c r="AQ8" s="28" t="str">
        <f t="shared" si="7"/>
        <v>Bradford</v>
      </c>
      <c r="AR8" s="23" t="str">
        <f t="shared" si="8"/>
        <v>7C</v>
      </c>
      <c r="AS8" s="23" t="str">
        <f t="shared" si="9"/>
        <v>R</v>
      </c>
    </row>
    <row r="9" spans="1:45" x14ac:dyDescent="0.25">
      <c r="A9" t="s">
        <v>918</v>
      </c>
      <c r="B9" s="2">
        <v>30</v>
      </c>
      <c r="C9" s="2" t="s">
        <v>119</v>
      </c>
      <c r="D9" s="2" t="s">
        <v>49</v>
      </c>
      <c r="E9" s="2" t="s">
        <v>116</v>
      </c>
      <c r="F9" s="2" t="s">
        <v>130</v>
      </c>
      <c r="G9" s="2">
        <v>160</v>
      </c>
      <c r="H9" s="29">
        <v>13548</v>
      </c>
      <c r="I9" s="2">
        <v>5</v>
      </c>
      <c r="J9" s="2">
        <v>156</v>
      </c>
      <c r="K9" s="2">
        <v>134</v>
      </c>
      <c r="L9" s="2">
        <v>156</v>
      </c>
      <c r="M9" s="2">
        <v>150</v>
      </c>
      <c r="N9" s="91">
        <v>0</v>
      </c>
      <c r="O9" s="2">
        <v>0</v>
      </c>
      <c r="P9" s="2">
        <v>0</v>
      </c>
      <c r="Q9" s="2">
        <v>51</v>
      </c>
      <c r="R9" s="2">
        <v>122</v>
      </c>
      <c r="S9" s="2">
        <v>0</v>
      </c>
      <c r="T9" s="2">
        <v>1</v>
      </c>
      <c r="U9" s="2">
        <v>0</v>
      </c>
      <c r="V9" s="2">
        <v>0</v>
      </c>
      <c r="W9" s="2">
        <v>1</v>
      </c>
      <c r="X9" s="2">
        <v>6</v>
      </c>
      <c r="Y9" s="2">
        <v>12</v>
      </c>
      <c r="Z9">
        <v>2.8</v>
      </c>
      <c r="AA9" s="22">
        <v>20000</v>
      </c>
      <c r="AB9" s="20"/>
      <c r="AC9" s="21"/>
      <c r="AD9" s="23">
        <f t="shared" si="0"/>
        <v>122</v>
      </c>
      <c r="AE9" s="23" t="str">
        <f t="shared" si="1"/>
        <v>3B</v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>4C</v>
      </c>
      <c r="AI9" s="23" t="str" cm="1">
        <f t="array" ref="AI9">IF(J9&gt;0, IF(AJ9&lt;&gt;"P",_xlfn.XLOOKUP($AQ9,Batting!$AS$2:$AS$523,Batting!AZ$2:$AZ$523),""),"")</f>
        <v>B</v>
      </c>
      <c r="AJ9" s="23" t="str">
        <f t="shared" si="2"/>
        <v>Field</v>
      </c>
      <c r="AK9" s="28" t="str">
        <f t="shared" si="3"/>
        <v>Don Buford</v>
      </c>
      <c r="AL9" t="s">
        <v>140</v>
      </c>
      <c r="AM9" t="s">
        <v>1104</v>
      </c>
      <c r="AN9" s="23" t="str">
        <f t="shared" si="4"/>
        <v>Field</v>
      </c>
      <c r="AO9" s="23" t="str">
        <f t="shared" si="5"/>
        <v>3B</v>
      </c>
      <c r="AP9" s="23">
        <f t="shared" si="6"/>
        <v>122</v>
      </c>
      <c r="AQ9" s="28" t="str">
        <f t="shared" si="7"/>
        <v>Buford</v>
      </c>
      <c r="AR9" s="23" t="str">
        <f t="shared" si="8"/>
        <v>4C</v>
      </c>
      <c r="AS9" s="23" t="str">
        <f t="shared" si="9"/>
        <v>B</v>
      </c>
    </row>
    <row r="10" spans="1:45" x14ac:dyDescent="0.25">
      <c r="A10" t="s">
        <v>928</v>
      </c>
      <c r="B10" s="2">
        <v>40</v>
      </c>
      <c r="C10" s="2" t="s">
        <v>119</v>
      </c>
      <c r="D10" s="2" t="s">
        <v>122</v>
      </c>
      <c r="E10" s="2" t="s">
        <v>116</v>
      </c>
      <c r="F10" s="2" t="s">
        <v>379</v>
      </c>
      <c r="G10" s="2">
        <v>185</v>
      </c>
      <c r="H10" s="29">
        <v>9899</v>
      </c>
      <c r="I10" s="2">
        <v>18</v>
      </c>
      <c r="J10" s="2">
        <v>77</v>
      </c>
      <c r="K10" s="2">
        <v>0</v>
      </c>
      <c r="L10" s="2">
        <v>77</v>
      </c>
      <c r="M10" s="2">
        <v>0</v>
      </c>
      <c r="N10" s="91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77</v>
      </c>
      <c r="Y10" s="2">
        <v>0</v>
      </c>
      <c r="Z10">
        <v>0</v>
      </c>
      <c r="AA10" s="22"/>
      <c r="AB10" s="20"/>
      <c r="AC10" s="21"/>
      <c r="AD10" s="23">
        <f t="shared" si="0"/>
        <v>77</v>
      </c>
      <c r="AE10" s="23" t="str">
        <f t="shared" si="1"/>
        <v>PH</v>
      </c>
      <c r="AF10" s="23" t="str">
        <f>IF(AJ10="P",_xlfn.XLOOKUP($AQ10,Pitching!$AP$2:$AP$239,Pitching!$AS$2:$AS$239),"")</f>
        <v/>
      </c>
      <c r="AG10" s="23" t="str">
        <f>IF(AJ10="P",_xlfn.XLOOKUP($AQ10,Pitching!$AP$2:$AP$239,Pitching!$AT$2:$AT$239),"")</f>
        <v/>
      </c>
      <c r="AH10" s="23" t="str">
        <f>IF(J10&gt;0, IF(AJ10&lt;&gt;"P",_xlfn.XLOOKUP($AQ10,Batting!$AS$2:$AS$519,Batting!$AY$2:$AY$519),""),"")</f>
        <v>7C</v>
      </c>
      <c r="AI10" s="23" t="str" cm="1">
        <f t="array" ref="AI10">IF(J10&gt;0, IF(AJ10&lt;&gt;"P",_xlfn.XLOOKUP($AQ10,Batting!$AS$2:$AS$523,Batting!AZ$2:$AZ$523),""),"")</f>
        <v>L</v>
      </c>
      <c r="AJ10" s="23" t="str">
        <f t="shared" si="2"/>
        <v>Field</v>
      </c>
      <c r="AK10" s="28" t="str">
        <f t="shared" si="3"/>
        <v>Smoky Burgess</v>
      </c>
      <c r="AL10" t="s">
        <v>1327</v>
      </c>
      <c r="AM10" t="s">
        <v>1328</v>
      </c>
      <c r="AN10" s="23" t="str">
        <f t="shared" si="4"/>
        <v>Field</v>
      </c>
      <c r="AO10" s="23" t="str">
        <f t="shared" si="5"/>
        <v>PH</v>
      </c>
      <c r="AP10" s="23">
        <f t="shared" si="6"/>
        <v>77</v>
      </c>
      <c r="AQ10" s="28" t="str">
        <f t="shared" si="7"/>
        <v>Burgess</v>
      </c>
      <c r="AR10" s="23" t="str">
        <f t="shared" si="8"/>
        <v>7C</v>
      </c>
      <c r="AS10" s="23" t="str">
        <f t="shared" si="9"/>
        <v>L</v>
      </c>
    </row>
    <row r="11" spans="1:45" x14ac:dyDescent="0.25">
      <c r="A11" t="s">
        <v>572</v>
      </c>
      <c r="B11" s="2">
        <v>30</v>
      </c>
      <c r="C11" s="2" t="s">
        <v>119</v>
      </c>
      <c r="D11" s="2" t="s">
        <v>116</v>
      </c>
      <c r="E11" s="2" t="s">
        <v>116</v>
      </c>
      <c r="F11" s="2" t="s">
        <v>126</v>
      </c>
      <c r="G11" s="2">
        <v>195</v>
      </c>
      <c r="H11" s="29">
        <v>13379</v>
      </c>
      <c r="I11" s="2">
        <v>10</v>
      </c>
      <c r="J11" s="2">
        <v>28</v>
      </c>
      <c r="K11" s="2">
        <v>7</v>
      </c>
      <c r="L11" s="2">
        <v>28</v>
      </c>
      <c r="M11" s="2">
        <v>28</v>
      </c>
      <c r="N11" s="91">
        <v>28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>
        <v>-0.9</v>
      </c>
      <c r="AA11" s="22"/>
      <c r="AB11" s="20"/>
      <c r="AC11" s="21"/>
      <c r="AD11" s="23">
        <f t="shared" si="0"/>
        <v>28</v>
      </c>
      <c r="AE11" s="23" t="str">
        <f t="shared" si="1"/>
        <v>P</v>
      </c>
      <c r="AF11" s="23">
        <f>IF(AJ11="P",_xlfn.XLOOKUP($AQ11,Pitching!$AP$2:$AP$239,Pitching!$AS$2:$AS$239),"")</f>
        <v>19</v>
      </c>
      <c r="AG11" s="23">
        <f>IF(AJ11="P",_xlfn.XLOOKUP($AQ11,Pitching!$AP$2:$AP$239,Pitching!$AT$2:$AT$239),"")</f>
        <v>4</v>
      </c>
      <c r="AH11" s="23" t="str">
        <f>IF(J11&gt;0, IF(AJ11&lt;&gt;"P",_xlfn.XLOOKUP($AQ11,Batting!$AS$2:$AS$519,Batting!$AY$2:$AY$519),""),"")</f>
        <v/>
      </c>
      <c r="AI11" s="23" t="str" cm="1">
        <f t="array" ref="AI11">IF(J11&gt;0, IF(AJ11&lt;&gt;"P",_xlfn.XLOOKUP($AQ11,Batting!$AS$2:$AS$523,Batting!AZ$2:$AZ$523),""),"")</f>
        <v/>
      </c>
      <c r="AJ11" s="23" t="str">
        <f t="shared" si="2"/>
        <v>P</v>
      </c>
      <c r="AK11" s="28" t="str">
        <f t="shared" si="3"/>
        <v>John Buzhardt</v>
      </c>
      <c r="AL11" t="s">
        <v>143</v>
      </c>
      <c r="AM11" t="s">
        <v>1214</v>
      </c>
      <c r="AN11" s="23" t="str">
        <f t="shared" si="4"/>
        <v>P</v>
      </c>
      <c r="AO11" s="23" t="str">
        <f t="shared" si="5"/>
        <v>P</v>
      </c>
      <c r="AP11" s="23">
        <f t="shared" si="6"/>
        <v>28</v>
      </c>
      <c r="AQ11" s="28" t="str">
        <f t="shared" si="7"/>
        <v>Buzhardt</v>
      </c>
      <c r="AR11" s="23">
        <f t="shared" si="8"/>
        <v>19</v>
      </c>
      <c r="AS11" s="23">
        <f t="shared" si="9"/>
        <v>4</v>
      </c>
    </row>
    <row r="12" spans="1:45" x14ac:dyDescent="0.25">
      <c r="A12" t="s">
        <v>574</v>
      </c>
      <c r="B12" s="2">
        <v>26</v>
      </c>
      <c r="C12" s="2" t="s">
        <v>119</v>
      </c>
      <c r="D12" s="2" t="s">
        <v>116</v>
      </c>
      <c r="E12" s="2" t="s">
        <v>116</v>
      </c>
      <c r="F12" s="2" t="s">
        <v>120</v>
      </c>
      <c r="G12" s="2">
        <v>205</v>
      </c>
      <c r="H12" s="29">
        <v>14871</v>
      </c>
      <c r="I12" s="2" t="s">
        <v>124</v>
      </c>
      <c r="J12" s="2">
        <v>8</v>
      </c>
      <c r="K12" s="2">
        <v>7</v>
      </c>
      <c r="L12" s="2">
        <v>8</v>
      </c>
      <c r="M12" s="2">
        <v>8</v>
      </c>
      <c r="N12" s="91">
        <v>8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>
        <v>1.5</v>
      </c>
      <c r="AA12" s="22"/>
      <c r="AB12" s="20"/>
      <c r="AC12" s="21"/>
      <c r="AD12" s="23">
        <f t="shared" si="0"/>
        <v>8</v>
      </c>
      <c r="AE12" s="23" t="str">
        <f t="shared" si="1"/>
        <v>P</v>
      </c>
      <c r="AF12" s="23">
        <f>IF(AJ12="P",_xlfn.XLOOKUP($AQ12,Pitching!$AP$2:$AP$239,Pitching!$AS$2:$AS$239),"")</f>
        <v>11</v>
      </c>
      <c r="AG12" s="23">
        <f>IF(AJ12="P",_xlfn.XLOOKUP($AQ12,Pitching!$AP$2:$AP$239,Pitching!$AT$2:$AT$239),"")</f>
        <v>6</v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>P</v>
      </c>
      <c r="AK12" s="28" t="str">
        <f t="shared" si="3"/>
        <v>Cisco Carlos</v>
      </c>
      <c r="AL12" t="s">
        <v>1067</v>
      </c>
      <c r="AM12" t="s">
        <v>261</v>
      </c>
      <c r="AN12" s="23" t="str">
        <f t="shared" si="4"/>
        <v>P</v>
      </c>
      <c r="AO12" s="23" t="str">
        <f t="shared" si="5"/>
        <v>P</v>
      </c>
      <c r="AP12" s="23">
        <f t="shared" si="6"/>
        <v>8</v>
      </c>
      <c r="AQ12" s="28" t="str">
        <f t="shared" si="7"/>
        <v>Carlos</v>
      </c>
      <c r="AR12" s="23">
        <f t="shared" si="8"/>
        <v>11</v>
      </c>
      <c r="AS12" s="23">
        <f t="shared" si="9"/>
        <v>6</v>
      </c>
    </row>
    <row r="13" spans="1:45" x14ac:dyDescent="0.25">
      <c r="A13" t="s">
        <v>936</v>
      </c>
      <c r="B13" s="2">
        <v>30</v>
      </c>
      <c r="C13" s="2" t="s">
        <v>119</v>
      </c>
      <c r="D13" s="2" t="s">
        <v>122</v>
      </c>
      <c r="E13" s="2" t="s">
        <v>116</v>
      </c>
      <c r="F13" s="2" t="s">
        <v>128</v>
      </c>
      <c r="G13" s="2">
        <v>175</v>
      </c>
      <c r="H13" s="29">
        <v>13510</v>
      </c>
      <c r="I13" s="2">
        <v>10</v>
      </c>
      <c r="J13" s="2">
        <v>124</v>
      </c>
      <c r="K13" s="2">
        <v>75</v>
      </c>
      <c r="L13" s="2">
        <v>124</v>
      </c>
      <c r="M13" s="2">
        <v>97</v>
      </c>
      <c r="N13" s="91">
        <v>0</v>
      </c>
      <c r="O13" s="2">
        <v>0</v>
      </c>
      <c r="P13" s="2">
        <v>0</v>
      </c>
      <c r="Q13" s="2">
        <v>96</v>
      </c>
      <c r="R13" s="2">
        <v>0</v>
      </c>
      <c r="S13" s="2">
        <v>2</v>
      </c>
      <c r="T13" s="2">
        <v>0</v>
      </c>
      <c r="U13" s="2">
        <v>0</v>
      </c>
      <c r="V13" s="2">
        <v>0</v>
      </c>
      <c r="W13" s="2">
        <v>0</v>
      </c>
      <c r="X13" s="2">
        <v>40</v>
      </c>
      <c r="Y13" s="2">
        <v>0</v>
      </c>
      <c r="Z13">
        <v>1.1000000000000001</v>
      </c>
      <c r="AA13" s="22">
        <v>22500</v>
      </c>
      <c r="AB13" s="20"/>
      <c r="AC13" s="21"/>
      <c r="AD13" s="23">
        <f t="shared" si="0"/>
        <v>96</v>
      </c>
      <c r="AE13" s="23" t="str">
        <f t="shared" si="1"/>
        <v>2B</v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>5C</v>
      </c>
      <c r="AI13" s="23" t="str" cm="1">
        <f t="array" ref="AI13">IF(J13&gt;0, IF(AJ13&lt;&gt;"P",_xlfn.XLOOKUP($AQ13,Batting!$AS$2:$AS$523,Batting!AZ$2:$AZ$523),""),"")</f>
        <v>L</v>
      </c>
      <c r="AJ13" s="23" t="str">
        <f t="shared" si="2"/>
        <v>Field</v>
      </c>
      <c r="AK13" s="28" t="str">
        <f t="shared" si="3"/>
        <v>Wayne Causey</v>
      </c>
      <c r="AL13" t="s">
        <v>349</v>
      </c>
      <c r="AM13" t="s">
        <v>1363</v>
      </c>
      <c r="AN13" s="23" t="str">
        <f t="shared" si="4"/>
        <v>Field</v>
      </c>
      <c r="AO13" s="23" t="str">
        <f t="shared" si="5"/>
        <v>2B</v>
      </c>
      <c r="AP13" s="23">
        <f t="shared" si="6"/>
        <v>96</v>
      </c>
      <c r="AQ13" s="28" t="str">
        <f t="shared" si="7"/>
        <v>Causey</v>
      </c>
      <c r="AR13" s="23" t="str">
        <f t="shared" si="8"/>
        <v>5C</v>
      </c>
      <c r="AS13" s="23" t="str">
        <f t="shared" si="9"/>
        <v>L</v>
      </c>
    </row>
    <row r="14" spans="1:45" x14ac:dyDescent="0.25">
      <c r="A14" t="s">
        <v>449</v>
      </c>
      <c r="B14" s="2">
        <v>33</v>
      </c>
      <c r="C14" s="2" t="s">
        <v>119</v>
      </c>
      <c r="D14" s="2" t="s">
        <v>116</v>
      </c>
      <c r="E14" s="2" t="s">
        <v>116</v>
      </c>
      <c r="F14" s="2" t="s">
        <v>120</v>
      </c>
      <c r="G14" s="2">
        <v>190</v>
      </c>
      <c r="H14" s="29">
        <v>12276</v>
      </c>
      <c r="I14" s="2">
        <v>13</v>
      </c>
      <c r="J14" s="2">
        <v>60</v>
      </c>
      <c r="K14" s="2">
        <v>55</v>
      </c>
      <c r="L14" s="2">
        <v>60</v>
      </c>
      <c r="M14" s="2">
        <v>58</v>
      </c>
      <c r="N14" s="91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14</v>
      </c>
      <c r="U14" s="2">
        <v>0</v>
      </c>
      <c r="V14" s="2">
        <v>51</v>
      </c>
      <c r="W14" s="2">
        <v>58</v>
      </c>
      <c r="X14" s="2">
        <v>3</v>
      </c>
      <c r="Y14" s="2">
        <v>0</v>
      </c>
      <c r="Z14">
        <v>0.1</v>
      </c>
      <c r="AA14" s="22">
        <v>60000</v>
      </c>
      <c r="AB14" s="20"/>
      <c r="AC14" s="21"/>
      <c r="AD14" s="23">
        <f t="shared" si="0"/>
        <v>51</v>
      </c>
      <c r="AE14" s="23" t="str">
        <f t="shared" si="1"/>
        <v>RF</v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str">
        <f>IF(J14&gt;0, IF(AJ14&lt;&gt;"P",_xlfn.XLOOKUP($AQ14,Batting!$AS$2:$AS$519,Batting!$AY$2:$AY$519),""),"")</f>
        <v>5C</v>
      </c>
      <c r="AI14" s="23" t="str" cm="1">
        <f t="array" ref="AI14">IF(J14&gt;0, IF(AJ14&lt;&gt;"P",_xlfn.XLOOKUP($AQ14,Batting!$AS$2:$AS$523,Batting!AZ$2:$AZ$523),""),"")</f>
        <v>R</v>
      </c>
      <c r="AJ14" s="23" t="str">
        <f t="shared" si="2"/>
        <v>Field</v>
      </c>
      <c r="AK14" s="28" t="str">
        <f t="shared" si="3"/>
        <v>Rocky Colavito</v>
      </c>
      <c r="AL14" t="s">
        <v>1304</v>
      </c>
      <c r="AM14" t="s">
        <v>1305</v>
      </c>
      <c r="AN14" s="23" t="str">
        <f t="shared" si="4"/>
        <v>Field</v>
      </c>
      <c r="AO14" s="23" t="str">
        <f t="shared" si="5"/>
        <v>RF</v>
      </c>
      <c r="AP14" s="23">
        <f t="shared" si="6"/>
        <v>51</v>
      </c>
      <c r="AQ14" s="28" t="str">
        <f t="shared" si="7"/>
        <v>Colavito</v>
      </c>
      <c r="AR14" s="23" t="str">
        <f t="shared" si="8"/>
        <v>5C</v>
      </c>
      <c r="AS14" s="23" t="str">
        <f t="shared" si="9"/>
        <v>R</v>
      </c>
    </row>
    <row r="15" spans="1:45" x14ac:dyDescent="0.25">
      <c r="A15" t="s">
        <v>448</v>
      </c>
      <c r="B15" s="2">
        <v>29</v>
      </c>
      <c r="C15" s="2" t="s">
        <v>119</v>
      </c>
      <c r="D15" s="2" t="s">
        <v>116</v>
      </c>
      <c r="E15" s="2" t="s">
        <v>116</v>
      </c>
      <c r="F15" s="2" t="s">
        <v>120</v>
      </c>
      <c r="G15" s="2">
        <v>190</v>
      </c>
      <c r="H15" s="29">
        <v>13975</v>
      </c>
      <c r="I15" s="2">
        <v>10</v>
      </c>
      <c r="J15" s="2">
        <v>157</v>
      </c>
      <c r="K15" s="2">
        <v>151</v>
      </c>
      <c r="L15" s="2">
        <v>157</v>
      </c>
      <c r="M15" s="2">
        <v>157</v>
      </c>
      <c r="N15" s="91">
        <v>0</v>
      </c>
      <c r="O15" s="2">
        <v>0</v>
      </c>
      <c r="P15" s="2">
        <v>0</v>
      </c>
      <c r="Q15" s="2">
        <v>0</v>
      </c>
      <c r="R15" s="2">
        <v>0</v>
      </c>
      <c r="S15" s="2">
        <v>157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>
        <v>2.4</v>
      </c>
      <c r="AA15" s="22">
        <v>30500</v>
      </c>
      <c r="AB15" s="20"/>
      <c r="AC15" s="21"/>
      <c r="AD15" s="23">
        <f t="shared" si="0"/>
        <v>157</v>
      </c>
      <c r="AE15" s="23" t="str">
        <f t="shared" si="1"/>
        <v>SS</v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>5C</v>
      </c>
      <c r="AI15" s="23" t="str" cm="1">
        <f t="array" ref="AI15">IF(J15&gt;0, IF(AJ15&lt;&gt;"P",_xlfn.XLOOKUP($AQ15,Batting!$AS$2:$AS$523,Batting!AZ$2:$AZ$523),""),"")</f>
        <v>R</v>
      </c>
      <c r="AJ15" s="23" t="str">
        <f t="shared" si="2"/>
        <v>Field</v>
      </c>
      <c r="AK15" s="28" t="str">
        <f t="shared" si="3"/>
        <v>Ron Hansen</v>
      </c>
      <c r="AL15" t="s">
        <v>156</v>
      </c>
      <c r="AM15" t="s">
        <v>1309</v>
      </c>
      <c r="AN15" s="23" t="str">
        <f t="shared" si="4"/>
        <v>Field</v>
      </c>
      <c r="AO15" s="23" t="str">
        <f t="shared" si="5"/>
        <v>SS</v>
      </c>
      <c r="AP15" s="23">
        <f t="shared" si="6"/>
        <v>157</v>
      </c>
      <c r="AQ15" s="28" t="str">
        <f t="shared" si="7"/>
        <v>Hansen</v>
      </c>
      <c r="AR15" s="23" t="str">
        <f t="shared" si="8"/>
        <v>5C</v>
      </c>
      <c r="AS15" s="23" t="str">
        <f t="shared" si="9"/>
        <v>R</v>
      </c>
    </row>
    <row r="16" spans="1:45" x14ac:dyDescent="0.25">
      <c r="A16" t="s">
        <v>962</v>
      </c>
      <c r="B16" s="2">
        <v>20</v>
      </c>
      <c r="C16" s="2" t="s">
        <v>119</v>
      </c>
      <c r="D16" s="2" t="s">
        <v>122</v>
      </c>
      <c r="E16" s="2" t="s">
        <v>116</v>
      </c>
      <c r="F16" s="2" t="s">
        <v>136</v>
      </c>
      <c r="G16" s="2">
        <v>195</v>
      </c>
      <c r="H16" s="29">
        <v>17041</v>
      </c>
      <c r="I16" s="2" t="s">
        <v>124</v>
      </c>
      <c r="J16" s="2">
        <v>2</v>
      </c>
      <c r="K16" s="2">
        <v>1</v>
      </c>
      <c r="L16" s="2">
        <v>2</v>
      </c>
      <c r="M16" s="2">
        <v>2</v>
      </c>
      <c r="N16" s="91">
        <v>0</v>
      </c>
      <c r="O16" s="2">
        <v>2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>
        <v>0.3</v>
      </c>
      <c r="AA16" s="22"/>
      <c r="AB16" s="20"/>
      <c r="AC16" s="21"/>
      <c r="AD16" s="23">
        <f t="shared" si="0"/>
        <v>2</v>
      </c>
      <c r="AE16" s="23" t="str">
        <f t="shared" si="1"/>
        <v>C</v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>6B</v>
      </c>
      <c r="AI16" s="23" t="str" cm="1">
        <f t="array" ref="AI16">IF(J16&gt;0, IF(AJ16&lt;&gt;"P",_xlfn.XLOOKUP($AQ16,Batting!$AS$2:$AS$523,Batting!AZ$2:$AZ$523),""),"")</f>
        <v>L</v>
      </c>
      <c r="AJ16" s="23" t="str">
        <f t="shared" si="2"/>
        <v>Field</v>
      </c>
      <c r="AK16" s="28" t="str">
        <f t="shared" si="3"/>
        <v>Ed Herrmann</v>
      </c>
      <c r="AL16" t="s">
        <v>146</v>
      </c>
      <c r="AM16" t="s">
        <v>1121</v>
      </c>
      <c r="AN16" s="23" t="str">
        <f t="shared" si="4"/>
        <v>Field</v>
      </c>
      <c r="AO16" s="23" t="str">
        <f t="shared" si="5"/>
        <v>C</v>
      </c>
      <c r="AP16" s="23">
        <f t="shared" si="6"/>
        <v>2</v>
      </c>
      <c r="AQ16" s="28" t="str">
        <f t="shared" si="7"/>
        <v>Herrmann</v>
      </c>
      <c r="AR16" s="23" t="str">
        <f t="shared" si="8"/>
        <v>6B</v>
      </c>
      <c r="AS16" s="23" t="str">
        <f t="shared" si="9"/>
        <v>L</v>
      </c>
    </row>
    <row r="17" spans="1:45" x14ac:dyDescent="0.25">
      <c r="A17" t="s">
        <v>614</v>
      </c>
      <c r="B17" s="2">
        <v>27</v>
      </c>
      <c r="C17" s="2" t="s">
        <v>119</v>
      </c>
      <c r="D17" s="2" t="s">
        <v>116</v>
      </c>
      <c r="E17" s="2" t="s">
        <v>116</v>
      </c>
      <c r="F17" s="2" t="s">
        <v>120</v>
      </c>
      <c r="G17" s="2">
        <v>180</v>
      </c>
      <c r="H17" s="29">
        <v>14461</v>
      </c>
      <c r="I17" s="2">
        <v>2</v>
      </c>
      <c r="J17" s="2">
        <v>9</v>
      </c>
      <c r="K17" s="2">
        <v>0</v>
      </c>
      <c r="L17" s="2">
        <v>9</v>
      </c>
      <c r="M17" s="2">
        <v>9</v>
      </c>
      <c r="N17" s="91">
        <v>9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>
        <v>-0.6</v>
      </c>
      <c r="AA17" s="22"/>
      <c r="AB17" s="20"/>
      <c r="AC17" s="21"/>
      <c r="AD17" s="23">
        <f t="shared" si="0"/>
        <v>9</v>
      </c>
      <c r="AE17" s="23" t="str">
        <f t="shared" si="1"/>
        <v>P</v>
      </c>
      <c r="AF17" s="23">
        <f>IF(AJ17="P",_xlfn.XLOOKUP($AQ17,Pitching!$AP$2:$AP$239,Pitching!$AS$2:$AS$239),"")</f>
        <v>11</v>
      </c>
      <c r="AG17" s="23">
        <f>IF(AJ17="P",_xlfn.XLOOKUP($AQ17,Pitching!$AP$2:$AP$239,Pitching!$AT$2:$AT$239),"")</f>
        <v>2</v>
      </c>
      <c r="AH17" s="23" t="str">
        <f>IF(J17&gt;0, IF(AJ17&lt;&gt;"P",_xlfn.XLOOKUP($AQ17,Batting!$AS$2:$AS$519,Batting!$AY$2:$AY$519),""),"")</f>
        <v/>
      </c>
      <c r="AI17" s="23" t="str" cm="1">
        <f t="array" ref="AI17">IF(J17&gt;0, IF(AJ17&lt;&gt;"P",_xlfn.XLOOKUP($AQ17,Batting!$AS$2:$AS$523,Batting!AZ$2:$AZ$523),""),"")</f>
        <v/>
      </c>
      <c r="AJ17" s="23" t="str">
        <f t="shared" si="2"/>
        <v>P</v>
      </c>
      <c r="AK17" s="28" t="str">
        <f t="shared" si="3"/>
        <v>Dennis Higgins</v>
      </c>
      <c r="AL17" t="s">
        <v>276</v>
      </c>
      <c r="AM17" t="s">
        <v>1091</v>
      </c>
      <c r="AN17" s="23" t="str">
        <f t="shared" si="4"/>
        <v>P</v>
      </c>
      <c r="AO17" s="23" t="str">
        <f t="shared" si="5"/>
        <v>P</v>
      </c>
      <c r="AP17" s="23">
        <f t="shared" si="6"/>
        <v>9</v>
      </c>
      <c r="AQ17" s="28" t="str">
        <f t="shared" si="7"/>
        <v>Higgins</v>
      </c>
      <c r="AR17" s="23">
        <f t="shared" si="8"/>
        <v>11</v>
      </c>
      <c r="AS17" s="23">
        <f t="shared" si="9"/>
        <v>2</v>
      </c>
    </row>
    <row r="18" spans="1:45" x14ac:dyDescent="0.25">
      <c r="A18" t="s">
        <v>616</v>
      </c>
      <c r="B18" s="2">
        <v>29</v>
      </c>
      <c r="C18" s="2" t="s">
        <v>119</v>
      </c>
      <c r="D18" s="2" t="s">
        <v>116</v>
      </c>
      <c r="E18" s="2" t="s">
        <v>116</v>
      </c>
      <c r="F18" s="2" t="s">
        <v>118</v>
      </c>
      <c r="G18" s="2">
        <v>170</v>
      </c>
      <c r="H18" s="29">
        <v>13741</v>
      </c>
      <c r="I18" s="2">
        <v>7</v>
      </c>
      <c r="J18" s="2">
        <v>51</v>
      </c>
      <c r="K18" s="2">
        <v>35</v>
      </c>
      <c r="L18" s="2">
        <v>51</v>
      </c>
      <c r="M18" s="2">
        <v>35</v>
      </c>
      <c r="N18" s="91">
        <v>35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16</v>
      </c>
      <c r="Z18">
        <v>5.6</v>
      </c>
      <c r="AA18" s="22"/>
      <c r="AB18" s="20" t="s">
        <v>135</v>
      </c>
      <c r="AC18" s="21"/>
      <c r="AD18" s="23">
        <f t="shared" si="0"/>
        <v>35</v>
      </c>
      <c r="AE18" s="23" t="str">
        <f t="shared" si="1"/>
        <v>P</v>
      </c>
      <c r="AF18" s="23">
        <f>IF(AJ18="P",_xlfn.XLOOKUP($AQ18,Pitching!$AP$2:$AP$239,Pitching!$AS$2:$AS$239),"")</f>
        <v>27</v>
      </c>
      <c r="AG18" s="23">
        <f>IF(AJ18="P",_xlfn.XLOOKUP($AQ18,Pitching!$AP$2:$AP$239,Pitching!$AT$2:$AT$239),"")</f>
        <v>8</v>
      </c>
      <c r="AH18" s="23" t="str">
        <f>IF(J18&gt;0, IF(AJ18&lt;&gt;"P",_xlfn.XLOOKUP($AQ18,Batting!$AS$2:$AS$519,Batting!$AY$2:$AY$519),""),"")</f>
        <v/>
      </c>
      <c r="AI18" s="23" t="str" cm="1">
        <f t="array" ref="AI18">IF(J18&gt;0, IF(AJ18&lt;&gt;"P",_xlfn.XLOOKUP($AQ18,Batting!$AS$2:$AS$523,Batting!AZ$2:$AZ$523),""),"")</f>
        <v/>
      </c>
      <c r="AJ18" s="23" t="str">
        <f t="shared" si="2"/>
        <v>P</v>
      </c>
      <c r="AK18" s="28" t="str">
        <f t="shared" si="3"/>
        <v>Joe Horlen</v>
      </c>
      <c r="AL18" t="s">
        <v>152</v>
      </c>
      <c r="AM18" t="s">
        <v>1208</v>
      </c>
      <c r="AN18" s="23" t="str">
        <f t="shared" si="4"/>
        <v>P</v>
      </c>
      <c r="AO18" s="23" t="str">
        <f t="shared" si="5"/>
        <v>P</v>
      </c>
      <c r="AP18" s="23">
        <f t="shared" si="6"/>
        <v>35</v>
      </c>
      <c r="AQ18" s="28" t="str">
        <f t="shared" si="7"/>
        <v>Horlen</v>
      </c>
      <c r="AR18" s="23">
        <f t="shared" si="8"/>
        <v>27</v>
      </c>
      <c r="AS18" s="23">
        <f t="shared" si="9"/>
        <v>8</v>
      </c>
    </row>
    <row r="19" spans="1:45" x14ac:dyDescent="0.25">
      <c r="A19" t="s">
        <v>963</v>
      </c>
      <c r="B19" s="2">
        <v>24</v>
      </c>
      <c r="C19" s="2" t="s">
        <v>119</v>
      </c>
      <c r="D19" s="2" t="s">
        <v>49</v>
      </c>
      <c r="E19" s="2" t="s">
        <v>116</v>
      </c>
      <c r="F19" s="2" t="s">
        <v>126</v>
      </c>
      <c r="G19" s="2">
        <v>180</v>
      </c>
      <c r="H19" s="29">
        <v>15788</v>
      </c>
      <c r="I19" s="2">
        <v>5</v>
      </c>
      <c r="J19" s="2">
        <v>30</v>
      </c>
      <c r="K19" s="2">
        <v>17</v>
      </c>
      <c r="L19" s="2">
        <v>30</v>
      </c>
      <c r="M19" s="2">
        <v>30</v>
      </c>
      <c r="N19" s="91">
        <v>30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>
        <v>-0.6</v>
      </c>
      <c r="AA19" s="22">
        <v>15500</v>
      </c>
      <c r="AB19" s="20"/>
      <c r="AC19" s="21"/>
      <c r="AD19" s="23">
        <f t="shared" si="0"/>
        <v>30</v>
      </c>
      <c r="AE19" s="23" t="str">
        <f t="shared" si="1"/>
        <v>P</v>
      </c>
      <c r="AF19" s="23">
        <f>IF(AJ19="P",_xlfn.XLOOKUP($AQ19,Pitching!$AP$2:$AP$239,Pitching!$AS$2:$AS$239),"")</f>
        <v>21</v>
      </c>
      <c r="AG19" s="23">
        <f>IF(AJ19="P",_xlfn.XLOOKUP($AQ19,Pitching!$AP$2:$AP$239,Pitching!$AT$2:$AT$239),"")</f>
        <v>5</v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>P</v>
      </c>
      <c r="AK19" s="28" t="str">
        <f t="shared" si="3"/>
        <v>Bruce Howard</v>
      </c>
      <c r="AL19" t="s">
        <v>257</v>
      </c>
      <c r="AM19" t="s">
        <v>372</v>
      </c>
      <c r="AN19" s="23" t="str">
        <f t="shared" si="4"/>
        <v>P</v>
      </c>
      <c r="AO19" s="23" t="str">
        <f t="shared" si="5"/>
        <v>P</v>
      </c>
      <c r="AP19" s="23">
        <f t="shared" si="6"/>
        <v>30</v>
      </c>
      <c r="AQ19" s="28" t="str">
        <f t="shared" si="7"/>
        <v>Howard</v>
      </c>
      <c r="AR19" s="23">
        <f t="shared" si="8"/>
        <v>21</v>
      </c>
      <c r="AS19" s="23">
        <f t="shared" si="9"/>
        <v>5</v>
      </c>
    </row>
    <row r="20" spans="1:45" x14ac:dyDescent="0.25">
      <c r="A20" t="s">
        <v>620</v>
      </c>
      <c r="B20" s="2">
        <v>24</v>
      </c>
      <c r="C20" s="2" t="s">
        <v>119</v>
      </c>
      <c r="D20" s="2" t="s">
        <v>116</v>
      </c>
      <c r="E20" s="2" t="s">
        <v>122</v>
      </c>
      <c r="F20" s="2" t="s">
        <v>120</v>
      </c>
      <c r="G20" s="2">
        <v>180</v>
      </c>
      <c r="H20" s="29">
        <v>15848</v>
      </c>
      <c r="I20" s="2">
        <v>5</v>
      </c>
      <c r="J20" s="2">
        <v>31</v>
      </c>
      <c r="K20" s="2">
        <v>29</v>
      </c>
      <c r="L20" s="2">
        <v>31</v>
      </c>
      <c r="M20" s="2">
        <v>31</v>
      </c>
      <c r="N20" s="91">
        <v>31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>
        <v>1.5</v>
      </c>
      <c r="AA20" s="22"/>
      <c r="AB20" s="20"/>
      <c r="AC20" s="21"/>
      <c r="AD20" s="23">
        <f t="shared" si="0"/>
        <v>31</v>
      </c>
      <c r="AE20" s="23" t="str">
        <f t="shared" si="1"/>
        <v>P</v>
      </c>
      <c r="AF20" s="23">
        <f>IF(AJ20="P",_xlfn.XLOOKUP($AQ20,Pitching!$AP$2:$AP$239,Pitching!$AS$2:$AS$239),"")</f>
        <v>26</v>
      </c>
      <c r="AG20" s="23">
        <f>IF(AJ20="P",_xlfn.XLOOKUP($AQ20,Pitching!$AP$2:$AP$239,Pitching!$AT$2:$AT$239),"")</f>
        <v>7</v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>P</v>
      </c>
      <c r="AK20" s="28" t="str">
        <f t="shared" si="3"/>
        <v>Tommy John</v>
      </c>
      <c r="AL20" t="s">
        <v>342</v>
      </c>
      <c r="AM20" t="s">
        <v>143</v>
      </c>
      <c r="AN20" s="23" t="str">
        <f t="shared" si="4"/>
        <v>P</v>
      </c>
      <c r="AO20" s="23" t="str">
        <f t="shared" si="5"/>
        <v>P</v>
      </c>
      <c r="AP20" s="23">
        <f t="shared" si="6"/>
        <v>31</v>
      </c>
      <c r="AQ20" s="28" t="str">
        <f t="shared" si="7"/>
        <v>John</v>
      </c>
      <c r="AR20" s="23">
        <f t="shared" si="8"/>
        <v>26</v>
      </c>
      <c r="AS20" s="23">
        <f t="shared" si="9"/>
        <v>7</v>
      </c>
    </row>
    <row r="21" spans="1:45" x14ac:dyDescent="0.25">
      <c r="A21" t="s">
        <v>964</v>
      </c>
      <c r="B21" s="2">
        <v>26</v>
      </c>
      <c r="C21" s="2" t="s">
        <v>119</v>
      </c>
      <c r="D21" s="2" t="s">
        <v>122</v>
      </c>
      <c r="E21" s="2" t="s">
        <v>122</v>
      </c>
      <c r="F21" s="2" t="s">
        <v>128</v>
      </c>
      <c r="G21" s="2">
        <v>175</v>
      </c>
      <c r="H21" s="29">
        <v>15088</v>
      </c>
      <c r="I21" s="2" t="s">
        <v>124</v>
      </c>
      <c r="J21" s="2">
        <v>11</v>
      </c>
      <c r="K21" s="2">
        <v>3</v>
      </c>
      <c r="L21" s="2">
        <v>11</v>
      </c>
      <c r="M21" s="2">
        <v>11</v>
      </c>
      <c r="N21" s="91">
        <v>11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>
        <v>-0.3</v>
      </c>
      <c r="AA21" s="22"/>
      <c r="AB21" s="20"/>
      <c r="AC21" s="21"/>
      <c r="AD21" s="23">
        <f t="shared" si="0"/>
        <v>11</v>
      </c>
      <c r="AE21" s="23" t="str">
        <f t="shared" si="1"/>
        <v>P</v>
      </c>
      <c r="AF21" s="23">
        <f>IF(AJ21="P",_xlfn.XLOOKUP($AQ21,Pitching!$AP$2:$AP$239,Pitching!$AS$2:$AS$239),"")</f>
        <v>20</v>
      </c>
      <c r="AG21" s="23">
        <f>IF(AJ21="P",_xlfn.XLOOKUP($AQ21,Pitching!$AP$2:$AP$239,Pitching!$AT$2:$AT$239),"")</f>
        <v>3</v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>P</v>
      </c>
      <c r="AK21" s="28" t="str">
        <f t="shared" si="3"/>
        <v>Steve Jones</v>
      </c>
      <c r="AL21" t="s">
        <v>139</v>
      </c>
      <c r="AM21" t="s">
        <v>292</v>
      </c>
      <c r="AN21" s="23" t="str">
        <f t="shared" si="4"/>
        <v>P</v>
      </c>
      <c r="AO21" s="23" t="str">
        <f t="shared" si="5"/>
        <v>P</v>
      </c>
      <c r="AP21" s="23">
        <f t="shared" si="6"/>
        <v>11</v>
      </c>
      <c r="AQ21" s="28" t="str">
        <f t="shared" si="7"/>
        <v>Jones</v>
      </c>
      <c r="AR21" s="23">
        <f t="shared" si="8"/>
        <v>20</v>
      </c>
      <c r="AS21" s="23">
        <f t="shared" si="9"/>
        <v>3</v>
      </c>
    </row>
    <row r="22" spans="1:45" x14ac:dyDescent="0.25">
      <c r="A22" t="s">
        <v>524</v>
      </c>
      <c r="B22" s="2">
        <v>25</v>
      </c>
      <c r="C22" s="2" t="s">
        <v>119</v>
      </c>
      <c r="D22" s="2" t="s">
        <v>116</v>
      </c>
      <c r="E22" s="2" t="s">
        <v>116</v>
      </c>
      <c r="F22" s="2" t="s">
        <v>118</v>
      </c>
      <c r="G22" s="2">
        <v>190</v>
      </c>
      <c r="H22" s="29">
        <v>15495</v>
      </c>
      <c r="I22" s="2">
        <v>3</v>
      </c>
      <c r="J22" s="2">
        <v>62</v>
      </c>
      <c r="K22" s="2">
        <v>53</v>
      </c>
      <c r="L22" s="2">
        <v>62</v>
      </c>
      <c r="M22" s="2">
        <v>59</v>
      </c>
      <c r="N22" s="91">
        <v>0</v>
      </c>
      <c r="O22" s="2">
        <v>59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5</v>
      </c>
      <c r="Y22" s="2">
        <v>0</v>
      </c>
      <c r="Z22">
        <v>0.4</v>
      </c>
      <c r="AA22" s="22"/>
      <c r="AB22" s="20"/>
      <c r="AC22" s="21"/>
      <c r="AD22" s="23">
        <f t="shared" si="0"/>
        <v>59</v>
      </c>
      <c r="AE22" s="23" t="str">
        <f t="shared" si="1"/>
        <v>C</v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>5C</v>
      </c>
      <c r="AI22" s="23" t="str" cm="1">
        <f t="array" ref="AI22">IF(J22&gt;0, IF(AJ22&lt;&gt;"P",_xlfn.XLOOKUP($AQ22,Batting!$AS$2:$AS$523,Batting!AZ$2:$AZ$523),""),"")</f>
        <v>R</v>
      </c>
      <c r="AJ22" s="23" t="str">
        <f t="shared" si="2"/>
        <v>Field</v>
      </c>
      <c r="AK22" s="28" t="str">
        <f t="shared" si="3"/>
        <v>Duane Josephson</v>
      </c>
      <c r="AL22" t="s">
        <v>278</v>
      </c>
      <c r="AM22" t="s">
        <v>1112</v>
      </c>
      <c r="AN22" s="23" t="str">
        <f t="shared" si="4"/>
        <v>Field</v>
      </c>
      <c r="AO22" s="23" t="str">
        <f t="shared" si="5"/>
        <v>C</v>
      </c>
      <c r="AP22" s="23">
        <f t="shared" si="6"/>
        <v>59</v>
      </c>
      <c r="AQ22" s="28" t="str">
        <f t="shared" si="7"/>
        <v>Josephson</v>
      </c>
      <c r="AR22" s="23" t="str">
        <f t="shared" si="8"/>
        <v>5C</v>
      </c>
      <c r="AS22" s="23" t="str">
        <f t="shared" si="9"/>
        <v>R</v>
      </c>
    </row>
    <row r="23" spans="1:45" x14ac:dyDescent="0.25">
      <c r="A23" t="s">
        <v>477</v>
      </c>
      <c r="B23" s="2">
        <v>26</v>
      </c>
      <c r="C23" s="2" t="s">
        <v>119</v>
      </c>
      <c r="D23" s="2" t="s">
        <v>116</v>
      </c>
      <c r="E23" s="2" t="s">
        <v>116</v>
      </c>
      <c r="F23" s="2" t="s">
        <v>117</v>
      </c>
      <c r="G23" s="2">
        <v>170</v>
      </c>
      <c r="H23" s="29">
        <v>15067</v>
      </c>
      <c r="I23" s="2">
        <v>5</v>
      </c>
      <c r="J23" s="2">
        <v>50</v>
      </c>
      <c r="K23" s="2">
        <v>23</v>
      </c>
      <c r="L23" s="2">
        <v>50</v>
      </c>
      <c r="M23" s="2">
        <v>35</v>
      </c>
      <c r="N23" s="91">
        <v>0</v>
      </c>
      <c r="O23" s="2">
        <v>0</v>
      </c>
      <c r="P23" s="2">
        <v>0</v>
      </c>
      <c r="Q23" s="2">
        <v>0</v>
      </c>
      <c r="R23" s="2">
        <v>35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16</v>
      </c>
      <c r="Y23" s="2">
        <v>2</v>
      </c>
      <c r="Z23">
        <v>0.4</v>
      </c>
      <c r="AA23" s="22"/>
      <c r="AB23" s="20"/>
      <c r="AC23" s="21"/>
      <c r="AD23" s="23">
        <f t="shared" si="0"/>
        <v>35</v>
      </c>
      <c r="AE23" s="23" t="str">
        <f t="shared" si="1"/>
        <v>3B</v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>5C</v>
      </c>
      <c r="AI23" s="23" t="str" cm="1">
        <f t="array" ref="AI23">IF(J23&gt;0, IF(AJ23&lt;&gt;"P",_xlfn.XLOOKUP($AQ23,Batting!$AS$2:$AS$523,Batting!AZ$2:$AZ$523),""),"")</f>
        <v>R</v>
      </c>
      <c r="AJ23" s="23" t="str">
        <f t="shared" si="2"/>
        <v>Field</v>
      </c>
      <c r="AK23" s="28" t="str">
        <f t="shared" si="3"/>
        <v>Dick Kenworthy</v>
      </c>
      <c r="AL23" t="s">
        <v>160</v>
      </c>
      <c r="AM23" t="s">
        <v>1095</v>
      </c>
      <c r="AN23" s="23" t="str">
        <f t="shared" si="4"/>
        <v>Field</v>
      </c>
      <c r="AO23" s="23" t="str">
        <f t="shared" si="5"/>
        <v>3B</v>
      </c>
      <c r="AP23" s="23">
        <f t="shared" si="6"/>
        <v>35</v>
      </c>
      <c r="AQ23" s="28" t="str">
        <f t="shared" si="7"/>
        <v>Kenworthy</v>
      </c>
      <c r="AR23" s="23" t="str">
        <f t="shared" si="8"/>
        <v>5C</v>
      </c>
      <c r="AS23" s="23" t="str">
        <f t="shared" si="9"/>
        <v>R</v>
      </c>
    </row>
    <row r="24" spans="1:45" x14ac:dyDescent="0.25">
      <c r="A24" t="s">
        <v>941</v>
      </c>
      <c r="B24" s="2">
        <v>34</v>
      </c>
      <c r="C24" s="2" t="s">
        <v>119</v>
      </c>
      <c r="D24" s="2" t="s">
        <v>122</v>
      </c>
      <c r="E24" s="2" t="s">
        <v>116</v>
      </c>
      <c r="F24" s="2" t="s">
        <v>118</v>
      </c>
      <c r="G24" s="2">
        <v>185</v>
      </c>
      <c r="H24" s="29">
        <v>11928</v>
      </c>
      <c r="I24" s="2">
        <v>11</v>
      </c>
      <c r="J24" s="2">
        <v>23</v>
      </c>
      <c r="K24" s="2">
        <v>7</v>
      </c>
      <c r="L24" s="2">
        <v>23</v>
      </c>
      <c r="M24" s="2">
        <v>12</v>
      </c>
      <c r="N24" s="91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  <c r="U24" s="2">
        <v>0</v>
      </c>
      <c r="V24" s="2">
        <v>12</v>
      </c>
      <c r="W24" s="2">
        <v>12</v>
      </c>
      <c r="X24" s="2">
        <v>12</v>
      </c>
      <c r="Y24" s="2">
        <v>0</v>
      </c>
      <c r="Z24">
        <v>-0.5</v>
      </c>
      <c r="AA24" s="22">
        <v>17500</v>
      </c>
      <c r="AB24" s="20"/>
      <c r="AC24" s="21"/>
      <c r="AD24" s="23">
        <f t="shared" si="0"/>
        <v>12</v>
      </c>
      <c r="AE24" s="23" t="str">
        <f t="shared" si="1"/>
        <v>RF</v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>6C</v>
      </c>
      <c r="AI24" s="23" t="str" cm="1">
        <f t="array" ref="AI24">IF(J24&gt;0, IF(AJ24&lt;&gt;"P",_xlfn.XLOOKUP($AQ24,Batting!$AS$2:$AS$523,Batting!AZ$2:$AZ$523),""),"")</f>
        <v>L</v>
      </c>
      <c r="AJ24" s="23" t="str">
        <f t="shared" si="2"/>
        <v>Field</v>
      </c>
      <c r="AK24" s="28" t="str">
        <f t="shared" si="3"/>
        <v>Jim King</v>
      </c>
      <c r="AL24" t="s">
        <v>296</v>
      </c>
      <c r="AM24" t="s">
        <v>1193</v>
      </c>
      <c r="AN24" s="23" t="str">
        <f t="shared" si="4"/>
        <v>Field</v>
      </c>
      <c r="AO24" s="23" t="str">
        <f t="shared" si="5"/>
        <v>RF</v>
      </c>
      <c r="AP24" s="23">
        <f t="shared" si="6"/>
        <v>12</v>
      </c>
      <c r="AQ24" s="28" t="str">
        <f t="shared" si="7"/>
        <v>King</v>
      </c>
      <c r="AR24" s="23" t="str">
        <f t="shared" si="8"/>
        <v>6C</v>
      </c>
      <c r="AS24" s="23" t="str">
        <f t="shared" si="9"/>
        <v>L</v>
      </c>
    </row>
    <row r="25" spans="1:45" x14ac:dyDescent="0.25">
      <c r="A25" t="s">
        <v>626</v>
      </c>
      <c r="B25" s="2">
        <v>23</v>
      </c>
      <c r="C25" s="2" t="s">
        <v>119</v>
      </c>
      <c r="D25" s="2" t="s">
        <v>116</v>
      </c>
      <c r="E25" s="2" t="s">
        <v>116</v>
      </c>
      <c r="F25" s="2" t="s">
        <v>126</v>
      </c>
      <c r="G25" s="2">
        <v>185</v>
      </c>
      <c r="H25" s="29">
        <v>16010</v>
      </c>
      <c r="I25" s="2">
        <v>2</v>
      </c>
      <c r="J25" s="2">
        <v>12</v>
      </c>
      <c r="K25" s="2">
        <v>9</v>
      </c>
      <c r="L25" s="2">
        <v>12</v>
      </c>
      <c r="M25" s="2">
        <v>11</v>
      </c>
      <c r="N25" s="91">
        <v>11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Z25">
        <v>-0.2</v>
      </c>
      <c r="AA25" s="22"/>
      <c r="AB25" s="20"/>
      <c r="AC25" s="21"/>
      <c r="AD25" s="23">
        <f t="shared" si="0"/>
        <v>11</v>
      </c>
      <c r="AE25" s="23" t="str">
        <f t="shared" si="1"/>
        <v>P</v>
      </c>
      <c r="AF25" s="23">
        <f>IF(AJ25="P",_xlfn.XLOOKUP($AQ25,Pitching!$AP$2:$AP$239,Pitching!$AS$2:$AS$239),"")</f>
        <v>19</v>
      </c>
      <c r="AG25" s="23">
        <f>IF(AJ25="P",_xlfn.XLOOKUP($AQ25,Pitching!$AP$2:$AP$239,Pitching!$AT$2:$AT$239),"")</f>
        <v>5</v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>P</v>
      </c>
      <c r="AK25" s="28" t="str">
        <f t="shared" si="3"/>
        <v>Fred Klages</v>
      </c>
      <c r="AL25" t="s">
        <v>282</v>
      </c>
      <c r="AM25" t="s">
        <v>1134</v>
      </c>
      <c r="AN25" s="23" t="str">
        <f t="shared" si="4"/>
        <v>P</v>
      </c>
      <c r="AO25" s="23" t="str">
        <f t="shared" si="5"/>
        <v>P</v>
      </c>
      <c r="AP25" s="23">
        <f t="shared" si="6"/>
        <v>11</v>
      </c>
      <c r="AQ25" s="28" t="str">
        <f t="shared" si="7"/>
        <v>Klages</v>
      </c>
      <c r="AR25" s="23">
        <f t="shared" si="8"/>
        <v>19</v>
      </c>
      <c r="AS25" s="23">
        <f t="shared" si="9"/>
        <v>5</v>
      </c>
    </row>
    <row r="26" spans="1:45" x14ac:dyDescent="0.25">
      <c r="A26" t="s">
        <v>635</v>
      </c>
      <c r="B26" s="2">
        <v>30</v>
      </c>
      <c r="C26" s="2" t="s">
        <v>119</v>
      </c>
      <c r="D26" s="2" t="s">
        <v>116</v>
      </c>
      <c r="E26" s="2" t="s">
        <v>116</v>
      </c>
      <c r="F26" s="2" t="s">
        <v>136</v>
      </c>
      <c r="G26" s="2">
        <v>198</v>
      </c>
      <c r="H26" s="29">
        <v>13426</v>
      </c>
      <c r="I26" s="2">
        <v>6</v>
      </c>
      <c r="J26" s="2">
        <v>3</v>
      </c>
      <c r="K26" s="2">
        <v>0</v>
      </c>
      <c r="L26" s="2">
        <v>3</v>
      </c>
      <c r="M26" s="2">
        <v>3</v>
      </c>
      <c r="N26" s="91">
        <v>3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>
        <v>0</v>
      </c>
      <c r="AA26" s="22">
        <v>17000</v>
      </c>
      <c r="AB26" s="20"/>
      <c r="AC26" s="21"/>
      <c r="AD26" s="23">
        <f t="shared" si="0"/>
        <v>3</v>
      </c>
      <c r="AE26" s="23" t="str">
        <f t="shared" si="1"/>
        <v>P</v>
      </c>
      <c r="AF26" s="23">
        <f>IF(AJ26="P",_xlfn.XLOOKUP($AQ26,Pitching!$AP$2:$AP$239,Pitching!$AS$2:$AS$239),"")</f>
        <v>11</v>
      </c>
      <c r="AG26" s="23">
        <f>IF(AJ26="P",_xlfn.XLOOKUP($AQ26,Pitching!$AP$2:$AP$239,Pitching!$AT$2:$AT$239),"")</f>
        <v>3</v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>P</v>
      </c>
      <c r="AK26" s="28" t="str">
        <f t="shared" si="3"/>
        <v>Jack Lamabe</v>
      </c>
      <c r="AL26" t="s">
        <v>289</v>
      </c>
      <c r="AM26" t="s">
        <v>1173</v>
      </c>
      <c r="AN26" s="23" t="str">
        <f t="shared" si="4"/>
        <v>P</v>
      </c>
      <c r="AO26" s="23" t="str">
        <f t="shared" si="5"/>
        <v>P</v>
      </c>
      <c r="AP26" s="23">
        <f t="shared" si="6"/>
        <v>3</v>
      </c>
      <c r="AQ26" s="28" t="str">
        <f t="shared" si="7"/>
        <v>Lamabe</v>
      </c>
      <c r="AR26" s="23">
        <f t="shared" si="8"/>
        <v>11</v>
      </c>
      <c r="AS26" s="23">
        <f t="shared" si="9"/>
        <v>3</v>
      </c>
    </row>
    <row r="27" spans="1:45" x14ac:dyDescent="0.25">
      <c r="A27" t="s">
        <v>972</v>
      </c>
      <c r="B27" s="2">
        <v>29</v>
      </c>
      <c r="C27" s="2" t="s">
        <v>119</v>
      </c>
      <c r="D27" s="2" t="s">
        <v>49</v>
      </c>
      <c r="E27" s="2" t="s">
        <v>116</v>
      </c>
      <c r="F27" s="2" t="s">
        <v>120</v>
      </c>
      <c r="G27" s="2">
        <v>200</v>
      </c>
      <c r="H27" s="29">
        <v>13954</v>
      </c>
      <c r="I27" s="2">
        <v>3</v>
      </c>
      <c r="J27" s="2">
        <v>77</v>
      </c>
      <c r="K27" s="2">
        <v>0</v>
      </c>
      <c r="L27" s="2">
        <v>77</v>
      </c>
      <c r="M27" s="2">
        <v>77</v>
      </c>
      <c r="N27" s="91">
        <v>77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>
        <v>1.9</v>
      </c>
      <c r="AA27" s="22"/>
      <c r="AB27" s="20"/>
      <c r="AC27" s="21"/>
      <c r="AD27" s="23">
        <f t="shared" si="0"/>
        <v>77</v>
      </c>
      <c r="AE27" s="23" t="str">
        <f t="shared" si="1"/>
        <v>P</v>
      </c>
      <c r="AF27" s="23">
        <f>IF(AJ27="P",_xlfn.XLOOKUP($AQ27,Pitching!$AP$2:$AP$239,Pitching!$AS$2:$AS$239),"")</f>
        <v>27</v>
      </c>
      <c r="AG27" s="23">
        <f>IF(AJ27="P",_xlfn.XLOOKUP($AQ27,Pitching!$AP$2:$AP$239,Pitching!$AT$2:$AT$239),"")</f>
        <v>3</v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>P</v>
      </c>
      <c r="AK27" s="28" t="str">
        <f t="shared" si="3"/>
        <v>Bob Locker</v>
      </c>
      <c r="AL27" t="s">
        <v>145</v>
      </c>
      <c r="AM27" t="s">
        <v>1033</v>
      </c>
      <c r="AN27" s="23" t="str">
        <f t="shared" si="4"/>
        <v>P</v>
      </c>
      <c r="AO27" s="23" t="str">
        <f t="shared" si="5"/>
        <v>P</v>
      </c>
      <c r="AP27" s="23">
        <f t="shared" si="6"/>
        <v>77</v>
      </c>
      <c r="AQ27" s="28" t="str">
        <f t="shared" si="7"/>
        <v>Locker</v>
      </c>
      <c r="AR27" s="23">
        <f t="shared" si="8"/>
        <v>27</v>
      </c>
      <c r="AS27" s="23">
        <f t="shared" si="9"/>
        <v>3</v>
      </c>
    </row>
    <row r="28" spans="1:45" x14ac:dyDescent="0.25">
      <c r="A28" t="s">
        <v>921</v>
      </c>
      <c r="B28" s="2">
        <v>30</v>
      </c>
      <c r="C28" s="2" t="s">
        <v>119</v>
      </c>
      <c r="D28" s="2" t="s">
        <v>122</v>
      </c>
      <c r="E28" s="2" t="s">
        <v>116</v>
      </c>
      <c r="F28" s="2" t="s">
        <v>126</v>
      </c>
      <c r="G28" s="2">
        <v>188</v>
      </c>
      <c r="H28" s="29">
        <v>13497</v>
      </c>
      <c r="I28" s="2">
        <v>9</v>
      </c>
      <c r="J28" s="2">
        <v>101</v>
      </c>
      <c r="K28" s="2">
        <v>69</v>
      </c>
      <c r="L28" s="2">
        <v>101</v>
      </c>
      <c r="M28" s="2">
        <v>97</v>
      </c>
      <c r="N28" s="91">
        <v>0</v>
      </c>
      <c r="O28" s="2">
        <v>96</v>
      </c>
      <c r="P28" s="2">
        <v>1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</v>
      </c>
      <c r="Y28" s="2">
        <v>0</v>
      </c>
      <c r="Z28">
        <v>0.4</v>
      </c>
      <c r="AA28" s="22">
        <v>20000</v>
      </c>
      <c r="AB28" s="20"/>
      <c r="AC28" s="21"/>
      <c r="AD28" s="23">
        <f t="shared" si="0"/>
        <v>96</v>
      </c>
      <c r="AE28" s="23" t="str">
        <f t="shared" si="1"/>
        <v>C</v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>5C</v>
      </c>
      <c r="AI28" s="23" t="str" cm="1">
        <f t="array" ref="AI28">IF(J28&gt;0, IF(AJ28&lt;&gt;"P",_xlfn.XLOOKUP($AQ28,Batting!$AS$2:$AS$523,Batting!AZ$2:$AZ$523),""),"")</f>
        <v>L</v>
      </c>
      <c r="AJ28" s="23" t="str">
        <f t="shared" si="2"/>
        <v>Field</v>
      </c>
      <c r="AK28" s="28" t="str">
        <f t="shared" si="3"/>
        <v>J.C. Martin</v>
      </c>
      <c r="AL28" t="s">
        <v>1169</v>
      </c>
      <c r="AM28" t="s">
        <v>330</v>
      </c>
      <c r="AN28" s="23" t="str">
        <f t="shared" si="4"/>
        <v>Field</v>
      </c>
      <c r="AO28" s="23" t="str">
        <f t="shared" si="5"/>
        <v>C</v>
      </c>
      <c r="AP28" s="23">
        <f t="shared" si="6"/>
        <v>96</v>
      </c>
      <c r="AQ28" s="28" t="str">
        <f t="shared" si="7"/>
        <v>Martin</v>
      </c>
      <c r="AR28" s="23" t="str">
        <f t="shared" si="8"/>
        <v>5C</v>
      </c>
      <c r="AS28" s="23" t="str">
        <f t="shared" si="9"/>
        <v>L</v>
      </c>
    </row>
    <row r="29" spans="1:45" x14ac:dyDescent="0.25">
      <c r="A29" t="s">
        <v>906</v>
      </c>
      <c r="B29" s="2">
        <v>26</v>
      </c>
      <c r="C29" s="2" t="s">
        <v>119</v>
      </c>
      <c r="D29" s="2" t="s">
        <v>122</v>
      </c>
      <c r="E29" s="2" t="s">
        <v>122</v>
      </c>
      <c r="F29" s="2" t="s">
        <v>118</v>
      </c>
      <c r="G29" s="2">
        <v>183</v>
      </c>
      <c r="H29" s="29">
        <v>14936</v>
      </c>
      <c r="I29" s="2">
        <v>5</v>
      </c>
      <c r="J29" s="2">
        <v>125</v>
      </c>
      <c r="K29" s="2">
        <v>116</v>
      </c>
      <c r="L29" s="2">
        <v>125</v>
      </c>
      <c r="M29" s="2">
        <v>124</v>
      </c>
      <c r="N29" s="91">
        <v>0</v>
      </c>
      <c r="O29" s="2">
        <v>0</v>
      </c>
      <c r="P29" s="2">
        <v>123</v>
      </c>
      <c r="Q29" s="2">
        <v>0</v>
      </c>
      <c r="R29" s="2">
        <v>0</v>
      </c>
      <c r="S29" s="2">
        <v>0</v>
      </c>
      <c r="T29" s="2">
        <v>1</v>
      </c>
      <c r="U29" s="2">
        <v>4</v>
      </c>
      <c r="V29" s="2">
        <v>1</v>
      </c>
      <c r="W29" s="2">
        <v>6</v>
      </c>
      <c r="X29" s="2">
        <v>2</v>
      </c>
      <c r="Y29" s="2">
        <v>1</v>
      </c>
      <c r="Z29">
        <v>2.5</v>
      </c>
      <c r="AA29" s="22"/>
      <c r="AB29" s="20"/>
      <c r="AC29" s="21"/>
      <c r="AD29" s="23">
        <f t="shared" si="0"/>
        <v>123</v>
      </c>
      <c r="AE29" s="23" t="str">
        <f t="shared" si="1"/>
        <v>1B</v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>5C</v>
      </c>
      <c r="AI29" s="23" t="str" cm="1">
        <f t="array" ref="AI29">IF(J29&gt;0, IF(AJ29&lt;&gt;"P",_xlfn.XLOOKUP($AQ29,Batting!$AS$2:$AS$523,Batting!AZ$2:$AZ$523),""),"")</f>
        <v>L</v>
      </c>
      <c r="AJ29" s="23" t="str">
        <f t="shared" si="2"/>
        <v>Field</v>
      </c>
      <c r="AK29" s="28" t="str">
        <f t="shared" si="3"/>
        <v>Tommy McCraw</v>
      </c>
      <c r="AL29" t="s">
        <v>342</v>
      </c>
      <c r="AM29" t="s">
        <v>1352</v>
      </c>
      <c r="AN29" s="23" t="str">
        <f t="shared" si="4"/>
        <v>Field</v>
      </c>
      <c r="AO29" s="23" t="str">
        <f t="shared" si="5"/>
        <v>1B</v>
      </c>
      <c r="AP29" s="23">
        <f t="shared" si="6"/>
        <v>123</v>
      </c>
      <c r="AQ29" s="28" t="str">
        <f t="shared" si="7"/>
        <v>McCraw</v>
      </c>
      <c r="AR29" s="23" t="str">
        <f t="shared" si="8"/>
        <v>5C</v>
      </c>
      <c r="AS29" s="23" t="str">
        <f t="shared" si="9"/>
        <v>L</v>
      </c>
    </row>
    <row r="30" spans="1:45" x14ac:dyDescent="0.25">
      <c r="A30" t="s">
        <v>654</v>
      </c>
      <c r="B30" s="2">
        <v>37</v>
      </c>
      <c r="C30" s="2" t="s">
        <v>119</v>
      </c>
      <c r="D30" s="2" t="s">
        <v>116</v>
      </c>
      <c r="E30" s="2" t="s">
        <v>116</v>
      </c>
      <c r="F30" s="2" t="s">
        <v>126</v>
      </c>
      <c r="G30" s="2">
        <v>215</v>
      </c>
      <c r="H30" s="29">
        <v>10962</v>
      </c>
      <c r="I30" s="2">
        <v>11</v>
      </c>
      <c r="J30" s="2">
        <v>52</v>
      </c>
      <c r="K30" s="2">
        <v>0</v>
      </c>
      <c r="L30" s="2">
        <v>52</v>
      </c>
      <c r="M30" s="2">
        <v>52</v>
      </c>
      <c r="N30" s="91">
        <v>52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>
        <v>2.2000000000000002</v>
      </c>
      <c r="AA30" s="22">
        <v>30000</v>
      </c>
      <c r="AB30" s="20"/>
      <c r="AC30" s="21"/>
      <c r="AD30" s="23">
        <f t="shared" si="0"/>
        <v>52</v>
      </c>
      <c r="AE30" s="23" t="str">
        <f t="shared" si="1"/>
        <v>P</v>
      </c>
      <c r="AF30" s="23">
        <f>IF(AJ30="P",_xlfn.XLOOKUP($AQ30,Pitching!$AP$2:$AP$239,Pitching!$AS$2:$AS$239),"")</f>
        <v>29</v>
      </c>
      <c r="AG30" s="23">
        <f>IF(AJ30="P",_xlfn.XLOOKUP($AQ30,Pitching!$AP$2:$AP$239,Pitching!$AT$2:$AT$239),"")</f>
        <v>3</v>
      </c>
      <c r="AH30" s="23" t="str">
        <f>IF(J30&gt;0, IF(AJ30&lt;&gt;"P",_xlfn.XLOOKUP($AQ30,Batting!$AS$2:$AS$519,Batting!$AY$2:$AY$519),""),"")</f>
        <v/>
      </c>
      <c r="AI30" s="23" t="str" cm="1">
        <f t="array" ref="AI30">IF(J30&gt;0, IF(AJ30&lt;&gt;"P",_xlfn.XLOOKUP($AQ30,Batting!$AS$2:$AS$523,Batting!AZ$2:$AZ$523),""),"")</f>
        <v/>
      </c>
      <c r="AJ30" s="23" t="str">
        <f t="shared" si="2"/>
        <v>P</v>
      </c>
      <c r="AK30" s="28" t="str">
        <f t="shared" si="3"/>
        <v>Don McMahon</v>
      </c>
      <c r="AL30" t="s">
        <v>140</v>
      </c>
      <c r="AM30" t="s">
        <v>1106</v>
      </c>
      <c r="AN30" s="23" t="str">
        <f t="shared" si="4"/>
        <v>P</v>
      </c>
      <c r="AO30" s="23" t="str">
        <f t="shared" si="5"/>
        <v>P</v>
      </c>
      <c r="AP30" s="23">
        <f t="shared" si="6"/>
        <v>52</v>
      </c>
      <c r="AQ30" s="28" t="str">
        <f t="shared" si="7"/>
        <v>McMahon</v>
      </c>
      <c r="AR30" s="23">
        <f t="shared" si="8"/>
        <v>29</v>
      </c>
      <c r="AS30" s="23">
        <f t="shared" si="9"/>
        <v>3</v>
      </c>
    </row>
    <row r="31" spans="1:45" x14ac:dyDescent="0.25">
      <c r="A31" t="s">
        <v>489</v>
      </c>
      <c r="B31" s="2">
        <v>30</v>
      </c>
      <c r="C31" s="2" t="s">
        <v>119</v>
      </c>
      <c r="D31" s="2" t="s">
        <v>116</v>
      </c>
      <c r="E31" s="2" t="s">
        <v>116</v>
      </c>
      <c r="F31" s="2" t="s">
        <v>118</v>
      </c>
      <c r="G31" s="2">
        <v>180</v>
      </c>
      <c r="H31" s="29">
        <v>13369</v>
      </c>
      <c r="I31" s="2">
        <v>3</v>
      </c>
      <c r="J31" s="2">
        <v>56</v>
      </c>
      <c r="K31" s="2">
        <v>39</v>
      </c>
      <c r="L31" s="2">
        <v>56</v>
      </c>
      <c r="M31" s="2">
        <v>56</v>
      </c>
      <c r="N31" s="91">
        <v>0</v>
      </c>
      <c r="O31" s="2">
        <v>56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1</v>
      </c>
      <c r="Z31">
        <v>0.9</v>
      </c>
      <c r="AA31" s="22"/>
      <c r="AB31" s="20"/>
      <c r="AC31" s="21"/>
      <c r="AD31" s="23">
        <f t="shared" si="0"/>
        <v>56</v>
      </c>
      <c r="AE31" s="23" t="str">
        <f t="shared" si="1"/>
        <v>C</v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>5C</v>
      </c>
      <c r="AI31" s="23" t="str" cm="1">
        <f t="array" ref="AI31">IF(J31&gt;0, IF(AJ31&lt;&gt;"P",_xlfn.XLOOKUP($AQ31,Batting!$AS$2:$AS$523,Batting!AZ$2:$AZ$523),""),"")</f>
        <v>R</v>
      </c>
      <c r="AJ31" s="23" t="str">
        <f t="shared" si="2"/>
        <v>Field</v>
      </c>
      <c r="AK31" s="28" t="str">
        <f t="shared" si="3"/>
        <v>Jerry McNertney</v>
      </c>
      <c r="AL31" t="s">
        <v>293</v>
      </c>
      <c r="AM31" t="s">
        <v>1182</v>
      </c>
      <c r="AN31" s="23" t="str">
        <f t="shared" si="4"/>
        <v>Field</v>
      </c>
      <c r="AO31" s="23" t="str">
        <f t="shared" si="5"/>
        <v>C</v>
      </c>
      <c r="AP31" s="23">
        <f t="shared" si="6"/>
        <v>56</v>
      </c>
      <c r="AQ31" s="28" t="str">
        <f t="shared" si="7"/>
        <v>McNertney</v>
      </c>
      <c r="AR31" s="23" t="str">
        <f t="shared" si="8"/>
        <v>5C</v>
      </c>
      <c r="AS31" s="23" t="str">
        <f t="shared" si="9"/>
        <v>R</v>
      </c>
    </row>
    <row r="32" spans="1:45" x14ac:dyDescent="0.25">
      <c r="A32" t="s">
        <v>660</v>
      </c>
      <c r="B32" s="2">
        <v>23</v>
      </c>
      <c r="C32" s="2" t="s">
        <v>131</v>
      </c>
      <c r="D32" s="2" t="s">
        <v>116</v>
      </c>
      <c r="E32" s="2" t="s">
        <v>116</v>
      </c>
      <c r="F32" s="2" t="s">
        <v>125</v>
      </c>
      <c r="G32" s="2">
        <v>180</v>
      </c>
      <c r="H32" s="29">
        <v>16029</v>
      </c>
      <c r="I32" s="2">
        <v>5</v>
      </c>
      <c r="J32" s="2">
        <v>1</v>
      </c>
      <c r="K32" s="2">
        <v>1</v>
      </c>
      <c r="L32" s="2">
        <v>1</v>
      </c>
      <c r="M32" s="2">
        <v>1</v>
      </c>
      <c r="N32" s="91">
        <v>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>
        <v>-0.2</v>
      </c>
      <c r="AA32" s="22"/>
      <c r="AB32" s="20"/>
      <c r="AC32" s="21"/>
      <c r="AD32" s="23">
        <f t="shared" si="0"/>
        <v>1</v>
      </c>
      <c r="AE32" s="23" t="str">
        <f t="shared" si="1"/>
        <v>P</v>
      </c>
      <c r="AF32" s="23">
        <f>IF(AJ32="P",_xlfn.XLOOKUP($AQ32,Pitching!$AP$2:$AP$239,Pitching!$AS$2:$AS$239),"")</f>
        <v>11</v>
      </c>
      <c r="AG32" s="23">
        <f>IF(AJ32="P",_xlfn.XLOOKUP($AQ32,Pitching!$AP$2:$AP$239,Pitching!$AT$2:$AT$239),"")</f>
        <v>2</v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>P</v>
      </c>
      <c r="AK32" s="28" t="str">
        <f t="shared" si="3"/>
        <v>Aurelio Monteagudo</v>
      </c>
      <c r="AL32" t="s">
        <v>1011</v>
      </c>
      <c r="AM32" t="s">
        <v>1012</v>
      </c>
      <c r="AN32" s="23" t="str">
        <f t="shared" si="4"/>
        <v>P</v>
      </c>
      <c r="AO32" s="23" t="str">
        <f t="shared" si="5"/>
        <v>P</v>
      </c>
      <c r="AP32" s="23">
        <f t="shared" si="6"/>
        <v>1</v>
      </c>
      <c r="AQ32" s="28" t="str">
        <f t="shared" si="7"/>
        <v>Monteagudo</v>
      </c>
      <c r="AR32" s="23">
        <f t="shared" si="8"/>
        <v>11</v>
      </c>
      <c r="AS32" s="23">
        <f t="shared" si="9"/>
        <v>2</v>
      </c>
    </row>
    <row r="33" spans="1:45" x14ac:dyDescent="0.25">
      <c r="A33" t="s">
        <v>662</v>
      </c>
      <c r="B33" s="2">
        <v>23</v>
      </c>
      <c r="C33" s="2" t="s">
        <v>119</v>
      </c>
      <c r="D33" s="2" t="s">
        <v>116</v>
      </c>
      <c r="E33" s="2" t="s">
        <v>116</v>
      </c>
      <c r="F33" s="2" t="s">
        <v>125</v>
      </c>
      <c r="G33" s="2">
        <v>170</v>
      </c>
      <c r="H33" s="29">
        <v>15969</v>
      </c>
      <c r="I33" s="2" t="s">
        <v>124</v>
      </c>
      <c r="J33" s="2">
        <v>8</v>
      </c>
      <c r="K33" s="2">
        <v>3</v>
      </c>
      <c r="L33" s="2">
        <v>8</v>
      </c>
      <c r="M33" s="2">
        <v>7</v>
      </c>
      <c r="N33" s="91">
        <v>0</v>
      </c>
      <c r="O33" s="2">
        <v>0</v>
      </c>
      <c r="P33" s="2">
        <v>0</v>
      </c>
      <c r="Q33" s="2">
        <v>0</v>
      </c>
      <c r="R33" s="2">
        <v>0</v>
      </c>
      <c r="S33" s="2">
        <v>7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</v>
      </c>
      <c r="Z33">
        <v>-0.1</v>
      </c>
      <c r="AA33" s="22"/>
      <c r="AB33" s="20"/>
      <c r="AC33" s="21"/>
      <c r="AD33" s="23">
        <f t="shared" si="0"/>
        <v>7</v>
      </c>
      <c r="AE33" s="23" t="str">
        <f t="shared" si="1"/>
        <v>SS</v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>6C</v>
      </c>
      <c r="AI33" s="23" t="str" cm="1">
        <f t="array" ref="AI33">IF(J33&gt;0, IF(AJ33&lt;&gt;"P",_xlfn.XLOOKUP($AQ33,Batting!$AS$2:$AS$523,Batting!AZ$2:$AZ$523),""),"")</f>
        <v>R</v>
      </c>
      <c r="AJ33" s="23" t="str">
        <f t="shared" si="2"/>
        <v>Field</v>
      </c>
      <c r="AK33" s="28" t="str">
        <f t="shared" si="3"/>
        <v>Rich Morales</v>
      </c>
      <c r="AL33" t="s">
        <v>331</v>
      </c>
      <c r="AM33" t="s">
        <v>294</v>
      </c>
      <c r="AN33" s="23" t="str">
        <f t="shared" si="4"/>
        <v>Field</v>
      </c>
      <c r="AO33" s="23" t="str">
        <f t="shared" si="5"/>
        <v>SS</v>
      </c>
      <c r="AP33" s="23">
        <f t="shared" si="6"/>
        <v>7</v>
      </c>
      <c r="AQ33" s="28" t="str">
        <f t="shared" si="7"/>
        <v>Morales</v>
      </c>
      <c r="AR33" s="23" t="str">
        <f t="shared" si="8"/>
        <v>6C</v>
      </c>
      <c r="AS33" s="23" t="str">
        <f t="shared" si="9"/>
        <v>R</v>
      </c>
    </row>
    <row r="34" spans="1:45" x14ac:dyDescent="0.25">
      <c r="A34" t="s">
        <v>667</v>
      </c>
      <c r="B34" s="2">
        <v>24</v>
      </c>
      <c r="C34" s="2" t="s">
        <v>119</v>
      </c>
      <c r="D34" s="2" t="s">
        <v>116</v>
      </c>
      <c r="E34" s="2" t="s">
        <v>116</v>
      </c>
      <c r="F34" s="2" t="s">
        <v>132</v>
      </c>
      <c r="G34" s="2">
        <v>220</v>
      </c>
      <c r="H34" s="29">
        <v>15546</v>
      </c>
      <c r="I34" s="2" t="s">
        <v>124</v>
      </c>
      <c r="J34" s="2">
        <v>3</v>
      </c>
      <c r="K34" s="2">
        <v>1</v>
      </c>
      <c r="L34" s="2">
        <v>3</v>
      </c>
      <c r="M34" s="2">
        <v>3</v>
      </c>
      <c r="N34" s="91">
        <v>0</v>
      </c>
      <c r="O34" s="2">
        <v>0</v>
      </c>
      <c r="P34" s="2">
        <v>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>
        <v>-0.1</v>
      </c>
      <c r="AA34" s="22"/>
      <c r="AB34" s="20"/>
      <c r="AC34" s="21"/>
      <c r="AD34" s="23">
        <f t="shared" si="0"/>
        <v>3</v>
      </c>
      <c r="AE34" s="23" t="str">
        <f t="shared" si="1"/>
        <v>1B</v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e">
        <f>IF(J34&gt;0, IF(AJ34&lt;&gt;"P",_xlfn.XLOOKUP($AQ34,Batting!$AS$2:$AS$519,Batting!$AY$2:$AY$519),""),"")</f>
        <v>#N/A</v>
      </c>
      <c r="AI34" s="23" t="e" cm="1">
        <f t="array" ref="AI34">IF(J34&gt;0, IF(AJ34&lt;&gt;"P",_xlfn.XLOOKUP($AQ34,Batting!$AS$2:$AS$523,Batting!AZ$2:$AZ$523),""),"")</f>
        <v>#N/A</v>
      </c>
      <c r="AJ34" s="23" t="str">
        <f t="shared" si="2"/>
        <v>Field</v>
      </c>
      <c r="AK34" s="28" t="str">
        <f t="shared" si="3"/>
        <v>Cotton Nash</v>
      </c>
      <c r="AL34" t="s">
        <v>1069</v>
      </c>
      <c r="AM34" t="s">
        <v>1070</v>
      </c>
      <c r="AN34" s="23" t="str">
        <f t="shared" si="4"/>
        <v>Field</v>
      </c>
      <c r="AO34" s="23" t="str">
        <f t="shared" si="5"/>
        <v>1B</v>
      </c>
      <c r="AP34" s="23">
        <f t="shared" si="6"/>
        <v>3</v>
      </c>
      <c r="AQ34" s="28" t="str">
        <f t="shared" si="7"/>
        <v>Nash</v>
      </c>
      <c r="AR34" s="23" t="e">
        <f t="shared" si="8"/>
        <v>#N/A</v>
      </c>
      <c r="AS34" s="23" t="e">
        <f t="shared" si="9"/>
        <v>#N/A</v>
      </c>
    </row>
    <row r="35" spans="1:45" x14ac:dyDescent="0.25">
      <c r="A35" t="s">
        <v>670</v>
      </c>
      <c r="B35" s="2">
        <v>23</v>
      </c>
      <c r="C35" s="2" t="s">
        <v>119</v>
      </c>
      <c r="D35" s="2" t="s">
        <v>116</v>
      </c>
      <c r="E35" s="2" t="s">
        <v>116</v>
      </c>
      <c r="F35" s="2" t="s">
        <v>120</v>
      </c>
      <c r="G35" s="2">
        <v>200</v>
      </c>
      <c r="H35" s="29">
        <v>16230</v>
      </c>
      <c r="I35" s="2" t="s">
        <v>124</v>
      </c>
      <c r="J35" s="2">
        <v>5</v>
      </c>
      <c r="K35" s="2">
        <v>0</v>
      </c>
      <c r="L35" s="2">
        <v>5</v>
      </c>
      <c r="M35" s="2">
        <v>5</v>
      </c>
      <c r="N35" s="91">
        <v>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>
        <v>0.2</v>
      </c>
      <c r="AA35" s="22">
        <v>4800</v>
      </c>
      <c r="AB35" s="20"/>
      <c r="AC35" s="21"/>
      <c r="AD35" s="23">
        <f t="shared" si="0"/>
        <v>5</v>
      </c>
      <c r="AE35" s="23" t="str">
        <f t="shared" si="1"/>
        <v>P</v>
      </c>
      <c r="AF35" s="23">
        <f>IF(AJ35="P",_xlfn.XLOOKUP($AQ35,Pitching!$AP$2:$AP$239,Pitching!$AS$2:$AS$239),"")</f>
        <v>10</v>
      </c>
      <c r="AG35" s="23">
        <f>IF(AJ35="P",_xlfn.XLOOKUP($AQ35,Pitching!$AP$2:$AP$239,Pitching!$AT$2:$AT$239),"")</f>
        <v>1</v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>P</v>
      </c>
      <c r="AK35" s="28" t="str">
        <f t="shared" si="3"/>
        <v>Roger Nelson</v>
      </c>
      <c r="AL35" t="s">
        <v>1307</v>
      </c>
      <c r="AM35" t="s">
        <v>1255</v>
      </c>
      <c r="AN35" s="23" t="str">
        <f t="shared" si="4"/>
        <v>P</v>
      </c>
      <c r="AO35" s="23" t="str">
        <f t="shared" si="5"/>
        <v>P</v>
      </c>
      <c r="AP35" s="23">
        <f t="shared" si="6"/>
        <v>5</v>
      </c>
      <c r="AQ35" s="28" t="str">
        <f t="shared" si="7"/>
        <v>Nelson</v>
      </c>
      <c r="AR35" s="23">
        <f t="shared" si="8"/>
        <v>10</v>
      </c>
      <c r="AS35" s="23">
        <f t="shared" si="9"/>
        <v>1</v>
      </c>
    </row>
    <row r="36" spans="1:45" x14ac:dyDescent="0.25">
      <c r="A36" t="s">
        <v>978</v>
      </c>
      <c r="B36" s="2">
        <v>30</v>
      </c>
      <c r="C36" s="2" t="s">
        <v>119</v>
      </c>
      <c r="D36" s="2" t="s">
        <v>49</v>
      </c>
      <c r="E36" s="2" t="s">
        <v>122</v>
      </c>
      <c r="F36" s="2" t="s">
        <v>118</v>
      </c>
      <c r="G36" s="2">
        <v>190</v>
      </c>
      <c r="H36" s="29">
        <v>13525</v>
      </c>
      <c r="I36" s="2">
        <v>10</v>
      </c>
      <c r="J36" s="2">
        <v>15</v>
      </c>
      <c r="K36" s="2">
        <v>10</v>
      </c>
      <c r="L36" s="2">
        <v>15</v>
      </c>
      <c r="M36" s="2">
        <v>15</v>
      </c>
      <c r="N36" s="91">
        <v>15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>
        <v>0.1</v>
      </c>
      <c r="AA36" s="22">
        <v>26000</v>
      </c>
      <c r="AB36" s="20"/>
      <c r="AC36" s="21"/>
      <c r="AD36" s="23">
        <f t="shared" si="0"/>
        <v>15</v>
      </c>
      <c r="AE36" s="23" t="str">
        <f t="shared" si="1"/>
        <v>P</v>
      </c>
      <c r="AF36" s="23">
        <f>IF(AJ36="P",_xlfn.XLOOKUP($AQ36,Pitching!$AP$2:$AP$239,Pitching!$AS$2:$AS$239),"")</f>
        <v>24</v>
      </c>
      <c r="AG36" s="23">
        <f>IF(AJ36="P",_xlfn.XLOOKUP($AQ36,Pitching!$AP$2:$AP$239,Pitching!$AT$2:$AT$239),"")</f>
        <v>5</v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>P</v>
      </c>
      <c r="AK36" s="28" t="str">
        <f t="shared" si="3"/>
        <v>Jim O'Toole</v>
      </c>
      <c r="AL36" t="s">
        <v>296</v>
      </c>
      <c r="AM36" t="s">
        <v>1199</v>
      </c>
      <c r="AN36" s="23" t="str">
        <f t="shared" si="4"/>
        <v>P</v>
      </c>
      <c r="AO36" s="23" t="str">
        <f t="shared" si="5"/>
        <v>P</v>
      </c>
      <c r="AP36" s="23">
        <f t="shared" si="6"/>
        <v>15</v>
      </c>
      <c r="AQ36" s="28" t="str">
        <f t="shared" si="7"/>
        <v>O'Toole</v>
      </c>
      <c r="AR36" s="23">
        <f t="shared" si="8"/>
        <v>24</v>
      </c>
      <c r="AS36" s="23">
        <f t="shared" si="9"/>
        <v>5</v>
      </c>
    </row>
    <row r="37" spans="1:45" x14ac:dyDescent="0.25">
      <c r="A37" t="s">
        <v>930</v>
      </c>
      <c r="B37" s="2">
        <v>30</v>
      </c>
      <c r="C37" s="2" t="s">
        <v>119</v>
      </c>
      <c r="D37" s="2" t="s">
        <v>122</v>
      </c>
      <c r="E37" s="2" t="s">
        <v>122</v>
      </c>
      <c r="F37" s="2" t="s">
        <v>126</v>
      </c>
      <c r="G37" s="2">
        <v>200</v>
      </c>
      <c r="H37" s="29">
        <v>13626</v>
      </c>
      <c r="I37" s="2">
        <v>9</v>
      </c>
      <c r="J37" s="2">
        <v>48</v>
      </c>
      <c r="K37" s="2">
        <v>36</v>
      </c>
      <c r="L37" s="2">
        <v>48</v>
      </c>
      <c r="M37" s="2">
        <v>38</v>
      </c>
      <c r="N37" s="91">
        <v>38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</v>
      </c>
      <c r="Y37" s="2">
        <v>3</v>
      </c>
      <c r="Z37">
        <v>4.5</v>
      </c>
      <c r="AA37" s="22">
        <v>30000</v>
      </c>
      <c r="AB37" s="20" t="s">
        <v>135</v>
      </c>
      <c r="AC37" s="21"/>
      <c r="AD37" s="23">
        <f t="shared" si="0"/>
        <v>38</v>
      </c>
      <c r="AE37" s="23" t="str">
        <f t="shared" si="1"/>
        <v>P</v>
      </c>
      <c r="AF37" s="23">
        <f>IF(AJ37="P",_xlfn.XLOOKUP($AQ37,Pitching!$AP$2:$AP$239,Pitching!$AS$2:$AS$239),"")</f>
        <v>28</v>
      </c>
      <c r="AG37" s="23">
        <f>IF(AJ37="P",_xlfn.XLOOKUP($AQ37,Pitching!$AP$2:$AP$239,Pitching!$AT$2:$AT$239),"")</f>
        <v>8</v>
      </c>
      <c r="AH37" s="23" t="str">
        <f>IF(J37&gt;0, IF(AJ37&lt;&gt;"P",_xlfn.XLOOKUP($AQ37,Batting!$AS$2:$AS$519,Batting!$AY$2:$AY$519),""),"")</f>
        <v/>
      </c>
      <c r="AI37" s="23" t="str" cm="1">
        <f t="array" ref="AI37">IF(J37&gt;0, IF(AJ37&lt;&gt;"P",_xlfn.XLOOKUP($AQ37,Batting!$AS$2:$AS$523,Batting!AZ$2:$AZ$523),""),"")</f>
        <v/>
      </c>
      <c r="AJ37" s="23" t="str">
        <f t="shared" si="2"/>
        <v>P</v>
      </c>
      <c r="AK37" s="28" t="str">
        <f t="shared" si="3"/>
        <v>Gary Peters</v>
      </c>
      <c r="AL37" t="s">
        <v>153</v>
      </c>
      <c r="AM37" t="s">
        <v>1143</v>
      </c>
      <c r="AN37" s="23" t="str">
        <f t="shared" si="4"/>
        <v>P</v>
      </c>
      <c r="AO37" s="23" t="str">
        <f t="shared" si="5"/>
        <v>P</v>
      </c>
      <c r="AP37" s="23">
        <f t="shared" si="6"/>
        <v>38</v>
      </c>
      <c r="AQ37" s="28" t="str">
        <f t="shared" si="7"/>
        <v>Peters</v>
      </c>
      <c r="AR37" s="23">
        <f t="shared" si="8"/>
        <v>28</v>
      </c>
      <c r="AS37" s="23">
        <f t="shared" si="9"/>
        <v>8</v>
      </c>
    </row>
    <row r="38" spans="1:45" x14ac:dyDescent="0.25">
      <c r="A38" t="s">
        <v>540</v>
      </c>
      <c r="B38" s="2">
        <v>36</v>
      </c>
      <c r="C38" s="2" t="s">
        <v>119</v>
      </c>
      <c r="D38" s="2" t="s">
        <v>116</v>
      </c>
      <c r="E38" s="2" t="s">
        <v>116</v>
      </c>
      <c r="F38" s="2" t="s">
        <v>125</v>
      </c>
      <c r="G38" s="2">
        <v>195</v>
      </c>
      <c r="H38" s="29">
        <v>11310</v>
      </c>
      <c r="I38" s="2">
        <v>14</v>
      </c>
      <c r="J38" s="2">
        <v>8</v>
      </c>
      <c r="K38" s="2">
        <v>0</v>
      </c>
      <c r="L38" s="2">
        <v>8</v>
      </c>
      <c r="M38" s="2">
        <v>0</v>
      </c>
      <c r="N38" s="91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8</v>
      </c>
      <c r="Y38" s="2">
        <v>0</v>
      </c>
      <c r="Z38">
        <v>0</v>
      </c>
      <c r="AA38" s="22">
        <v>36000</v>
      </c>
      <c r="AD38" s="23">
        <f t="shared" si="0"/>
        <v>8</v>
      </c>
      <c r="AE38" s="23" t="str">
        <f t="shared" si="1"/>
        <v>PH</v>
      </c>
      <c r="AF38" s="23" t="str">
        <f>IF(AJ38="P",_xlfn.XLOOKUP($AQ38,Pitching!$AP$2:$AP$239,Pitching!$AS$2:$AS$239),"")</f>
        <v/>
      </c>
      <c r="AG38" s="23" t="str">
        <f>IF(AJ38="P",_xlfn.XLOOKUP($AQ38,Pitching!$AP$2:$AP$239,Pitching!$AT$2:$AT$239),"")</f>
        <v/>
      </c>
      <c r="AH38" s="23" t="str">
        <f>IF(J38&gt;0, IF(AJ38&lt;&gt;"P",_xlfn.XLOOKUP($AQ38,Batting!$AS$2:$AS$519,Batting!$AY$2:$AY$519),""),"")</f>
        <v>5C</v>
      </c>
      <c r="AI38" s="23" t="str" cm="1">
        <f t="array" ref="AI38">IF(J38&gt;0, IF(AJ38&lt;&gt;"P",_xlfn.XLOOKUP($AQ38,Batting!$AS$2:$AS$523,Batting!AZ$2:$AZ$523),""),"")</f>
        <v>R</v>
      </c>
      <c r="AJ38" s="23" t="str">
        <f t="shared" si="2"/>
        <v>Field</v>
      </c>
      <c r="AK38" s="28" t="str">
        <f t="shared" si="3"/>
        <v>Bill Skowron</v>
      </c>
      <c r="AL38" t="s">
        <v>157</v>
      </c>
      <c r="AM38" t="s">
        <v>1023</v>
      </c>
      <c r="AN38" s="23" t="str">
        <f t="shared" si="4"/>
        <v>Field</v>
      </c>
      <c r="AO38" s="23" t="str">
        <f t="shared" si="5"/>
        <v>PH</v>
      </c>
      <c r="AP38" s="23">
        <f t="shared" si="6"/>
        <v>8</v>
      </c>
      <c r="AQ38" s="28" t="str">
        <f t="shared" si="7"/>
        <v>Skowron</v>
      </c>
      <c r="AR38" s="23" t="str">
        <f t="shared" si="8"/>
        <v>5C</v>
      </c>
      <c r="AS38" s="23" t="str">
        <f t="shared" si="9"/>
        <v>R</v>
      </c>
    </row>
    <row r="39" spans="1:45" x14ac:dyDescent="0.25">
      <c r="A39" t="s">
        <v>990</v>
      </c>
      <c r="B39" s="2">
        <v>25</v>
      </c>
      <c r="C39" s="2" t="s">
        <v>119</v>
      </c>
      <c r="D39" s="2" t="s">
        <v>122</v>
      </c>
      <c r="E39" s="2" t="s">
        <v>116</v>
      </c>
      <c r="F39" s="2" t="s">
        <v>128</v>
      </c>
      <c r="G39" s="2">
        <v>165</v>
      </c>
      <c r="H39" s="29">
        <v>15413</v>
      </c>
      <c r="I39" s="2">
        <v>4</v>
      </c>
      <c r="J39" s="2">
        <v>32</v>
      </c>
      <c r="K39" s="2">
        <v>11</v>
      </c>
      <c r="L39" s="2">
        <v>32</v>
      </c>
      <c r="M39" s="2">
        <v>22</v>
      </c>
      <c r="N39" s="91">
        <v>0</v>
      </c>
      <c r="O39" s="2">
        <v>0</v>
      </c>
      <c r="P39" s="2">
        <v>0</v>
      </c>
      <c r="Q39" s="2">
        <v>17</v>
      </c>
      <c r="R39" s="2">
        <v>0</v>
      </c>
      <c r="S39" s="2">
        <v>5</v>
      </c>
      <c r="T39" s="2">
        <v>0</v>
      </c>
      <c r="U39" s="2">
        <v>0</v>
      </c>
      <c r="V39" s="2">
        <v>0</v>
      </c>
      <c r="W39" s="2">
        <v>0</v>
      </c>
      <c r="X39" s="2">
        <v>10</v>
      </c>
      <c r="Y39" s="2">
        <v>3</v>
      </c>
      <c r="Z39">
        <v>-0.6</v>
      </c>
      <c r="AA39" s="22">
        <v>7500</v>
      </c>
      <c r="AD39" s="23">
        <f t="shared" ref="AD39:AD60" si="10">IF(SUM(N39:V39)=0,MAX(X39:Y39),MAX(N39:V39))</f>
        <v>17</v>
      </c>
      <c r="AE39" s="23" t="str">
        <f t="shared" si="1"/>
        <v>2B</v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>7C</v>
      </c>
      <c r="AI39" s="23" t="str" cm="1">
        <f t="array" ref="AI39">IF(J39&gt;0, IF(AJ39&lt;&gt;"P",_xlfn.XLOOKUP($AQ39,Batting!$AS$2:$AS$523,Batting!AZ$2:$AZ$523),""),"")</f>
        <v>L</v>
      </c>
      <c r="AJ39" s="23" t="str">
        <f t="shared" si="2"/>
        <v>Field</v>
      </c>
      <c r="AK39" s="28" t="str">
        <f t="shared" si="3"/>
        <v>Marv Staehle</v>
      </c>
      <c r="AL39" t="s">
        <v>1252</v>
      </c>
      <c r="AM39" t="s">
        <v>1253</v>
      </c>
      <c r="AN39" s="23" t="str">
        <f t="shared" si="4"/>
        <v>Field</v>
      </c>
      <c r="AO39" s="23" t="str">
        <f t="shared" si="5"/>
        <v>2B</v>
      </c>
      <c r="AP39" s="23">
        <f t="shared" si="6"/>
        <v>17</v>
      </c>
      <c r="AQ39" s="28" t="str">
        <f t="shared" si="7"/>
        <v>Staehle</v>
      </c>
      <c r="AR39" s="23" t="str">
        <f t="shared" si="8"/>
        <v>7C</v>
      </c>
      <c r="AS39" s="23" t="str">
        <f t="shared" si="9"/>
        <v>L</v>
      </c>
    </row>
    <row r="40" spans="1:45" x14ac:dyDescent="0.25">
      <c r="A40" t="s">
        <v>992</v>
      </c>
      <c r="B40" s="2">
        <v>28</v>
      </c>
      <c r="C40" s="2" t="s">
        <v>119</v>
      </c>
      <c r="D40" s="2" t="s">
        <v>49</v>
      </c>
      <c r="E40" s="2" t="s">
        <v>116</v>
      </c>
      <c r="F40" s="2" t="s">
        <v>118</v>
      </c>
      <c r="G40" s="2">
        <v>165</v>
      </c>
      <c r="H40" s="29">
        <v>14407</v>
      </c>
      <c r="I40" s="2">
        <v>5</v>
      </c>
      <c r="J40" s="2">
        <v>24</v>
      </c>
      <c r="K40" s="2">
        <v>2</v>
      </c>
      <c r="L40" s="2">
        <v>24</v>
      </c>
      <c r="M40" s="2">
        <v>13</v>
      </c>
      <c r="N40" s="91">
        <v>0</v>
      </c>
      <c r="O40" s="2">
        <v>0</v>
      </c>
      <c r="P40" s="2">
        <v>0</v>
      </c>
      <c r="Q40" s="2">
        <v>5</v>
      </c>
      <c r="R40" s="2">
        <v>0</v>
      </c>
      <c r="S40" s="2">
        <v>2</v>
      </c>
      <c r="T40" s="2">
        <v>6</v>
      </c>
      <c r="U40" s="2">
        <v>0</v>
      </c>
      <c r="V40" s="2">
        <v>0</v>
      </c>
      <c r="W40" s="2">
        <v>6</v>
      </c>
      <c r="X40" s="2">
        <v>7</v>
      </c>
      <c r="Y40" s="2">
        <v>9</v>
      </c>
      <c r="Z40">
        <v>-0.5</v>
      </c>
      <c r="AA40" s="22"/>
      <c r="AD40" s="23">
        <f t="shared" si="10"/>
        <v>6</v>
      </c>
      <c r="AE40" s="23" t="str">
        <f t="shared" si="1"/>
        <v>LF</v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>6C</v>
      </c>
      <c r="AI40" s="23" t="str" cm="1">
        <f t="array" ref="AI40">IF(J40&gt;0, IF(AJ40&lt;&gt;"P",_xlfn.XLOOKUP($AQ40,Batting!$AS$2:$AS$523,Batting!AZ$2:$AZ$523),""),"")</f>
        <v>B</v>
      </c>
      <c r="AJ40" s="23" t="str">
        <f t="shared" si="2"/>
        <v>Field</v>
      </c>
      <c r="AK40" s="28" t="str">
        <f t="shared" si="3"/>
        <v>Jimmy Stewart</v>
      </c>
      <c r="AL40" t="s">
        <v>297</v>
      </c>
      <c r="AM40" t="s">
        <v>274</v>
      </c>
      <c r="AN40" s="23" t="str">
        <f t="shared" si="4"/>
        <v>Field</v>
      </c>
      <c r="AO40" s="23" t="str">
        <f t="shared" si="5"/>
        <v>LF</v>
      </c>
      <c r="AP40" s="23">
        <f t="shared" si="6"/>
        <v>6</v>
      </c>
      <c r="AQ40" s="28" t="str">
        <f t="shared" si="7"/>
        <v>Stewart</v>
      </c>
      <c r="AR40" s="23" t="str">
        <f t="shared" si="8"/>
        <v>6C</v>
      </c>
      <c r="AS40" s="23" t="str">
        <f t="shared" si="9"/>
        <v>B</v>
      </c>
    </row>
    <row r="41" spans="1:45" x14ac:dyDescent="0.25">
      <c r="A41" t="s">
        <v>947</v>
      </c>
      <c r="B41" s="2">
        <v>27</v>
      </c>
      <c r="C41" s="2" t="s">
        <v>119</v>
      </c>
      <c r="D41" s="2" t="s">
        <v>122</v>
      </c>
      <c r="E41" s="2" t="s">
        <v>116</v>
      </c>
      <c r="F41" s="2" t="s">
        <v>125</v>
      </c>
      <c r="G41" s="2">
        <v>180</v>
      </c>
      <c r="H41" s="29">
        <v>14549</v>
      </c>
      <c r="I41" s="2">
        <v>2</v>
      </c>
      <c r="J41" s="2">
        <v>20</v>
      </c>
      <c r="K41" s="2">
        <v>6</v>
      </c>
      <c r="L41" s="2">
        <v>20</v>
      </c>
      <c r="M41" s="2">
        <v>12</v>
      </c>
      <c r="N41" s="91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10</v>
      </c>
      <c r="U41" s="2">
        <v>0</v>
      </c>
      <c r="V41" s="2">
        <v>5</v>
      </c>
      <c r="W41" s="2">
        <v>12</v>
      </c>
      <c r="X41" s="2">
        <v>3</v>
      </c>
      <c r="Y41" s="2">
        <v>10</v>
      </c>
      <c r="Z41">
        <v>0.3</v>
      </c>
      <c r="AA41" s="22">
        <v>7500</v>
      </c>
      <c r="AD41" s="23">
        <f t="shared" si="10"/>
        <v>10</v>
      </c>
      <c r="AE41" s="23" t="str">
        <f t="shared" si="1"/>
        <v>LF</v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>5C</v>
      </c>
      <c r="AI41" s="23" t="str" cm="1">
        <f t="array" ref="AI41">IF(J41&gt;0, IF(AJ41&lt;&gt;"P",_xlfn.XLOOKUP($AQ41,Batting!$AS$2:$AS$523,Batting!AZ$2:$AZ$523),""),"")</f>
        <v>L</v>
      </c>
      <c r="AJ41" s="23" t="str">
        <f t="shared" si="2"/>
        <v>Field</v>
      </c>
      <c r="AK41" s="28" t="str">
        <f t="shared" si="3"/>
        <v>Ed Stroud</v>
      </c>
      <c r="AL41" t="s">
        <v>146</v>
      </c>
      <c r="AM41" t="s">
        <v>1123</v>
      </c>
      <c r="AN41" s="23" t="str">
        <f t="shared" si="4"/>
        <v>Field</v>
      </c>
      <c r="AO41" s="23" t="str">
        <f t="shared" si="5"/>
        <v>LF</v>
      </c>
      <c r="AP41" s="23">
        <f t="shared" si="6"/>
        <v>10</v>
      </c>
      <c r="AQ41" s="28" t="str">
        <f t="shared" si="7"/>
        <v>Stroud</v>
      </c>
      <c r="AR41" s="23" t="str">
        <f t="shared" si="8"/>
        <v>5C</v>
      </c>
      <c r="AS41" s="23" t="str">
        <f t="shared" si="9"/>
        <v>L</v>
      </c>
    </row>
    <row r="42" spans="1:45" x14ac:dyDescent="0.25">
      <c r="A42" t="s">
        <v>997</v>
      </c>
      <c r="B42" s="2">
        <v>23</v>
      </c>
      <c r="C42" s="2" t="s">
        <v>119</v>
      </c>
      <c r="D42" s="2" t="s">
        <v>122</v>
      </c>
      <c r="E42" s="2" t="s">
        <v>122</v>
      </c>
      <c r="F42" s="2" t="s">
        <v>126</v>
      </c>
      <c r="G42" s="2">
        <v>160</v>
      </c>
      <c r="H42" s="29">
        <v>16010</v>
      </c>
      <c r="I42" s="2">
        <v>3</v>
      </c>
      <c r="J42" s="2">
        <v>13</v>
      </c>
      <c r="K42" s="2">
        <v>5</v>
      </c>
      <c r="L42" s="2">
        <v>13</v>
      </c>
      <c r="M42" s="2">
        <v>11</v>
      </c>
      <c r="N42" s="91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2</v>
      </c>
      <c r="V42" s="2">
        <v>9</v>
      </c>
      <c r="W42" s="2">
        <v>11</v>
      </c>
      <c r="X42" s="2">
        <v>0</v>
      </c>
      <c r="Y42" s="2">
        <v>5</v>
      </c>
      <c r="Z42">
        <v>-0.1</v>
      </c>
      <c r="AA42" s="22"/>
      <c r="AD42" s="23">
        <f t="shared" si="10"/>
        <v>9</v>
      </c>
      <c r="AE42" s="23" t="str">
        <f t="shared" si="1"/>
        <v>RF</v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>7C</v>
      </c>
      <c r="AI42" s="23" t="str" cm="1">
        <f t="array" ref="AI42">IF(J42&gt;0, IF(AJ42&lt;&gt;"P",_xlfn.XLOOKUP($AQ42,Batting!$AS$2:$AS$523,Batting!AZ$2:$AZ$523),""),"")</f>
        <v>L</v>
      </c>
      <c r="AJ42" s="23" t="str">
        <f t="shared" si="2"/>
        <v>Field</v>
      </c>
      <c r="AK42" s="28" t="str">
        <f t="shared" si="3"/>
        <v>Bill Voss</v>
      </c>
      <c r="AL42" t="s">
        <v>157</v>
      </c>
      <c r="AM42" t="s">
        <v>1025</v>
      </c>
      <c r="AN42" s="23" t="str">
        <f t="shared" si="4"/>
        <v>Field</v>
      </c>
      <c r="AO42" s="23" t="str">
        <f t="shared" si="5"/>
        <v>RF</v>
      </c>
      <c r="AP42" s="23">
        <f t="shared" si="6"/>
        <v>9</v>
      </c>
      <c r="AQ42" s="28" t="str">
        <f t="shared" si="7"/>
        <v>Voss</v>
      </c>
      <c r="AR42" s="23" t="str">
        <f t="shared" si="8"/>
        <v>7C</v>
      </c>
      <c r="AS42" s="23" t="str">
        <f t="shared" si="9"/>
        <v>L</v>
      </c>
    </row>
    <row r="43" spans="1:45" x14ac:dyDescent="0.25">
      <c r="A43" t="s">
        <v>897</v>
      </c>
      <c r="B43" s="2">
        <v>29</v>
      </c>
      <c r="C43" s="2" t="s">
        <v>378</v>
      </c>
      <c r="D43" s="2" t="s">
        <v>122</v>
      </c>
      <c r="E43" s="2" t="s">
        <v>116</v>
      </c>
      <c r="F43" s="2" t="s">
        <v>136</v>
      </c>
      <c r="G43" s="2">
        <v>185</v>
      </c>
      <c r="H43" s="29">
        <v>13722</v>
      </c>
      <c r="I43" s="2">
        <v>6</v>
      </c>
      <c r="J43" s="2">
        <v>146</v>
      </c>
      <c r="K43" s="2">
        <v>133</v>
      </c>
      <c r="L43" s="2">
        <v>146</v>
      </c>
      <c r="M43" s="2">
        <v>139</v>
      </c>
      <c r="N43" s="91">
        <v>0</v>
      </c>
      <c r="O43" s="2">
        <v>0</v>
      </c>
      <c r="P43" s="2">
        <v>39</v>
      </c>
      <c r="Q43" s="2">
        <v>0</v>
      </c>
      <c r="R43" s="2">
        <v>22</v>
      </c>
      <c r="S43" s="2">
        <v>0</v>
      </c>
      <c r="T43" s="2">
        <v>73</v>
      </c>
      <c r="U43" s="2">
        <v>0</v>
      </c>
      <c r="V43" s="2">
        <v>20</v>
      </c>
      <c r="W43" s="2">
        <v>89</v>
      </c>
      <c r="X43" s="2">
        <v>11</v>
      </c>
      <c r="Y43" s="2">
        <v>0</v>
      </c>
      <c r="Z43">
        <v>2.4</v>
      </c>
      <c r="AA43" s="22"/>
      <c r="AD43" s="23">
        <f t="shared" si="10"/>
        <v>73</v>
      </c>
      <c r="AE43" s="23" t="str">
        <f t="shared" si="1"/>
        <v>LF</v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>5C</v>
      </c>
      <c r="AI43" s="23" t="str" cm="1">
        <f t="array" ref="AI43">IF(J43&gt;0, IF(AJ43&lt;&gt;"P",_xlfn.XLOOKUP($AQ43,Batting!$AS$2:$AS$523,Batting!AZ$2:$AZ$523),""),"")</f>
        <v>L</v>
      </c>
      <c r="AJ43" s="23" t="str">
        <f t="shared" si="2"/>
        <v>Field</v>
      </c>
      <c r="AK43" s="28" t="str">
        <f t="shared" si="3"/>
        <v>Pete Ward</v>
      </c>
      <c r="AL43" t="s">
        <v>159</v>
      </c>
      <c r="AM43" t="s">
        <v>1289</v>
      </c>
      <c r="AN43" s="23" t="str">
        <f t="shared" si="4"/>
        <v>Field</v>
      </c>
      <c r="AO43" s="23" t="str">
        <f t="shared" si="5"/>
        <v>LF</v>
      </c>
      <c r="AP43" s="23">
        <f t="shared" si="6"/>
        <v>73</v>
      </c>
      <c r="AQ43" s="28" t="str">
        <f t="shared" si="7"/>
        <v>Ward</v>
      </c>
      <c r="AR43" s="23" t="str">
        <f t="shared" si="8"/>
        <v>5C</v>
      </c>
      <c r="AS43" s="23" t="str">
        <f t="shared" si="9"/>
        <v>L</v>
      </c>
    </row>
    <row r="44" spans="1:45" x14ac:dyDescent="0.25">
      <c r="A44" t="s">
        <v>1000</v>
      </c>
      <c r="B44" s="2">
        <v>29</v>
      </c>
      <c r="C44" s="2" t="s">
        <v>119</v>
      </c>
      <c r="D44" s="2" t="s">
        <v>49</v>
      </c>
      <c r="E44" s="2" t="s">
        <v>116</v>
      </c>
      <c r="F44" s="2" t="s">
        <v>118</v>
      </c>
      <c r="G44" s="2">
        <v>160</v>
      </c>
      <c r="H44" s="29">
        <v>13972</v>
      </c>
      <c r="I44" s="2">
        <v>6</v>
      </c>
      <c r="J44" s="2">
        <v>50</v>
      </c>
      <c r="K44" s="2">
        <v>14</v>
      </c>
      <c r="L44" s="2">
        <v>50</v>
      </c>
      <c r="M44" s="2">
        <v>42</v>
      </c>
      <c r="N44" s="91">
        <v>0</v>
      </c>
      <c r="O44" s="2">
        <v>0</v>
      </c>
      <c r="P44" s="2">
        <v>0</v>
      </c>
      <c r="Q44" s="2">
        <v>32</v>
      </c>
      <c r="R44" s="2">
        <v>0</v>
      </c>
      <c r="S44" s="2">
        <v>13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23</v>
      </c>
      <c r="Z44">
        <v>0.4</v>
      </c>
      <c r="AA44" s="22">
        <v>14500</v>
      </c>
      <c r="AD44" s="23">
        <f t="shared" si="10"/>
        <v>32</v>
      </c>
      <c r="AE44" s="23" t="str">
        <f t="shared" si="1"/>
        <v>2B</v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>4C</v>
      </c>
      <c r="AI44" s="23" t="str" cm="1">
        <f t="array" ref="AI44">IF(J44&gt;0, IF(AJ44&lt;&gt;"P",_xlfn.XLOOKUP($AQ44,Batting!$AS$2:$AS$523,Batting!AZ$2:$AZ$523),""),"")</f>
        <v>B</v>
      </c>
      <c r="AJ44" s="23" t="str">
        <f t="shared" si="2"/>
        <v>Field</v>
      </c>
      <c r="AK44" s="28" t="str">
        <f t="shared" si="3"/>
        <v>Al Weis</v>
      </c>
      <c r="AL44" t="s">
        <v>150</v>
      </c>
      <c r="AM44" t="s">
        <v>1005</v>
      </c>
      <c r="AN44" s="23" t="str">
        <f t="shared" si="4"/>
        <v>Field</v>
      </c>
      <c r="AO44" s="23" t="str">
        <f t="shared" si="5"/>
        <v>2B</v>
      </c>
      <c r="AP44" s="23">
        <f t="shared" si="6"/>
        <v>32</v>
      </c>
      <c r="AQ44" s="28" t="str">
        <f t="shared" si="7"/>
        <v>Weis</v>
      </c>
      <c r="AR44" s="23" t="str">
        <f t="shared" si="8"/>
        <v>4C</v>
      </c>
      <c r="AS44" s="23" t="str">
        <f t="shared" si="9"/>
        <v>B</v>
      </c>
    </row>
    <row r="45" spans="1:45" x14ac:dyDescent="0.25">
      <c r="A45" t="s">
        <v>734</v>
      </c>
      <c r="B45" s="2">
        <v>44</v>
      </c>
      <c r="C45" s="2" t="s">
        <v>119</v>
      </c>
      <c r="D45" s="2" t="s">
        <v>116</v>
      </c>
      <c r="E45" s="2" t="s">
        <v>116</v>
      </c>
      <c r="F45" s="2" t="s">
        <v>118</v>
      </c>
      <c r="G45" s="2">
        <v>190</v>
      </c>
      <c r="H45" s="29">
        <v>8243</v>
      </c>
      <c r="I45" s="2">
        <v>16</v>
      </c>
      <c r="J45" s="2">
        <v>49</v>
      </c>
      <c r="K45" s="2">
        <v>0</v>
      </c>
      <c r="L45" s="2">
        <v>49</v>
      </c>
      <c r="M45" s="2">
        <v>49</v>
      </c>
      <c r="N45" s="91">
        <v>49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>
        <v>2.1</v>
      </c>
      <c r="AA45" s="22">
        <v>32000</v>
      </c>
      <c r="AD45" s="23">
        <f t="shared" si="10"/>
        <v>49</v>
      </c>
      <c r="AE45" s="23" t="str">
        <f t="shared" si="1"/>
        <v>P</v>
      </c>
      <c r="AF45" s="23">
        <f>IF(AJ45="P",_xlfn.XLOOKUP($AQ45,Pitching!$AP$2:$AP$239,Pitching!$AS$2:$AS$239),"")</f>
        <v>29</v>
      </c>
      <c r="AG45" s="23">
        <f>IF(AJ45="P",_xlfn.XLOOKUP($AQ45,Pitching!$AP$2:$AP$239,Pitching!$AT$2:$AT$239),"")</f>
        <v>3</v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>P</v>
      </c>
      <c r="AK45" s="28" t="str">
        <f t="shared" si="3"/>
        <v>Hoyt Wilhelm</v>
      </c>
      <c r="AL45" t="s">
        <v>1167</v>
      </c>
      <c r="AM45" t="s">
        <v>1168</v>
      </c>
      <c r="AN45" s="23" t="str">
        <f t="shared" si="4"/>
        <v>P</v>
      </c>
      <c r="AO45" s="23" t="str">
        <f t="shared" si="5"/>
        <v>P</v>
      </c>
      <c r="AP45" s="23">
        <f t="shared" si="6"/>
        <v>49</v>
      </c>
      <c r="AQ45" s="28" t="str">
        <f t="shared" si="7"/>
        <v>Wilhelm</v>
      </c>
      <c r="AR45" s="23">
        <f t="shared" si="8"/>
        <v>29</v>
      </c>
      <c r="AS45" s="23">
        <f t="shared" si="9"/>
        <v>3</v>
      </c>
    </row>
    <row r="46" spans="1:45" x14ac:dyDescent="0.25">
      <c r="A46" t="s">
        <v>490</v>
      </c>
      <c r="B46" s="2">
        <v>23</v>
      </c>
      <c r="C46" s="2" t="s">
        <v>119</v>
      </c>
      <c r="D46" s="2" t="s">
        <v>116</v>
      </c>
      <c r="E46" s="2" t="s">
        <v>116</v>
      </c>
      <c r="F46" s="2" t="s">
        <v>383</v>
      </c>
      <c r="G46" s="2">
        <v>165</v>
      </c>
      <c r="H46" s="29">
        <v>16059</v>
      </c>
      <c r="I46" s="2">
        <v>2</v>
      </c>
      <c r="J46" s="2">
        <v>104</v>
      </c>
      <c r="K46" s="2">
        <v>58</v>
      </c>
      <c r="L46" s="2">
        <v>104</v>
      </c>
      <c r="M46" s="2">
        <v>73</v>
      </c>
      <c r="N46" s="91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58</v>
      </c>
      <c r="U46" s="2">
        <v>0</v>
      </c>
      <c r="V46" s="2">
        <v>22</v>
      </c>
      <c r="W46" s="2">
        <v>73</v>
      </c>
      <c r="X46" s="2">
        <v>32</v>
      </c>
      <c r="Y46" s="2">
        <v>6</v>
      </c>
      <c r="Z46">
        <v>0.2</v>
      </c>
      <c r="AA46" s="22">
        <v>6500</v>
      </c>
      <c r="AD46" s="23">
        <f t="shared" si="10"/>
        <v>58</v>
      </c>
      <c r="AE46" s="23" t="str">
        <f t="shared" si="1"/>
        <v>LF</v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e">
        <f>IF(J46&gt;0, IF(AJ46&lt;&gt;"P",_xlfn.XLOOKUP($AQ46,Batting!$AS$2:$AS$519,Batting!$AY$2:$AY$519),""),"")</f>
        <v>#N/A</v>
      </c>
      <c r="AI46" s="23" t="e" cm="1">
        <f t="array" ref="AI46">IF(J46&gt;0, IF(AJ46&lt;&gt;"P",_xlfn.XLOOKUP($AQ46,Batting!$AS$2:$AS$523,Batting!AZ$2:$AZ$523),""),"")</f>
        <v>#N/A</v>
      </c>
      <c r="AJ46" s="23" t="str">
        <f t="shared" si="2"/>
        <v>Field</v>
      </c>
      <c r="AK46" s="28" t="str">
        <f t="shared" si="3"/>
        <v>Walt Williams</v>
      </c>
      <c r="AL46" t="s">
        <v>348</v>
      </c>
      <c r="AM46" t="s">
        <v>165</v>
      </c>
      <c r="AN46" s="23" t="str">
        <f t="shared" si="4"/>
        <v>Field</v>
      </c>
      <c r="AO46" s="23" t="str">
        <f t="shared" si="5"/>
        <v>LF</v>
      </c>
      <c r="AP46" s="23">
        <f t="shared" si="6"/>
        <v>58</v>
      </c>
      <c r="AQ46" s="28" t="str">
        <f t="shared" si="7"/>
        <v>Williams</v>
      </c>
      <c r="AR46" s="23" t="e">
        <f t="shared" si="8"/>
        <v>#N/A</v>
      </c>
      <c r="AS46" s="23" t="e">
        <f t="shared" si="9"/>
        <v>#N/A</v>
      </c>
    </row>
    <row r="47" spans="1:45" x14ac:dyDescent="0.25">
      <c r="A47" t="s">
        <v>739</v>
      </c>
      <c r="B47" s="2">
        <v>25</v>
      </c>
      <c r="C47" s="2" t="s">
        <v>119</v>
      </c>
      <c r="D47" s="2" t="s">
        <v>116</v>
      </c>
      <c r="E47" s="2" t="s">
        <v>122</v>
      </c>
      <c r="F47" s="2" t="s">
        <v>118</v>
      </c>
      <c r="G47" s="2">
        <v>180</v>
      </c>
      <c r="H47" s="29">
        <v>15271</v>
      </c>
      <c r="I47" s="2">
        <v>6</v>
      </c>
      <c r="J47" s="2">
        <v>51</v>
      </c>
      <c r="K47" s="2">
        <v>8</v>
      </c>
      <c r="L47" s="2">
        <v>51</v>
      </c>
      <c r="M47" s="2">
        <v>51</v>
      </c>
      <c r="N47" s="91">
        <v>51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>
        <v>0.4</v>
      </c>
      <c r="AA47" s="22">
        <v>12000</v>
      </c>
      <c r="AD47" s="23">
        <f t="shared" si="10"/>
        <v>51</v>
      </c>
      <c r="AE47" s="23" t="str">
        <f t="shared" si="1"/>
        <v>P</v>
      </c>
      <c r="AF47" s="23">
        <f>IF(AJ47="P",_xlfn.XLOOKUP($AQ47,Pitching!$AP$2:$AP$239,Pitching!$AS$2:$AS$239),"")</f>
        <v>26</v>
      </c>
      <c r="AG47" s="23">
        <f>IF(AJ47="P",_xlfn.XLOOKUP($AQ47,Pitching!$AP$2:$AP$239,Pitching!$AT$2:$AT$239),"")</f>
        <v>3</v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>P</v>
      </c>
      <c r="AK47" s="28" t="str">
        <f t="shared" si="3"/>
        <v>Wilbur Wood</v>
      </c>
      <c r="AL47" t="s">
        <v>1370</v>
      </c>
      <c r="AM47" t="s">
        <v>1178</v>
      </c>
      <c r="AN47" s="23" t="str">
        <f t="shared" si="4"/>
        <v>P</v>
      </c>
      <c r="AO47" s="23" t="str">
        <f t="shared" si="5"/>
        <v>P</v>
      </c>
      <c r="AP47" s="23">
        <f t="shared" si="6"/>
        <v>51</v>
      </c>
      <c r="AQ47" s="28" t="str">
        <f t="shared" si="7"/>
        <v>Wood</v>
      </c>
      <c r="AR47" s="23">
        <f t="shared" si="8"/>
        <v>26</v>
      </c>
      <c r="AS47" s="23">
        <f t="shared" si="9"/>
        <v>3</v>
      </c>
    </row>
    <row r="48" spans="1:45" x14ac:dyDescent="0.25">
      <c r="H48" s="29"/>
      <c r="AA48" s="22"/>
      <c r="AD48" s="23">
        <f t="shared" si="10"/>
        <v>0</v>
      </c>
      <c r="AE48" s="23" t="str">
        <f t="shared" si="1"/>
        <v/>
      </c>
      <c r="AF48" s="23" t="str">
        <f>IF(AJ48="P",_xlfn.XLOOKUP($AQ48,Pitching!$AP$2:$AP$239,Pitching!$AS$2:$AS$239),"")</f>
        <v/>
      </c>
      <c r="AG48" s="23" t="str">
        <f>IF(AJ48="P",_xlfn.XLOOKUP($AQ48,Pitching!$AP$2:$AP$239,Pitching!$AT$2:$AT$239),"")</f>
        <v/>
      </c>
      <c r="AH48" s="23" t="str">
        <f>IF(J48&gt;0, IF(AJ48&lt;&gt;"P",_xlfn.XLOOKUP($AQ48,Batting!$AS$2:$AS$519,Batting!$AY$2:$AY$519),""),"")</f>
        <v/>
      </c>
      <c r="AI48" s="23" t="str" cm="1">
        <f t="array" ref="AI48">IF(J48&gt;0, IF(AJ48&lt;&gt;"P",_xlfn.XLOOKUP($AQ48,Batting!$AS$2:$AS$523,Batting!AZ$2:$AZ$523),""),"")</f>
        <v/>
      </c>
      <c r="AJ48" s="23" t="str">
        <f t="shared" si="2"/>
        <v/>
      </c>
      <c r="AK48" s="28" t="str">
        <f t="shared" si="3"/>
        <v/>
      </c>
      <c r="AN48" s="23" t="str">
        <f t="shared" si="4"/>
        <v/>
      </c>
      <c r="AO48" s="23" t="str">
        <f t="shared" si="5"/>
        <v/>
      </c>
      <c r="AP48" s="23">
        <f t="shared" si="6"/>
        <v>0</v>
      </c>
      <c r="AQ48" s="28">
        <f t="shared" si="7"/>
        <v>0</v>
      </c>
      <c r="AR48" s="23" t="str">
        <f t="shared" si="8"/>
        <v/>
      </c>
      <c r="AS48" s="23" t="str">
        <f t="shared" si="9"/>
        <v/>
      </c>
    </row>
    <row r="49" spans="1:45" x14ac:dyDescent="0.25">
      <c r="H49" s="29"/>
      <c r="AA49" s="22"/>
      <c r="AD49" s="23">
        <f t="shared" si="10"/>
        <v>0</v>
      </c>
      <c r="AE49" s="23" t="str">
        <f t="shared" si="1"/>
        <v/>
      </c>
      <c r="AF49" s="23" t="str">
        <f>IF(AJ49="P",_xlfn.XLOOKUP($AQ49,Pitching!$AP$2:$AP$239,Pitching!$AS$2:$AS$239),"")</f>
        <v/>
      </c>
      <c r="AG49" s="23" t="str">
        <f>IF(AJ49="P",_xlfn.XLOOKUP($AQ49,Pitching!$AP$2:$AP$239,Pitching!$AT$2:$AT$239),"")</f>
        <v/>
      </c>
      <c r="AH49" s="23" t="str">
        <f>IF(J49&gt;0, IF(AJ49&lt;&gt;"P",_xlfn.XLOOKUP($AQ49,Batting!$AS$2:$AS$519,Batting!$AY$2:$AY$519),""),"")</f>
        <v/>
      </c>
      <c r="AI49" s="23" t="str" cm="1">
        <f t="array" ref="AI49">IF(J49&gt;0, IF(AJ49&lt;&gt;"P",_xlfn.XLOOKUP($AQ49,Batting!$AS$2:$AS$523,Batting!AZ$2:$AZ$523),""),"")</f>
        <v/>
      </c>
      <c r="AJ49" s="23" t="str">
        <f t="shared" si="2"/>
        <v/>
      </c>
      <c r="AK49" s="28" t="str">
        <f t="shared" si="3"/>
        <v/>
      </c>
      <c r="AN49" s="23" t="str">
        <f t="shared" si="4"/>
        <v/>
      </c>
      <c r="AO49" s="23" t="str">
        <f t="shared" si="5"/>
        <v/>
      </c>
      <c r="AP49" s="23">
        <f t="shared" si="6"/>
        <v>0</v>
      </c>
      <c r="AQ49" s="28">
        <f t="shared" si="7"/>
        <v>0</v>
      </c>
      <c r="AR49" s="23" t="str">
        <f t="shared" si="8"/>
        <v/>
      </c>
      <c r="AS49" s="23" t="str">
        <f t="shared" si="9"/>
        <v/>
      </c>
    </row>
    <row r="50" spans="1:45" x14ac:dyDescent="0.25">
      <c r="H50" s="29"/>
      <c r="AA50" s="22"/>
      <c r="AD50" s="23">
        <f t="shared" si="10"/>
        <v>0</v>
      </c>
      <c r="AE50" s="23" t="str">
        <f t="shared" si="1"/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si="2"/>
        <v/>
      </c>
      <c r="AK50" s="28" t="str">
        <f t="shared" si="3"/>
        <v/>
      </c>
      <c r="AN50" s="23" t="str">
        <f t="shared" si="4"/>
        <v/>
      </c>
      <c r="AO50" s="23" t="str">
        <f t="shared" si="5"/>
        <v/>
      </c>
      <c r="AP50" s="23">
        <f t="shared" si="6"/>
        <v>0</v>
      </c>
      <c r="AQ50" s="28">
        <f t="shared" si="7"/>
        <v>0</v>
      </c>
      <c r="AR50" s="23" t="str">
        <f t="shared" si="8"/>
        <v/>
      </c>
      <c r="AS50" s="23" t="str">
        <f t="shared" si="9"/>
        <v/>
      </c>
    </row>
    <row r="51" spans="1:45" x14ac:dyDescent="0.25">
      <c r="H51" s="29"/>
      <c r="AA51" s="22"/>
      <c r="AD51" s="23">
        <f t="shared" si="10"/>
        <v>0</v>
      </c>
      <c r="AE51" s="23" t="str">
        <f t="shared" si="1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2"/>
        <v/>
      </c>
      <c r="AK51" s="28" t="str">
        <f t="shared" si="3"/>
        <v/>
      </c>
      <c r="AN51" s="23" t="str">
        <f t="shared" si="4"/>
        <v/>
      </c>
      <c r="AO51" s="23" t="str">
        <f t="shared" si="5"/>
        <v/>
      </c>
      <c r="AP51" s="23">
        <f t="shared" si="6"/>
        <v>0</v>
      </c>
      <c r="AQ51" s="28">
        <f t="shared" si="7"/>
        <v>0</v>
      </c>
      <c r="AR51" s="23" t="str">
        <f t="shared" si="8"/>
        <v/>
      </c>
      <c r="AS51" s="23" t="str">
        <f t="shared" si="9"/>
        <v/>
      </c>
    </row>
    <row r="52" spans="1:45" x14ac:dyDescent="0.25">
      <c r="H52" s="29"/>
      <c r="AA52" s="22"/>
      <c r="AD52" s="23">
        <f t="shared" si="10"/>
        <v>0</v>
      </c>
      <c r="AE52" s="23" t="str">
        <f t="shared" si="1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2"/>
        <v/>
      </c>
      <c r="AK52" s="28" t="str">
        <f t="shared" si="3"/>
        <v/>
      </c>
      <c r="AN52" s="23" t="str">
        <f t="shared" si="4"/>
        <v/>
      </c>
      <c r="AO52" s="23" t="str">
        <f t="shared" si="5"/>
        <v/>
      </c>
      <c r="AP52" s="23">
        <f t="shared" si="6"/>
        <v>0</v>
      </c>
      <c r="AQ52" s="28">
        <f t="shared" si="7"/>
        <v>0</v>
      </c>
      <c r="AR52" s="23" t="str">
        <f t="shared" si="8"/>
        <v/>
      </c>
      <c r="AS52" s="23" t="str">
        <f t="shared" si="9"/>
        <v/>
      </c>
    </row>
    <row r="53" spans="1:45" x14ac:dyDescent="0.25">
      <c r="H53" s="29"/>
      <c r="AA53" s="22"/>
      <c r="AD53" s="23">
        <f t="shared" si="10"/>
        <v>0</v>
      </c>
      <c r="AE53" s="23" t="str">
        <f t="shared" si="1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2"/>
        <v/>
      </c>
      <c r="AK53" s="28" t="str">
        <f t="shared" si="3"/>
        <v/>
      </c>
      <c r="AN53" s="23" t="str">
        <f t="shared" si="4"/>
        <v/>
      </c>
      <c r="AO53" s="23" t="str">
        <f t="shared" si="5"/>
        <v/>
      </c>
      <c r="AP53" s="23">
        <f t="shared" si="6"/>
        <v>0</v>
      </c>
      <c r="AQ53" s="28">
        <f t="shared" si="7"/>
        <v>0</v>
      </c>
      <c r="AR53" s="23" t="str">
        <f t="shared" si="8"/>
        <v/>
      </c>
      <c r="AS53" s="23" t="str">
        <f t="shared" si="9"/>
        <v/>
      </c>
    </row>
    <row r="54" spans="1:45" x14ac:dyDescent="0.25">
      <c r="H54" s="29"/>
      <c r="AA54" s="22"/>
      <c r="AD54" s="23">
        <f t="shared" si="10"/>
        <v>0</v>
      </c>
      <c r="AE54" s="23" t="str">
        <f t="shared" si="1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2"/>
        <v/>
      </c>
      <c r="AK54" s="28" t="str">
        <f t="shared" si="3"/>
        <v/>
      </c>
      <c r="AN54" s="23" t="str">
        <f t="shared" si="4"/>
        <v/>
      </c>
      <c r="AO54" s="23" t="str">
        <f t="shared" si="5"/>
        <v/>
      </c>
      <c r="AP54" s="23">
        <f t="shared" si="6"/>
        <v>0</v>
      </c>
      <c r="AQ54" s="28">
        <f t="shared" si="7"/>
        <v>0</v>
      </c>
      <c r="AR54" s="23" t="str">
        <f t="shared" si="8"/>
        <v/>
      </c>
      <c r="AS54" s="23" t="str">
        <f t="shared" si="9"/>
        <v/>
      </c>
    </row>
    <row r="55" spans="1:45" x14ac:dyDescent="0.25">
      <c r="H55" s="29"/>
      <c r="AA55" s="22"/>
      <c r="AD55" s="23">
        <f t="shared" si="10"/>
        <v>0</v>
      </c>
      <c r="AE55" s="23" t="str">
        <f t="shared" si="1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2"/>
        <v/>
      </c>
      <c r="AK55" s="28" t="str">
        <f t="shared" si="3"/>
        <v/>
      </c>
      <c r="AN55" s="23" t="str">
        <f t="shared" si="4"/>
        <v/>
      </c>
      <c r="AO55" s="23" t="str">
        <f t="shared" si="5"/>
        <v/>
      </c>
      <c r="AP55" s="23">
        <f t="shared" si="6"/>
        <v>0</v>
      </c>
      <c r="AQ55" s="28">
        <f t="shared" si="7"/>
        <v>0</v>
      </c>
      <c r="AR55" s="23" t="str">
        <f t="shared" si="8"/>
        <v/>
      </c>
      <c r="AS55" s="23" t="str">
        <f t="shared" si="9"/>
        <v/>
      </c>
    </row>
    <row r="56" spans="1:45" x14ac:dyDescent="0.25">
      <c r="H56" s="29"/>
      <c r="AA56" s="22"/>
      <c r="AD56" s="23">
        <f t="shared" si="10"/>
        <v>0</v>
      </c>
      <c r="AE56" s="23" t="str">
        <f t="shared" si="1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2"/>
        <v/>
      </c>
      <c r="AK56" s="28" t="str">
        <f t="shared" si="3"/>
        <v/>
      </c>
      <c r="AN56" s="23" t="str">
        <f t="shared" si="4"/>
        <v/>
      </c>
      <c r="AO56" s="23" t="str">
        <f t="shared" si="5"/>
        <v/>
      </c>
      <c r="AP56" s="23">
        <f t="shared" si="6"/>
        <v>0</v>
      </c>
      <c r="AQ56" s="28">
        <f t="shared" si="7"/>
        <v>0</v>
      </c>
      <c r="AR56" s="23" t="str">
        <f t="shared" si="8"/>
        <v/>
      </c>
      <c r="AS56" s="23" t="str">
        <f t="shared" si="9"/>
        <v/>
      </c>
    </row>
    <row r="57" spans="1:45" x14ac:dyDescent="0.25">
      <c r="H57" s="29"/>
      <c r="AA57" s="22"/>
      <c r="AD57" s="23">
        <f t="shared" si="10"/>
        <v>0</v>
      </c>
      <c r="AE57" s="23" t="str">
        <f t="shared" si="1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2"/>
        <v/>
      </c>
      <c r="AK57" s="28" t="str">
        <f t="shared" si="3"/>
        <v/>
      </c>
      <c r="AN57" s="23" t="str">
        <f t="shared" si="4"/>
        <v/>
      </c>
      <c r="AO57" s="23" t="str">
        <f t="shared" si="5"/>
        <v/>
      </c>
      <c r="AP57" s="23">
        <f t="shared" si="6"/>
        <v>0</v>
      </c>
      <c r="AQ57" s="28">
        <f t="shared" si="7"/>
        <v>0</v>
      </c>
      <c r="AR57" s="23" t="str">
        <f t="shared" si="8"/>
        <v/>
      </c>
      <c r="AS57" s="23" t="str">
        <f t="shared" si="9"/>
        <v/>
      </c>
    </row>
    <row r="58" spans="1:45" x14ac:dyDescent="0.25">
      <c r="H58" s="29"/>
      <c r="AA58" s="22"/>
      <c r="AD58" s="23">
        <f t="shared" si="10"/>
        <v>0</v>
      </c>
      <c r="AE58" s="23" t="str">
        <f t="shared" si="1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2"/>
        <v/>
      </c>
      <c r="AK58" s="28" t="str">
        <f t="shared" si="3"/>
        <v/>
      </c>
      <c r="AN58" s="23" t="str">
        <f t="shared" si="4"/>
        <v/>
      </c>
      <c r="AO58" s="23" t="str">
        <f t="shared" si="5"/>
        <v/>
      </c>
      <c r="AP58" s="23">
        <f t="shared" si="6"/>
        <v>0</v>
      </c>
      <c r="AQ58" s="28">
        <f t="shared" si="7"/>
        <v>0</v>
      </c>
      <c r="AR58" s="23" t="str">
        <f t="shared" si="8"/>
        <v/>
      </c>
      <c r="AS58" s="23" t="str">
        <f t="shared" si="9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0"/>
        <v>0</v>
      </c>
      <c r="AE59" s="45" t="str">
        <f t="shared" si="1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2"/>
        <v/>
      </c>
      <c r="AK59" s="28" t="str">
        <f t="shared" si="3"/>
        <v/>
      </c>
      <c r="AL59" s="27"/>
      <c r="AM59" s="27"/>
      <c r="AN59" s="45" t="str">
        <f t="shared" si="4"/>
        <v/>
      </c>
      <c r="AO59" s="45" t="str">
        <f t="shared" si="5"/>
        <v/>
      </c>
      <c r="AP59" s="45">
        <f t="shared" si="6"/>
        <v>0</v>
      </c>
      <c r="AQ59" s="46">
        <f t="shared" si="7"/>
        <v>0</v>
      </c>
      <c r="AR59" s="45" t="str">
        <f t="shared" si="8"/>
        <v/>
      </c>
      <c r="AS59" s="45" t="str">
        <f t="shared" si="9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0"/>
        <v>0</v>
      </c>
      <c r="AE60" s="31" t="str">
        <f t="shared" si="1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2"/>
        <v/>
      </c>
      <c r="AK60" s="49" t="str">
        <f t="shared" si="3"/>
        <v/>
      </c>
      <c r="AL60" s="30"/>
      <c r="AM60" s="30"/>
      <c r="AN60" s="31" t="str">
        <f t="shared" si="4"/>
        <v/>
      </c>
      <c r="AO60" s="31" t="str">
        <f t="shared" si="5"/>
        <v/>
      </c>
      <c r="AP60" s="31">
        <f t="shared" si="6"/>
        <v>0</v>
      </c>
      <c r="AQ60" s="49">
        <f t="shared" si="7"/>
        <v>0</v>
      </c>
      <c r="AR60" s="31" t="str">
        <f t="shared" si="8"/>
        <v/>
      </c>
      <c r="AS60" s="31" t="str">
        <f t="shared" si="9"/>
        <v/>
      </c>
    </row>
    <row r="65" spans="5:30" x14ac:dyDescent="0.25">
      <c r="S65" s="7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s="7" t="s">
        <v>170</v>
      </c>
      <c r="T66" s="3" t="str">
        <f>IF(R66&gt;0,_xlfn.XLOOKUP(R66,$L$71:$L$111,$H$71:$H$111),"-")</f>
        <v>Agee</v>
      </c>
      <c r="U66" s="32" t="s">
        <v>161</v>
      </c>
      <c r="V66" s="2" t="str">
        <f>IF(R66&gt;0,_xlfn.XLOOKUP(R66,$L$71:$L$111,$I$71:$I$111),"-")</f>
        <v>5C</v>
      </c>
      <c r="W66" s="32" t="s">
        <v>171</v>
      </c>
      <c r="X66" s="2" t="str">
        <f>IF(R66&gt;0,_xlfn.XLOOKUP(R66,$L$71:$L$111,$J$71:$J$111),"-")</f>
        <v>R</v>
      </c>
      <c r="Y66" s="32" t="s">
        <v>172</v>
      </c>
      <c r="Z66" s="2" t="str">
        <f>_xlfn.XLOOKUP(BK83,$L$71:$L$111,$J$71:$J$111)</f>
        <v>R</v>
      </c>
      <c r="AA66" s="32" t="s">
        <v>173</v>
      </c>
      <c r="AD66" s="2" t="str">
        <f>_xlfn.XLOOKUP(R66,$M$71:$M$127,$F$71:$F$127)</f>
        <v>CF</v>
      </c>
    </row>
    <row r="67" spans="5:30" x14ac:dyDescent="0.25">
      <c r="R67" s="2">
        <v>2</v>
      </c>
      <c r="S67" s="7" t="s">
        <v>175</v>
      </c>
      <c r="T67" s="3" t="str">
        <f t="shared" ref="T67:T75" si="11">IF(R67&gt;0,_xlfn.XLOOKUP(R67,$L$71:$L$111,$H$71:$H$111),"-")</f>
        <v>Burgess</v>
      </c>
      <c r="U67" s="32" t="s">
        <v>161</v>
      </c>
      <c r="V67" s="2" t="str">
        <f t="shared" ref="V67:V75" si="12">IF(R67&gt;0,_xlfn.XLOOKUP(R67,$L$71:$L$111,$I$71:$I$111),"-")</f>
        <v>7C</v>
      </c>
      <c r="W67" s="32" t="s">
        <v>171</v>
      </c>
      <c r="X67" s="2" t="str">
        <f t="shared" ref="X67:X74" si="13">IF(R67&gt;0,_xlfn.XLOOKUP(R67,$L$71:$L$111,$J$71:$J$111),"-")</f>
        <v>L</v>
      </c>
      <c r="Y67" s="32" t="s">
        <v>172</v>
      </c>
      <c r="Z67" s="2" t="str">
        <f t="shared" ref="Z67:Z74" si="14">_xlfn.XLOOKUP(BK84,$L$71:$L$111,$J$71:$J$111)</f>
        <v>R</v>
      </c>
      <c r="AA67" s="32" t="s">
        <v>173</v>
      </c>
      <c r="AD67" s="2" t="str">
        <f t="shared" ref="AD67:AD75" si="15">_xlfn.XLOOKUP(R67,$M$71:$M$127,$F$71:$F$127)</f>
        <v>PH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s="7" t="s">
        <v>176</v>
      </c>
      <c r="T68" s="3" t="str">
        <f t="shared" si="11"/>
        <v>Hansen</v>
      </c>
      <c r="U68" s="32" t="s">
        <v>161</v>
      </c>
      <c r="V68" s="2" t="str">
        <f t="shared" si="12"/>
        <v>5C</v>
      </c>
      <c r="W68" s="32" t="s">
        <v>171</v>
      </c>
      <c r="X68" s="2" t="str">
        <f t="shared" si="13"/>
        <v>R</v>
      </c>
      <c r="Y68" s="32" t="s">
        <v>172</v>
      </c>
      <c r="Z68" s="2" t="str">
        <f t="shared" si="14"/>
        <v>R</v>
      </c>
      <c r="AA68" s="32" t="s">
        <v>173</v>
      </c>
      <c r="AD68" s="2" t="str">
        <f t="shared" si="15"/>
        <v>RF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s="7" t="s">
        <v>178</v>
      </c>
      <c r="T69" s="3" t="str">
        <f t="shared" si="11"/>
        <v>Berry</v>
      </c>
      <c r="U69" s="32" t="s">
        <v>161</v>
      </c>
      <c r="V69" s="2" t="str">
        <f t="shared" si="12"/>
        <v>4C</v>
      </c>
      <c r="W69" s="32" t="s">
        <v>171</v>
      </c>
      <c r="X69" s="2" t="str">
        <f t="shared" si="13"/>
        <v>R</v>
      </c>
      <c r="Y69" s="32" t="s">
        <v>172</v>
      </c>
      <c r="Z69" s="2" t="str">
        <f t="shared" si="14"/>
        <v>R</v>
      </c>
      <c r="AA69" s="32" t="s">
        <v>173</v>
      </c>
      <c r="AD69" s="2" t="str">
        <f t="shared" si="15"/>
        <v>2B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s="7" t="s">
        <v>179</v>
      </c>
      <c r="T70" s="3" t="str">
        <f t="shared" si="11"/>
        <v>McCraw</v>
      </c>
      <c r="U70" s="32" t="s">
        <v>161</v>
      </c>
      <c r="V70" s="2" t="str">
        <f t="shared" si="12"/>
        <v>5C</v>
      </c>
      <c r="W70" s="32" t="s">
        <v>171</v>
      </c>
      <c r="X70" s="2" t="str">
        <f t="shared" si="13"/>
        <v>L</v>
      </c>
      <c r="Y70" s="32" t="s">
        <v>172</v>
      </c>
      <c r="Z70" s="2" t="str">
        <f t="shared" si="14"/>
        <v>R</v>
      </c>
      <c r="AA70" s="32" t="s">
        <v>173</v>
      </c>
      <c r="AD70" s="2" t="str">
        <f t="shared" si="15"/>
        <v>SS</v>
      </c>
    </row>
    <row r="71" spans="5:30" x14ac:dyDescent="0.25">
      <c r="E71" s="47" t="s">
        <v>384</v>
      </c>
      <c r="F71" s="47" t="s">
        <v>106</v>
      </c>
      <c r="G71" s="47">
        <v>157</v>
      </c>
      <c r="H71" s="48" t="s">
        <v>1309</v>
      </c>
      <c r="I71" s="47" t="s">
        <v>61</v>
      </c>
      <c r="J71" s="47" t="s">
        <v>116</v>
      </c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s="7" t="s">
        <v>180</v>
      </c>
      <c r="T71" s="3" t="str">
        <f t="shared" si="11"/>
        <v>Causey</v>
      </c>
      <c r="U71" s="32" t="s">
        <v>161</v>
      </c>
      <c r="V71" s="2" t="str">
        <f t="shared" si="12"/>
        <v>5C</v>
      </c>
      <c r="W71" s="32" t="s">
        <v>171</v>
      </c>
      <c r="X71" s="2" t="str">
        <f t="shared" si="13"/>
        <v>L</v>
      </c>
      <c r="Y71" s="32" t="s">
        <v>172</v>
      </c>
      <c r="Z71" s="2" t="str">
        <f t="shared" si="14"/>
        <v>R</v>
      </c>
      <c r="AA71" s="32" t="s">
        <v>173</v>
      </c>
      <c r="AD71" s="2" t="str">
        <f t="shared" si="15"/>
        <v>1B</v>
      </c>
    </row>
    <row r="72" spans="5:30" x14ac:dyDescent="0.25">
      <c r="E72" s="54" t="s">
        <v>384</v>
      </c>
      <c r="F72" s="54" t="s">
        <v>108</v>
      </c>
      <c r="G72" s="54">
        <v>136</v>
      </c>
      <c r="H72" s="55" t="s">
        <v>1350</v>
      </c>
      <c r="I72" s="54" t="s">
        <v>61</v>
      </c>
      <c r="J72" s="54" t="s">
        <v>116</v>
      </c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s="7" t="s">
        <v>181</v>
      </c>
      <c r="T72" s="3" t="str">
        <f t="shared" si="11"/>
        <v>Martin</v>
      </c>
      <c r="U72" s="32" t="s">
        <v>161</v>
      </c>
      <c r="V72" s="2" t="str">
        <f t="shared" si="12"/>
        <v>5C</v>
      </c>
      <c r="W72" s="32" t="s">
        <v>171</v>
      </c>
      <c r="X72" s="2" t="str">
        <f t="shared" si="13"/>
        <v>L</v>
      </c>
      <c r="Y72" s="32" t="s">
        <v>172</v>
      </c>
      <c r="Z72" s="2" t="str">
        <f t="shared" si="14"/>
        <v>R</v>
      </c>
      <c r="AA72" s="32" t="s">
        <v>173</v>
      </c>
      <c r="AD72" s="2" t="str">
        <f t="shared" si="15"/>
        <v>3B</v>
      </c>
    </row>
    <row r="73" spans="5:30" x14ac:dyDescent="0.25">
      <c r="E73" s="54" t="s">
        <v>384</v>
      </c>
      <c r="F73" s="54" t="s">
        <v>6</v>
      </c>
      <c r="G73" s="54">
        <v>123</v>
      </c>
      <c r="H73" s="55" t="s">
        <v>1352</v>
      </c>
      <c r="I73" s="54" t="s">
        <v>61</v>
      </c>
      <c r="J73" s="54" t="s">
        <v>122</v>
      </c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s="7" t="s">
        <v>182</v>
      </c>
      <c r="T73" s="3" t="str">
        <f t="shared" si="11"/>
        <v>Ward</v>
      </c>
      <c r="U73" s="32" t="s">
        <v>161</v>
      </c>
      <c r="V73" s="2" t="str">
        <f t="shared" si="12"/>
        <v>5C</v>
      </c>
      <c r="W73" s="32" t="s">
        <v>171</v>
      </c>
      <c r="X73" s="2" t="str">
        <f t="shared" si="13"/>
        <v>L</v>
      </c>
      <c r="Y73" s="32" t="s">
        <v>172</v>
      </c>
      <c r="Z73" s="2" t="str">
        <f t="shared" si="14"/>
        <v>R</v>
      </c>
      <c r="AA73" s="32" t="s">
        <v>173</v>
      </c>
      <c r="AD73" s="2" t="str">
        <f t="shared" si="15"/>
        <v>C</v>
      </c>
    </row>
    <row r="74" spans="5:30" x14ac:dyDescent="0.25">
      <c r="E74" s="54" t="s">
        <v>384</v>
      </c>
      <c r="F74" s="54" t="s">
        <v>1</v>
      </c>
      <c r="G74" s="54">
        <v>122</v>
      </c>
      <c r="H74" s="55" t="s">
        <v>1104</v>
      </c>
      <c r="I74" s="54" t="s">
        <v>58</v>
      </c>
      <c r="J74" s="54" t="s">
        <v>49</v>
      </c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s="7" t="s">
        <v>183</v>
      </c>
      <c r="T74" s="3" t="str">
        <f t="shared" si="11"/>
        <v>Buford</v>
      </c>
      <c r="U74" s="32" t="s">
        <v>161</v>
      </c>
      <c r="V74" s="2" t="str">
        <f t="shared" si="12"/>
        <v>4C</v>
      </c>
      <c r="W74" s="32" t="s">
        <v>171</v>
      </c>
      <c r="X74" s="2" t="str">
        <f t="shared" si="13"/>
        <v>B</v>
      </c>
      <c r="Y74" s="32" t="s">
        <v>172</v>
      </c>
      <c r="Z74" s="2" t="str">
        <f t="shared" si="14"/>
        <v>R</v>
      </c>
      <c r="AA74" s="32" t="s">
        <v>173</v>
      </c>
      <c r="AD74" s="2" t="str">
        <f t="shared" si="15"/>
        <v>C</v>
      </c>
    </row>
    <row r="75" spans="5:30" x14ac:dyDescent="0.25">
      <c r="E75" s="47" t="s">
        <v>384</v>
      </c>
      <c r="F75" s="47" t="s">
        <v>0</v>
      </c>
      <c r="G75" s="47">
        <v>96</v>
      </c>
      <c r="H75" s="48" t="s">
        <v>1363</v>
      </c>
      <c r="I75" s="47" t="s">
        <v>61</v>
      </c>
      <c r="J75" s="47" t="s">
        <v>122</v>
      </c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107" t="s">
        <v>185</v>
      </c>
      <c r="T75" s="3" t="str">
        <f t="shared" si="11"/>
        <v>Peters</v>
      </c>
      <c r="U75" s="32" t="s">
        <v>161</v>
      </c>
      <c r="V75" s="2">
        <f t="shared" si="12"/>
        <v>28</v>
      </c>
      <c r="W75" s="32" t="s">
        <v>171</v>
      </c>
      <c r="X75" s="2">
        <f>IF(R75&gt;0,_xlfn.XLOOKUP(R75,L71:L127,J71:J127),"-")</f>
        <v>8</v>
      </c>
      <c r="Y75" s="32" t="s">
        <v>186</v>
      </c>
      <c r="Z75" s="2" t="e">
        <f>IF(R75&gt;0,_xlfn.XLOOKUP(R75,$BM$2:$BM$40,$BI$4:$BI$42),"-")</f>
        <v>#N/A</v>
      </c>
      <c r="AA75" s="32" t="s">
        <v>164</v>
      </c>
      <c r="AD75" s="2" t="str">
        <f t="shared" si="15"/>
        <v>P</v>
      </c>
    </row>
    <row r="76" spans="5:30" x14ac:dyDescent="0.25">
      <c r="E76" s="54" t="s">
        <v>384</v>
      </c>
      <c r="F76" s="54" t="s">
        <v>5</v>
      </c>
      <c r="G76" s="54">
        <v>96</v>
      </c>
      <c r="H76" s="55" t="s">
        <v>330</v>
      </c>
      <c r="I76" s="54" t="s">
        <v>61</v>
      </c>
      <c r="J76" s="54" t="s">
        <v>122</v>
      </c>
      <c r="L76" s="2">
        <v>7</v>
      </c>
      <c r="M76" s="2">
        <v>8</v>
      </c>
      <c r="N76" s="91">
        <v>9</v>
      </c>
      <c r="P76" s="2">
        <v>6</v>
      </c>
      <c r="S76" s="108" t="s">
        <v>187</v>
      </c>
      <c r="T76" s="3"/>
      <c r="U76"/>
      <c r="Z76" s="2"/>
      <c r="AA76" s="2"/>
    </row>
    <row r="77" spans="5:30" x14ac:dyDescent="0.25">
      <c r="E77" s="54" t="s">
        <v>384</v>
      </c>
      <c r="F77" s="54" t="s">
        <v>109</v>
      </c>
      <c r="G77" s="54">
        <v>84</v>
      </c>
      <c r="H77" s="55" t="s">
        <v>1230</v>
      </c>
      <c r="I77" s="54" t="s">
        <v>58</v>
      </c>
      <c r="J77" s="54" t="s">
        <v>116</v>
      </c>
      <c r="L77" s="2">
        <v>4</v>
      </c>
      <c r="M77" s="2">
        <v>3</v>
      </c>
      <c r="N77" s="91">
        <v>4</v>
      </c>
      <c r="P77" s="2">
        <v>7</v>
      </c>
      <c r="S77" s="105"/>
    </row>
    <row r="78" spans="5:30" ht="15.75" thickBot="1" x14ac:dyDescent="0.3">
      <c r="E78" s="56" t="s">
        <v>384</v>
      </c>
      <c r="F78" s="56" t="s">
        <v>111</v>
      </c>
      <c r="G78" s="56">
        <v>77</v>
      </c>
      <c r="H78" s="57" t="s">
        <v>1328</v>
      </c>
      <c r="I78" s="56" t="s">
        <v>65</v>
      </c>
      <c r="J78" s="56" t="s">
        <v>122</v>
      </c>
      <c r="L78" s="2">
        <v>2</v>
      </c>
      <c r="M78" s="2">
        <v>2</v>
      </c>
      <c r="N78" s="91">
        <v>1</v>
      </c>
      <c r="P78" s="2">
        <v>8</v>
      </c>
      <c r="S78" s="7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 t="s">
        <v>384</v>
      </c>
      <c r="F79" s="50" t="s">
        <v>107</v>
      </c>
      <c r="G79" s="50">
        <v>73</v>
      </c>
      <c r="H79" s="51" t="s">
        <v>1289</v>
      </c>
      <c r="I79" s="50" t="s">
        <v>61</v>
      </c>
      <c r="J79" s="50" t="s">
        <v>122</v>
      </c>
      <c r="L79" s="2">
        <v>8</v>
      </c>
      <c r="N79" s="91">
        <v>6</v>
      </c>
      <c r="P79" s="2">
        <v>9</v>
      </c>
      <c r="R79" s="2">
        <v>1</v>
      </c>
      <c r="S79" s="7" t="s">
        <v>170</v>
      </c>
      <c r="T79" s="3" t="str">
        <f>IF(R79&gt;0,_xlfn.XLOOKUP(R79,$M$71:$M$111,$H$71:$H$111),"-")</f>
        <v>Agee</v>
      </c>
      <c r="U79" s="32" t="s">
        <v>161</v>
      </c>
      <c r="V79" s="2" t="str">
        <f>IF(R79&gt;0,_xlfn.XLOOKUP(R79,$M$71:$M$111,$I$71:$I$111),"-")</f>
        <v>5C</v>
      </c>
      <c r="W79" s="32" t="s">
        <v>171</v>
      </c>
      <c r="X79" s="2" t="str">
        <f>IF(R79&gt;0,_xlfn.XLOOKUP(R79,$M$71:$M$111,$J$71:$J$111),"-")</f>
        <v>R</v>
      </c>
      <c r="Y79" s="32" t="s">
        <v>172</v>
      </c>
      <c r="Z79" s="2" t="str">
        <f>_xlfn.XLOOKUP(BK96,$M$71:$M$111,$J$71:$J$111)</f>
        <v>L</v>
      </c>
      <c r="AA79" s="32" t="s">
        <v>173</v>
      </c>
      <c r="AD79" s="2" t="str">
        <f>_xlfn.XLOOKUP(R79,$M$71:$M$127,$F$71:$F$127)</f>
        <v>CF</v>
      </c>
    </row>
    <row r="80" spans="5:30" x14ac:dyDescent="0.25">
      <c r="E80" s="47" t="s">
        <v>384</v>
      </c>
      <c r="F80" s="47" t="s">
        <v>5</v>
      </c>
      <c r="G80" s="47">
        <v>59</v>
      </c>
      <c r="H80" s="48" t="s">
        <v>1112</v>
      </c>
      <c r="I80" s="47" t="s">
        <v>61</v>
      </c>
      <c r="J80" s="47" t="s">
        <v>116</v>
      </c>
      <c r="M80" s="2">
        <v>9</v>
      </c>
      <c r="O80" s="2">
        <v>1</v>
      </c>
      <c r="R80" s="2">
        <v>2</v>
      </c>
      <c r="S80" s="7" t="s">
        <v>175</v>
      </c>
      <c r="T80" s="3" t="str">
        <f t="shared" ref="T80:T88" si="16">IF(R80&gt;0,_xlfn.XLOOKUP(R80,$M$71:$M$111,$H$71:$H$111),"-")</f>
        <v>Burgess</v>
      </c>
      <c r="U80" s="32" t="s">
        <v>161</v>
      </c>
      <c r="V80" s="2" t="str">
        <f t="shared" ref="V80:V87" si="17">IF(R80&gt;0,_xlfn.XLOOKUP(R80,$M$71:$M$111,$I$71:$I$111),"-")</f>
        <v>7C</v>
      </c>
      <c r="W80" s="32" t="s">
        <v>171</v>
      </c>
      <c r="X80" s="2" t="str">
        <f t="shared" ref="X80:X87" si="18">IF(R80&gt;0,_xlfn.XLOOKUP(R80,$M$71:$M$111,$J$71:$J$111),"-")</f>
        <v>L</v>
      </c>
      <c r="Y80" s="32" t="s">
        <v>172</v>
      </c>
      <c r="Z80" s="2" t="str">
        <f t="shared" ref="Z80:Z87" si="19">_xlfn.XLOOKUP(BK97,$M$71:$M$111,$J$71:$J$111)</f>
        <v>L</v>
      </c>
      <c r="AA80" s="32" t="s">
        <v>173</v>
      </c>
      <c r="AD80" s="2" t="str">
        <f t="shared" ref="AD80:AD87" si="20">_xlfn.XLOOKUP(R80,$M$71:$M$127,$F$71:$F$127)</f>
        <v>PH</v>
      </c>
    </row>
    <row r="81" spans="5:30" x14ac:dyDescent="0.25">
      <c r="E81" s="47" t="s">
        <v>384</v>
      </c>
      <c r="F81" s="47" t="s">
        <v>107</v>
      </c>
      <c r="G81" s="47">
        <v>58</v>
      </c>
      <c r="H81" s="48" t="s">
        <v>165</v>
      </c>
      <c r="I81" s="47" t="s">
        <v>61</v>
      </c>
      <c r="J81" s="47" t="s">
        <v>116</v>
      </c>
      <c r="O81" s="2">
        <v>2</v>
      </c>
      <c r="R81" s="2">
        <v>3</v>
      </c>
      <c r="S81" s="7" t="s">
        <v>176</v>
      </c>
      <c r="T81" s="3" t="str">
        <f t="shared" si="16"/>
        <v>Berry</v>
      </c>
      <c r="U81" s="32" t="s">
        <v>161</v>
      </c>
      <c r="V81" s="2" t="str">
        <f t="shared" si="17"/>
        <v>4C</v>
      </c>
      <c r="W81" s="32" t="s">
        <v>171</v>
      </c>
      <c r="X81" s="2" t="str">
        <f t="shared" si="18"/>
        <v>R</v>
      </c>
      <c r="Y81" s="32" t="s">
        <v>172</v>
      </c>
      <c r="Z81" s="2" t="str">
        <f t="shared" si="19"/>
        <v>L</v>
      </c>
      <c r="AA81" s="32" t="s">
        <v>173</v>
      </c>
      <c r="AD81" s="2" t="str">
        <f t="shared" si="20"/>
        <v>RF</v>
      </c>
    </row>
    <row r="82" spans="5:30" x14ac:dyDescent="0.25">
      <c r="E82" s="47" t="s">
        <v>384</v>
      </c>
      <c r="F82" s="47" t="s">
        <v>5</v>
      </c>
      <c r="G82" s="47">
        <v>56</v>
      </c>
      <c r="H82" s="48" t="s">
        <v>1182</v>
      </c>
      <c r="I82" s="47" t="s">
        <v>61</v>
      </c>
      <c r="J82" s="47" t="s">
        <v>116</v>
      </c>
      <c r="O82" s="2">
        <v>3</v>
      </c>
      <c r="R82" s="2">
        <v>4</v>
      </c>
      <c r="S82" s="7" t="s">
        <v>178</v>
      </c>
      <c r="T82" s="3" t="str">
        <f t="shared" si="16"/>
        <v>Causey</v>
      </c>
      <c r="U82" s="32" t="s">
        <v>161</v>
      </c>
      <c r="V82" s="2" t="str">
        <f t="shared" si="17"/>
        <v>5C</v>
      </c>
      <c r="W82" s="32" t="s">
        <v>171</v>
      </c>
      <c r="X82" s="2" t="str">
        <f t="shared" si="18"/>
        <v>L</v>
      </c>
      <c r="Y82" s="32" t="s">
        <v>172</v>
      </c>
      <c r="Z82" s="2" t="str">
        <f t="shared" si="19"/>
        <v>L</v>
      </c>
      <c r="AA82" s="32" t="s">
        <v>173</v>
      </c>
      <c r="AD82" s="2" t="str">
        <f t="shared" si="20"/>
        <v>2B</v>
      </c>
    </row>
    <row r="83" spans="5:30" x14ac:dyDescent="0.25">
      <c r="E83" s="47" t="s">
        <v>384</v>
      </c>
      <c r="F83" s="47" t="s">
        <v>109</v>
      </c>
      <c r="G83" s="47">
        <v>51</v>
      </c>
      <c r="H83" s="48" t="s">
        <v>1305</v>
      </c>
      <c r="I83" s="47" t="s">
        <v>61</v>
      </c>
      <c r="J83" s="47" t="s">
        <v>116</v>
      </c>
      <c r="O83" s="2">
        <v>4</v>
      </c>
      <c r="R83" s="2">
        <v>5</v>
      </c>
      <c r="S83" s="7" t="s">
        <v>179</v>
      </c>
      <c r="T83" s="3" t="str">
        <f t="shared" si="16"/>
        <v>Hansen</v>
      </c>
      <c r="U83" s="32" t="s">
        <v>161</v>
      </c>
      <c r="V83" s="2" t="str">
        <f t="shared" si="17"/>
        <v>5C</v>
      </c>
      <c r="W83" s="32" t="s">
        <v>171</v>
      </c>
      <c r="X83" s="2" t="str">
        <f t="shared" si="18"/>
        <v>R</v>
      </c>
      <c r="Y83" s="32" t="s">
        <v>172</v>
      </c>
      <c r="Z83" s="2" t="str">
        <f t="shared" si="19"/>
        <v>L</v>
      </c>
      <c r="AA83" s="32" t="s">
        <v>173</v>
      </c>
      <c r="AD83" s="2" t="str">
        <f t="shared" si="20"/>
        <v>SS</v>
      </c>
    </row>
    <row r="84" spans="5:30" x14ac:dyDescent="0.25">
      <c r="E84" s="47" t="s">
        <v>384</v>
      </c>
      <c r="F84" s="47" t="s">
        <v>1</v>
      </c>
      <c r="G84" s="47">
        <v>35</v>
      </c>
      <c r="H84" s="48" t="s">
        <v>1095</v>
      </c>
      <c r="I84" s="47" t="s">
        <v>61</v>
      </c>
      <c r="J84" s="47" t="s">
        <v>116</v>
      </c>
      <c r="O84" s="2">
        <v>5</v>
      </c>
      <c r="R84" s="2">
        <v>6</v>
      </c>
      <c r="S84" s="7" t="s">
        <v>180</v>
      </c>
      <c r="T84" s="3" t="str">
        <f t="shared" si="16"/>
        <v>McCraw</v>
      </c>
      <c r="U84" s="32" t="s">
        <v>161</v>
      </c>
      <c r="V84" s="2" t="str">
        <f t="shared" si="17"/>
        <v>5C</v>
      </c>
      <c r="W84" s="32" t="s">
        <v>171</v>
      </c>
      <c r="X84" s="2" t="str">
        <f t="shared" si="18"/>
        <v>L</v>
      </c>
      <c r="Y84" s="32" t="s">
        <v>172</v>
      </c>
      <c r="Z84" s="2" t="str">
        <f t="shared" si="19"/>
        <v>L</v>
      </c>
      <c r="AA84" s="32" t="s">
        <v>173</v>
      </c>
      <c r="AD84" s="2" t="str">
        <f t="shared" si="20"/>
        <v>1B</v>
      </c>
    </row>
    <row r="85" spans="5:30" x14ac:dyDescent="0.25">
      <c r="E85" s="54" t="s">
        <v>384</v>
      </c>
      <c r="F85" s="54" t="s">
        <v>1</v>
      </c>
      <c r="G85" s="54">
        <v>33</v>
      </c>
      <c r="H85" s="55" t="s">
        <v>1231</v>
      </c>
      <c r="I85" s="54" t="s">
        <v>58</v>
      </c>
      <c r="J85" s="54" t="s">
        <v>116</v>
      </c>
      <c r="L85" s="2" t="s">
        <v>169</v>
      </c>
      <c r="O85" s="2">
        <v>6</v>
      </c>
      <c r="R85" s="2">
        <v>7</v>
      </c>
      <c r="S85" s="7" t="s">
        <v>181</v>
      </c>
      <c r="T85" s="3" t="str">
        <f t="shared" si="16"/>
        <v>Buford</v>
      </c>
      <c r="U85" s="32" t="s">
        <v>161</v>
      </c>
      <c r="V85" s="2" t="str">
        <f t="shared" si="17"/>
        <v>4C</v>
      </c>
      <c r="W85" s="32" t="s">
        <v>171</v>
      </c>
      <c r="X85" s="2" t="str">
        <f t="shared" si="18"/>
        <v>B</v>
      </c>
      <c r="Y85" s="32" t="s">
        <v>172</v>
      </c>
      <c r="Z85" s="2" t="str">
        <f t="shared" si="19"/>
        <v>L</v>
      </c>
      <c r="AA85" s="32" t="s">
        <v>173</v>
      </c>
      <c r="AD85" s="2" t="str">
        <f t="shared" si="20"/>
        <v>3B</v>
      </c>
    </row>
    <row r="86" spans="5:30" x14ac:dyDescent="0.25">
      <c r="E86" s="47" t="s">
        <v>384</v>
      </c>
      <c r="F86" s="47" t="s">
        <v>0</v>
      </c>
      <c r="G86" s="47">
        <v>32</v>
      </c>
      <c r="H86" s="48" t="s">
        <v>1005</v>
      </c>
      <c r="I86" s="47" t="s">
        <v>58</v>
      </c>
      <c r="J86" s="47" t="s">
        <v>49</v>
      </c>
      <c r="O86" s="2">
        <v>7</v>
      </c>
      <c r="R86" s="2">
        <v>8</v>
      </c>
      <c r="S86" s="7" t="s">
        <v>182</v>
      </c>
      <c r="T86" s="3" t="str">
        <f t="shared" si="16"/>
        <v>Martin</v>
      </c>
      <c r="U86" s="32" t="s">
        <v>161</v>
      </c>
      <c r="V86" s="2" t="str">
        <f t="shared" si="17"/>
        <v>5C</v>
      </c>
      <c r="W86" s="32" t="s">
        <v>171</v>
      </c>
      <c r="X86" s="2" t="str">
        <f t="shared" si="18"/>
        <v>L</v>
      </c>
      <c r="Y86" s="32" t="s">
        <v>172</v>
      </c>
      <c r="Z86" s="2" t="str">
        <f t="shared" si="19"/>
        <v>L</v>
      </c>
      <c r="AA86" s="32" t="s">
        <v>173</v>
      </c>
      <c r="AD86" s="2" t="str">
        <f t="shared" si="20"/>
        <v>C</v>
      </c>
    </row>
    <row r="87" spans="5:30" x14ac:dyDescent="0.25">
      <c r="E87" s="54" t="s">
        <v>384</v>
      </c>
      <c r="F87" s="54" t="s">
        <v>0</v>
      </c>
      <c r="G87" s="54">
        <v>27</v>
      </c>
      <c r="H87" s="55" t="s">
        <v>1179</v>
      </c>
      <c r="I87" s="54" t="s">
        <v>58</v>
      </c>
      <c r="J87" s="54" t="s">
        <v>116</v>
      </c>
      <c r="O87" s="2">
        <v>8</v>
      </c>
      <c r="R87" s="2">
        <v>9</v>
      </c>
      <c r="S87" s="7" t="s">
        <v>183</v>
      </c>
      <c r="T87" s="3" t="str">
        <f t="shared" si="16"/>
        <v>Josephson</v>
      </c>
      <c r="U87" s="32" t="s">
        <v>161</v>
      </c>
      <c r="V87" s="2" t="str">
        <f t="shared" si="17"/>
        <v>5C</v>
      </c>
      <c r="W87" s="32" t="s">
        <v>171</v>
      </c>
      <c r="X87" s="2" t="str">
        <f t="shared" si="18"/>
        <v>R</v>
      </c>
      <c r="Y87" s="32" t="s">
        <v>172</v>
      </c>
      <c r="Z87" s="2" t="str">
        <f t="shared" si="19"/>
        <v>L</v>
      </c>
      <c r="AA87" s="32" t="s">
        <v>173</v>
      </c>
      <c r="AD87" s="2" t="str">
        <f t="shared" si="20"/>
        <v>C</v>
      </c>
    </row>
    <row r="88" spans="5:30" x14ac:dyDescent="0.25">
      <c r="E88" s="47" t="s">
        <v>384</v>
      </c>
      <c r="F88" s="47" t="s">
        <v>0</v>
      </c>
      <c r="G88" s="47">
        <v>17</v>
      </c>
      <c r="H88" s="48" t="s">
        <v>1253</v>
      </c>
      <c r="I88" s="47" t="s">
        <v>65</v>
      </c>
      <c r="J88" s="47" t="s">
        <v>122</v>
      </c>
      <c r="O88" s="2">
        <v>9</v>
      </c>
      <c r="R88" s="2" t="s">
        <v>184</v>
      </c>
      <c r="S88" s="107" t="s">
        <v>185</v>
      </c>
      <c r="T88" s="3" t="str">
        <f t="shared" si="16"/>
        <v>Horlen</v>
      </c>
      <c r="U88" s="32" t="s">
        <v>163</v>
      </c>
      <c r="V88" s="2">
        <f>IF(R88&gt;0,_xlfn.XLOOKUP(R88,$M$71:$M$111,$I$71:$I$111),"-")</f>
        <v>27</v>
      </c>
      <c r="W88" s="32" t="s">
        <v>1402</v>
      </c>
      <c r="X88" s="2">
        <f>IF(R88&gt;0,_xlfn.XLOOKUP(R88,$M$71:$M$111,$J$71:$J$111),"-")</f>
        <v>8</v>
      </c>
      <c r="Y88" s="32" t="s">
        <v>164</v>
      </c>
      <c r="Z88" s="2"/>
      <c r="AA88" s="32"/>
      <c r="AD88" s="2" t="str">
        <f>_xlfn.XLOOKUP(R88,$M$71:$M$127,$F$71:$F$127)</f>
        <v>P</v>
      </c>
    </row>
    <row r="89" spans="5:30" x14ac:dyDescent="0.25">
      <c r="E89" s="47" t="s">
        <v>384</v>
      </c>
      <c r="F89" s="47" t="s">
        <v>109</v>
      </c>
      <c r="G89" s="47">
        <v>12</v>
      </c>
      <c r="H89" s="48" t="s">
        <v>1193</v>
      </c>
      <c r="I89" s="47" t="s">
        <v>63</v>
      </c>
      <c r="J89" s="47" t="s">
        <v>122</v>
      </c>
      <c r="S89" s="108" t="s">
        <v>187</v>
      </c>
      <c r="T89" s="3"/>
      <c r="U89"/>
      <c r="Z89" s="2"/>
      <c r="AA89" s="2"/>
    </row>
    <row r="90" spans="5:30" x14ac:dyDescent="0.25">
      <c r="E90" s="47" t="s">
        <v>384</v>
      </c>
      <c r="F90" s="47" t="s">
        <v>107</v>
      </c>
      <c r="G90" s="47">
        <v>10</v>
      </c>
      <c r="H90" s="48" t="s">
        <v>1123</v>
      </c>
      <c r="I90" s="47" t="s">
        <v>61</v>
      </c>
      <c r="J90" s="47" t="s">
        <v>122</v>
      </c>
      <c r="S90" s="105"/>
    </row>
    <row r="91" spans="5:30" x14ac:dyDescent="0.25">
      <c r="E91" s="47" t="s">
        <v>384</v>
      </c>
      <c r="F91" s="47" t="s">
        <v>109</v>
      </c>
      <c r="G91" s="47">
        <v>9</v>
      </c>
      <c r="H91" s="48" t="s">
        <v>1025</v>
      </c>
      <c r="I91" s="47" t="s">
        <v>65</v>
      </c>
      <c r="J91" s="47" t="s">
        <v>122</v>
      </c>
      <c r="S91" s="7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99" t="s">
        <v>384</v>
      </c>
      <c r="F92" s="99" t="s">
        <v>106</v>
      </c>
      <c r="G92" s="99">
        <v>8</v>
      </c>
      <c r="H92" s="100" t="s">
        <v>177</v>
      </c>
      <c r="I92" s="99" t="s">
        <v>63</v>
      </c>
      <c r="J92" s="99" t="s">
        <v>49</v>
      </c>
      <c r="R92" s="2">
        <v>1</v>
      </c>
      <c r="S92" s="7" t="s">
        <v>170</v>
      </c>
      <c r="T92" s="3" t="str">
        <f>IF(R92&gt;0,_xlfn.XLOOKUP(R92,$N$71:$N$111,$H$71:$H$111),"-")</f>
        <v>Burgess</v>
      </c>
      <c r="U92" s="32" t="s">
        <v>161</v>
      </c>
      <c r="V92" s="2" t="str">
        <f>IF(R92&gt;0,_xlfn.XLOOKUP(R92,$N$71:$N$111,$I$71:$I$111),"-")</f>
        <v>7C</v>
      </c>
      <c r="W92" s="32" t="s">
        <v>171</v>
      </c>
      <c r="X92" s="2" t="str">
        <f>IF(R92&gt;0,_xlfn.XLOOKUP(R92,$N$71:$N$111,$J$71:$J$111),"-")</f>
        <v>L</v>
      </c>
      <c r="Y92" s="32" t="s">
        <v>172</v>
      </c>
      <c r="Z92" s="2" t="str">
        <f>_xlfn.XLOOKUP(BK109,$N$71:$N$111,$J$71:$J$111)</f>
        <v>R</v>
      </c>
      <c r="AA92" s="32" t="s">
        <v>173</v>
      </c>
      <c r="AD92" s="2" t="str">
        <f t="shared" ref="AD92:AD100" si="21">_xlfn.XLOOKUP(R92,$N$71:$N$127,$F$71:$F$127)</f>
        <v>PH</v>
      </c>
    </row>
    <row r="93" spans="5:30" ht="15.75" thickTop="1" x14ac:dyDescent="0.25">
      <c r="E93" s="62" t="s">
        <v>384</v>
      </c>
      <c r="F93" s="62" t="s">
        <v>109</v>
      </c>
      <c r="G93" s="62">
        <v>8</v>
      </c>
      <c r="H93" s="63" t="s">
        <v>1046</v>
      </c>
      <c r="I93" s="62" t="s">
        <v>65</v>
      </c>
      <c r="J93" s="62" t="s">
        <v>116</v>
      </c>
      <c r="R93" s="2">
        <v>2</v>
      </c>
      <c r="S93" s="7" t="s">
        <v>175</v>
      </c>
      <c r="T93" s="3" t="str">
        <f t="shared" ref="T93:T100" si="22">IF(R93&gt;0,_xlfn.XLOOKUP(R93,$N$71:$N$111,$H$71:$H$111),"-")</f>
        <v>Agee</v>
      </c>
      <c r="U93" s="32" t="s">
        <v>161</v>
      </c>
      <c r="V93" s="2" t="str">
        <f t="shared" ref="V93:V100" si="23">IF(R93&gt;0,_xlfn.XLOOKUP(R93,$N$71:$N$111,$I$71:$I$111),"-")</f>
        <v>5C</v>
      </c>
      <c r="W93" s="32" t="s">
        <v>171</v>
      </c>
      <c r="X93" s="2" t="str">
        <f t="shared" ref="X93:X100" si="24">IF(R93&gt;0,_xlfn.XLOOKUP(R93,$N$71:$N$111,$J$71:$J$111),"-")</f>
        <v>R</v>
      </c>
      <c r="Y93" s="32" t="s">
        <v>172</v>
      </c>
      <c r="Z93" s="2" t="str">
        <f t="shared" ref="Z93:Z100" si="25">_xlfn.XLOOKUP(BK110,$N$71:$N$111,$J$71:$J$111)</f>
        <v>R</v>
      </c>
      <c r="AA93" s="32" t="s">
        <v>173</v>
      </c>
      <c r="AD93" s="2" t="str">
        <f t="shared" si="21"/>
        <v>CF</v>
      </c>
    </row>
    <row r="94" spans="5:30" x14ac:dyDescent="0.25">
      <c r="E94" s="47" t="s">
        <v>384</v>
      </c>
      <c r="F94" s="47" t="s">
        <v>111</v>
      </c>
      <c r="G94" s="47">
        <v>8</v>
      </c>
      <c r="H94" s="48" t="s">
        <v>1023</v>
      </c>
      <c r="I94" s="47" t="s">
        <v>61</v>
      </c>
      <c r="J94" s="47" t="s">
        <v>116</v>
      </c>
      <c r="R94" s="2">
        <v>3</v>
      </c>
      <c r="S94" s="7" t="s">
        <v>176</v>
      </c>
      <c r="T94" s="3" t="str">
        <f t="shared" si="22"/>
        <v>Hansen</v>
      </c>
      <c r="U94" s="32" t="s">
        <v>161</v>
      </c>
      <c r="V94" s="2" t="str">
        <f t="shared" si="23"/>
        <v>5C</v>
      </c>
      <c r="W94" s="32" t="s">
        <v>171</v>
      </c>
      <c r="X94" s="2" t="str">
        <f t="shared" si="24"/>
        <v>R</v>
      </c>
      <c r="Y94" s="32" t="s">
        <v>172</v>
      </c>
      <c r="Z94" s="2" t="str">
        <f t="shared" si="25"/>
        <v>R</v>
      </c>
      <c r="AA94" s="32" t="s">
        <v>173</v>
      </c>
      <c r="AD94" s="2" t="str">
        <f t="shared" si="21"/>
        <v>SS</v>
      </c>
    </row>
    <row r="95" spans="5:30" x14ac:dyDescent="0.25">
      <c r="E95" s="47" t="s">
        <v>384</v>
      </c>
      <c r="F95" s="47" t="s">
        <v>106</v>
      </c>
      <c r="G95" s="47">
        <v>7</v>
      </c>
      <c r="H95" s="48" t="s">
        <v>294</v>
      </c>
      <c r="I95" s="47" t="s">
        <v>63</v>
      </c>
      <c r="J95" s="47" t="s">
        <v>116</v>
      </c>
      <c r="R95" s="2">
        <v>4</v>
      </c>
      <c r="S95" s="7" t="s">
        <v>178</v>
      </c>
      <c r="T95" s="3" t="str">
        <f t="shared" si="22"/>
        <v>Berry</v>
      </c>
      <c r="U95" s="32" t="s">
        <v>161</v>
      </c>
      <c r="V95" s="2" t="str">
        <f t="shared" si="23"/>
        <v>4C</v>
      </c>
      <c r="W95" s="32" t="s">
        <v>171</v>
      </c>
      <c r="X95" s="2" t="str">
        <f t="shared" si="24"/>
        <v>R</v>
      </c>
      <c r="Y95" s="32" t="s">
        <v>172</v>
      </c>
      <c r="Z95" s="2" t="str">
        <f t="shared" si="25"/>
        <v>R</v>
      </c>
      <c r="AA95" s="32" t="s">
        <v>173</v>
      </c>
      <c r="AD95" s="2" t="str">
        <f t="shared" si="21"/>
        <v>RF</v>
      </c>
    </row>
    <row r="96" spans="5:30" x14ac:dyDescent="0.25">
      <c r="E96" s="47" t="s">
        <v>384</v>
      </c>
      <c r="F96" s="47" t="s">
        <v>107</v>
      </c>
      <c r="G96" s="47">
        <v>6</v>
      </c>
      <c r="H96" s="48" t="s">
        <v>274</v>
      </c>
      <c r="I96" s="47" t="s">
        <v>63</v>
      </c>
      <c r="J96" s="47" t="s">
        <v>49</v>
      </c>
      <c r="R96" s="2">
        <v>5</v>
      </c>
      <c r="S96" s="7" t="s">
        <v>179</v>
      </c>
      <c r="T96" s="3" t="str">
        <f t="shared" si="22"/>
        <v>McCraw</v>
      </c>
      <c r="U96" s="32" t="s">
        <v>161</v>
      </c>
      <c r="V96" s="2" t="str">
        <f t="shared" si="23"/>
        <v>5C</v>
      </c>
      <c r="W96" s="32" t="s">
        <v>171</v>
      </c>
      <c r="X96" s="2" t="str">
        <f t="shared" si="24"/>
        <v>L</v>
      </c>
      <c r="Y96" s="32" t="s">
        <v>172</v>
      </c>
      <c r="Z96" s="2" t="str">
        <f t="shared" si="25"/>
        <v>R</v>
      </c>
      <c r="AA96" s="32" t="s">
        <v>173</v>
      </c>
      <c r="AD96" s="2" t="str">
        <f t="shared" si="21"/>
        <v>1B</v>
      </c>
    </row>
    <row r="97" spans="5:30" x14ac:dyDescent="0.25">
      <c r="E97" s="47" t="s">
        <v>384</v>
      </c>
      <c r="F97" s="47" t="s">
        <v>6</v>
      </c>
      <c r="G97" s="47">
        <v>3</v>
      </c>
      <c r="H97" s="48" t="s">
        <v>1070</v>
      </c>
      <c r="I97" s="47" t="s">
        <v>63</v>
      </c>
      <c r="J97" s="47" t="s">
        <v>116</v>
      </c>
      <c r="R97" s="2">
        <v>6</v>
      </c>
      <c r="S97" s="7" t="s">
        <v>180</v>
      </c>
      <c r="T97" s="3" t="str">
        <f t="shared" si="22"/>
        <v>Ward</v>
      </c>
      <c r="U97" s="32" t="s">
        <v>161</v>
      </c>
      <c r="V97" s="2" t="str">
        <f t="shared" si="23"/>
        <v>5C</v>
      </c>
      <c r="W97" s="32" t="s">
        <v>171</v>
      </c>
      <c r="X97" s="2" t="str">
        <f t="shared" si="24"/>
        <v>L</v>
      </c>
      <c r="Y97" s="32" t="s">
        <v>172</v>
      </c>
      <c r="Z97" s="2" t="str">
        <f t="shared" si="25"/>
        <v>R</v>
      </c>
      <c r="AA97" s="32" t="s">
        <v>173</v>
      </c>
      <c r="AD97" s="2" t="str">
        <f t="shared" si="21"/>
        <v>LF</v>
      </c>
    </row>
    <row r="98" spans="5:30" ht="15.75" thickBot="1" x14ac:dyDescent="0.3">
      <c r="E98" s="52" t="s">
        <v>384</v>
      </c>
      <c r="F98" s="52" t="s">
        <v>5</v>
      </c>
      <c r="G98" s="52">
        <v>2</v>
      </c>
      <c r="H98" s="53" t="s">
        <v>1121</v>
      </c>
      <c r="I98" s="52" t="s">
        <v>62</v>
      </c>
      <c r="J98" s="52" t="s">
        <v>122</v>
      </c>
      <c r="R98" s="2">
        <v>7</v>
      </c>
      <c r="S98" s="7" t="s">
        <v>181</v>
      </c>
      <c r="T98" s="3" t="str">
        <f t="shared" si="22"/>
        <v>Buford</v>
      </c>
      <c r="U98" s="32" t="s">
        <v>161</v>
      </c>
      <c r="V98" s="2" t="str">
        <f t="shared" si="23"/>
        <v>4C</v>
      </c>
      <c r="W98" s="32" t="s">
        <v>171</v>
      </c>
      <c r="X98" s="2" t="str">
        <f t="shared" si="24"/>
        <v>B</v>
      </c>
      <c r="Y98" s="32" t="s">
        <v>172</v>
      </c>
      <c r="Z98" s="2" t="str">
        <f t="shared" si="25"/>
        <v>R</v>
      </c>
      <c r="AA98" s="32" t="s">
        <v>173</v>
      </c>
      <c r="AD98" s="2" t="str">
        <f t="shared" si="21"/>
        <v>3B</v>
      </c>
    </row>
    <row r="99" spans="5:30" ht="15.75" thickTop="1" x14ac:dyDescent="0.25">
      <c r="E99" s="50" t="s">
        <v>105</v>
      </c>
      <c r="F99" s="50" t="s">
        <v>105</v>
      </c>
      <c r="G99" s="50">
        <v>38</v>
      </c>
      <c r="H99" s="51" t="s">
        <v>1143</v>
      </c>
      <c r="I99" s="50">
        <v>28</v>
      </c>
      <c r="J99" s="50">
        <v>8</v>
      </c>
      <c r="L99" s="2" t="s">
        <v>184</v>
      </c>
      <c r="R99" s="2">
        <v>8</v>
      </c>
      <c r="S99" s="7" t="s">
        <v>182</v>
      </c>
      <c r="T99" s="3" t="str">
        <f t="shared" si="22"/>
        <v>Causey</v>
      </c>
      <c r="U99" s="32" t="s">
        <v>161</v>
      </c>
      <c r="V99" s="2" t="str">
        <f t="shared" si="23"/>
        <v>5C</v>
      </c>
      <c r="W99" s="32" t="s">
        <v>171</v>
      </c>
      <c r="X99" s="2" t="str">
        <f t="shared" si="24"/>
        <v>L</v>
      </c>
      <c r="Y99" s="32" t="s">
        <v>172</v>
      </c>
      <c r="Z99" s="2" t="str">
        <f t="shared" si="25"/>
        <v>R</v>
      </c>
      <c r="AA99" s="32" t="s">
        <v>173</v>
      </c>
      <c r="AD99" s="2" t="str">
        <f t="shared" si="21"/>
        <v>2B</v>
      </c>
    </row>
    <row r="100" spans="5:30" x14ac:dyDescent="0.25">
      <c r="E100" s="47" t="s">
        <v>105</v>
      </c>
      <c r="F100" s="47" t="s">
        <v>105</v>
      </c>
      <c r="G100" s="47">
        <v>35</v>
      </c>
      <c r="H100" s="48" t="s">
        <v>1208</v>
      </c>
      <c r="I100" s="47">
        <v>27</v>
      </c>
      <c r="J100" s="47">
        <v>8</v>
      </c>
      <c r="M100" s="2" t="s">
        <v>184</v>
      </c>
      <c r="R100" s="2">
        <v>9</v>
      </c>
      <c r="S100" s="7" t="s">
        <v>183</v>
      </c>
      <c r="T100" s="3" t="str">
        <f t="shared" si="22"/>
        <v>Martin</v>
      </c>
      <c r="U100" s="32" t="s">
        <v>161</v>
      </c>
      <c r="V100" s="2" t="str">
        <f t="shared" si="23"/>
        <v>5C</v>
      </c>
      <c r="W100" s="32" t="s">
        <v>171</v>
      </c>
      <c r="X100" s="2" t="str">
        <f t="shared" si="24"/>
        <v>L</v>
      </c>
      <c r="Y100" s="32" t="s">
        <v>172</v>
      </c>
      <c r="Z100" s="2" t="str">
        <f t="shared" si="25"/>
        <v>R</v>
      </c>
      <c r="AA100" s="32" t="s">
        <v>173</v>
      </c>
      <c r="AD100" s="2" t="str">
        <f t="shared" si="21"/>
        <v>C</v>
      </c>
    </row>
    <row r="101" spans="5:30" x14ac:dyDescent="0.25">
      <c r="E101" s="47" t="s">
        <v>105</v>
      </c>
      <c r="F101" s="47" t="s">
        <v>105</v>
      </c>
      <c r="G101" s="47">
        <v>31</v>
      </c>
      <c r="H101" s="48" t="s">
        <v>143</v>
      </c>
      <c r="I101" s="47">
        <v>26</v>
      </c>
      <c r="J101" s="47">
        <v>7</v>
      </c>
      <c r="N101" s="91" t="s">
        <v>184</v>
      </c>
      <c r="R101" s="2" t="s">
        <v>184</v>
      </c>
      <c r="S101" s="107" t="s">
        <v>185</v>
      </c>
      <c r="T101" s="3" t="str">
        <f>IF(R101&gt;0,_xlfn.XLOOKUP(R101,$N$71:$N$111,$H$71:$H$111),"-")</f>
        <v>John</v>
      </c>
      <c r="U101" s="32" t="s">
        <v>163</v>
      </c>
      <c r="V101" s="2">
        <f>IF(R101&gt;0,_xlfn.XLOOKUP(R101,$N$71:$N$111,$I$71:$I$111),"-")</f>
        <v>26</v>
      </c>
      <c r="W101" s="32" t="s">
        <v>1402</v>
      </c>
      <c r="X101" s="2">
        <f>IF(R101&gt;0,_xlfn.XLOOKUP(R101,$N$71:$N$111,$J$71:$J$111),"-")</f>
        <v>7</v>
      </c>
      <c r="Y101" s="32" t="s">
        <v>164</v>
      </c>
      <c r="Z101" s="2"/>
      <c r="AA101" s="32"/>
      <c r="AD101" s="2" t="str">
        <f>_xlfn.XLOOKUP(R101,$N$71:$N$127,$F$71:$F$127)</f>
        <v>P</v>
      </c>
    </row>
    <row r="102" spans="5:30" x14ac:dyDescent="0.25">
      <c r="E102" s="47" t="s">
        <v>105</v>
      </c>
      <c r="F102" s="47" t="s">
        <v>105</v>
      </c>
      <c r="G102" s="47">
        <v>8</v>
      </c>
      <c r="H102" s="48" t="s">
        <v>261</v>
      </c>
      <c r="I102" s="47">
        <v>11</v>
      </c>
      <c r="J102" s="47">
        <v>6</v>
      </c>
      <c r="O102" s="2" t="s">
        <v>184</v>
      </c>
      <c r="S102" s="108" t="s">
        <v>187</v>
      </c>
      <c r="T102" s="3"/>
      <c r="U102"/>
      <c r="Z102" s="2"/>
      <c r="AA102" s="2"/>
    </row>
    <row r="103" spans="5:30" x14ac:dyDescent="0.25">
      <c r="E103" s="47" t="s">
        <v>105</v>
      </c>
      <c r="F103" s="47" t="s">
        <v>105</v>
      </c>
      <c r="G103" s="47">
        <v>30</v>
      </c>
      <c r="H103" s="48" t="s">
        <v>372</v>
      </c>
      <c r="I103" s="47">
        <v>21</v>
      </c>
      <c r="J103" s="47">
        <v>5</v>
      </c>
      <c r="P103" s="2" t="s">
        <v>184</v>
      </c>
      <c r="S103" s="105"/>
    </row>
    <row r="104" spans="5:30" x14ac:dyDescent="0.25">
      <c r="E104" s="47" t="s">
        <v>105</v>
      </c>
      <c r="F104" s="47" t="s">
        <v>105</v>
      </c>
      <c r="G104" s="47">
        <v>15</v>
      </c>
      <c r="H104" s="48" t="s">
        <v>1199</v>
      </c>
      <c r="I104" s="47">
        <v>24</v>
      </c>
      <c r="J104" s="47">
        <v>5</v>
      </c>
      <c r="S104" s="7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54" t="s">
        <v>105</v>
      </c>
      <c r="F105" s="54" t="s">
        <v>105</v>
      </c>
      <c r="G105" s="54">
        <v>11</v>
      </c>
      <c r="H105" s="55" t="s">
        <v>1134</v>
      </c>
      <c r="I105" s="54">
        <v>19</v>
      </c>
      <c r="J105" s="54">
        <v>5</v>
      </c>
      <c r="R105" s="2">
        <v>1</v>
      </c>
      <c r="S105" s="7" t="s">
        <v>170</v>
      </c>
      <c r="T105" s="3" t="str">
        <f>IF(R105&gt;0,_xlfn.XLOOKUP(R105,$O$71:$O$111,$H$71:$H$111),"-")</f>
        <v>Josephson</v>
      </c>
      <c r="U105" s="32" t="s">
        <v>161</v>
      </c>
      <c r="V105" s="2" t="str">
        <f>IF(R105&gt;0,_xlfn.XLOOKUP(R105,$O$71:$O$111,$I$71:$I$111),"-")</f>
        <v>5C</v>
      </c>
      <c r="W105" s="32" t="s">
        <v>171</v>
      </c>
      <c r="X105" s="2" t="str">
        <f>IF(R105&gt;0,_xlfn.XLOOKUP(R105,$O$72:$O$112,$J$71:$J$111),"-")</f>
        <v>L</v>
      </c>
      <c r="Y105" s="32" t="s">
        <v>172</v>
      </c>
      <c r="Z105" s="2" t="str">
        <f>_xlfn.XLOOKUP(BK122,$O$71:$O$111,$J$71:$J$111)</f>
        <v>R</v>
      </c>
      <c r="AA105" s="32" t="s">
        <v>173</v>
      </c>
      <c r="AD105" s="2" t="str">
        <f>_xlfn.XLOOKUP(R105,$O$71:$O$127,$F$71:$F$127)</f>
        <v>C</v>
      </c>
    </row>
    <row r="106" spans="5:30" x14ac:dyDescent="0.25">
      <c r="E106" s="47" t="s">
        <v>105</v>
      </c>
      <c r="F106" s="47" t="s">
        <v>105</v>
      </c>
      <c r="G106" s="47">
        <v>28</v>
      </c>
      <c r="H106" s="48" t="s">
        <v>1214</v>
      </c>
      <c r="I106" s="47">
        <v>19</v>
      </c>
      <c r="J106" s="47">
        <v>4</v>
      </c>
      <c r="R106" s="2">
        <v>2</v>
      </c>
      <c r="S106" s="7" t="s">
        <v>175</v>
      </c>
      <c r="T106" s="3" t="str">
        <f t="shared" ref="T106:T113" si="26">IF(R106&gt;0,_xlfn.XLOOKUP(R106,$O$71:$O$111,$H$71:$H$111),"-")</f>
        <v>Williams</v>
      </c>
      <c r="U106" s="32" t="s">
        <v>161</v>
      </c>
      <c r="V106" s="2" t="str">
        <f t="shared" ref="V106:V113" si="27">IF(R106&gt;0,_xlfn.XLOOKUP(R106,$O$71:$O$111,$I$71:$I$111),"-")</f>
        <v>5C</v>
      </c>
      <c r="W106" s="32" t="s">
        <v>171</v>
      </c>
      <c r="X106" s="2" t="str">
        <f t="shared" ref="X106:X113" si="28">IF(R106&gt;0,_xlfn.XLOOKUP(R106,$O$72:$O$112,$J$71:$J$111),"-")</f>
        <v>R</v>
      </c>
      <c r="Y106" s="32" t="s">
        <v>172</v>
      </c>
      <c r="Z106" s="2" t="str">
        <f t="shared" ref="Z106:Z113" si="29">_xlfn.XLOOKUP(BK123,$O$71:$O$111,$J$71:$J$111)</f>
        <v>R</v>
      </c>
      <c r="AA106" s="32" t="s">
        <v>173</v>
      </c>
      <c r="AD106" s="2" t="str">
        <f t="shared" ref="AD106:AD113" si="30">_xlfn.XLOOKUP(R106,$O$71:$O$127,$F$71:$F$127)</f>
        <v>LF</v>
      </c>
    </row>
    <row r="107" spans="5:30" x14ac:dyDescent="0.25">
      <c r="E107" s="54" t="s">
        <v>105</v>
      </c>
      <c r="F107" s="54" t="s">
        <v>105</v>
      </c>
      <c r="G107" s="54">
        <v>77</v>
      </c>
      <c r="H107" s="55" t="s">
        <v>1033</v>
      </c>
      <c r="I107" s="54">
        <v>27</v>
      </c>
      <c r="J107" s="54">
        <v>3</v>
      </c>
      <c r="R107" s="2">
        <v>3</v>
      </c>
      <c r="S107" s="7" t="s">
        <v>176</v>
      </c>
      <c r="T107" s="3" t="str">
        <f t="shared" si="26"/>
        <v>McNertney</v>
      </c>
      <c r="U107" s="32" t="s">
        <v>161</v>
      </c>
      <c r="V107" s="2" t="str">
        <f t="shared" si="27"/>
        <v>5C</v>
      </c>
      <c r="W107" s="32" t="s">
        <v>171</v>
      </c>
      <c r="X107" s="2" t="str">
        <f t="shared" si="28"/>
        <v>R</v>
      </c>
      <c r="Y107" s="32" t="s">
        <v>172</v>
      </c>
      <c r="Z107" s="2" t="str">
        <f t="shared" si="29"/>
        <v>R</v>
      </c>
      <c r="AA107" s="32" t="s">
        <v>173</v>
      </c>
      <c r="AD107" s="2" t="str">
        <f t="shared" si="30"/>
        <v>C</v>
      </c>
    </row>
    <row r="108" spans="5:30" x14ac:dyDescent="0.25">
      <c r="E108" s="54" t="s">
        <v>105</v>
      </c>
      <c r="F108" s="54" t="s">
        <v>105</v>
      </c>
      <c r="G108" s="54">
        <v>52</v>
      </c>
      <c r="H108" s="55" t="s">
        <v>1106</v>
      </c>
      <c r="I108" s="54">
        <v>29</v>
      </c>
      <c r="J108" s="54">
        <v>3</v>
      </c>
      <c r="O108" s="2" t="s">
        <v>385</v>
      </c>
      <c r="P108" s="2" t="s">
        <v>385</v>
      </c>
      <c r="Q108" s="2" t="s">
        <v>385</v>
      </c>
      <c r="R108" s="2">
        <v>4</v>
      </c>
      <c r="S108" s="7" t="s">
        <v>178</v>
      </c>
      <c r="T108" s="3" t="str">
        <f t="shared" si="26"/>
        <v>Colavito</v>
      </c>
      <c r="U108" s="32" t="s">
        <v>161</v>
      </c>
      <c r="V108" s="2" t="str">
        <f t="shared" si="27"/>
        <v>5C</v>
      </c>
      <c r="W108" s="32" t="s">
        <v>171</v>
      </c>
      <c r="X108" s="2" t="str">
        <f t="shared" si="28"/>
        <v>R</v>
      </c>
      <c r="Y108" s="32" t="s">
        <v>172</v>
      </c>
      <c r="Z108" s="2" t="str">
        <f t="shared" si="29"/>
        <v>R</v>
      </c>
      <c r="AA108" s="32" t="s">
        <v>173</v>
      </c>
      <c r="AD108" s="2" t="str">
        <f t="shared" si="30"/>
        <v>RF</v>
      </c>
    </row>
    <row r="109" spans="5:30" x14ac:dyDescent="0.25">
      <c r="E109" s="47" t="s">
        <v>105</v>
      </c>
      <c r="F109" s="47" t="s">
        <v>105</v>
      </c>
      <c r="G109" s="47">
        <v>49</v>
      </c>
      <c r="H109" s="48" t="s">
        <v>1168</v>
      </c>
      <c r="I109" s="47">
        <v>29</v>
      </c>
      <c r="J109" s="47">
        <v>3</v>
      </c>
      <c r="R109" s="2">
        <v>5</v>
      </c>
      <c r="S109" s="7" t="s">
        <v>179</v>
      </c>
      <c r="T109" s="3" t="str">
        <f t="shared" si="26"/>
        <v>Kenworthy</v>
      </c>
      <c r="U109" s="32" t="s">
        <v>161</v>
      </c>
      <c r="V109" s="2" t="str">
        <f t="shared" si="27"/>
        <v>5C</v>
      </c>
      <c r="W109" s="32" t="s">
        <v>171</v>
      </c>
      <c r="X109" s="2" t="str">
        <f t="shared" si="28"/>
        <v>R</v>
      </c>
      <c r="Y109" s="32" t="s">
        <v>172</v>
      </c>
      <c r="Z109" s="2" t="str">
        <f t="shared" si="29"/>
        <v>R</v>
      </c>
      <c r="AA109" s="32" t="s">
        <v>173</v>
      </c>
      <c r="AD109" s="2" t="str">
        <f t="shared" si="30"/>
        <v>3B</v>
      </c>
    </row>
    <row r="110" spans="5:30" x14ac:dyDescent="0.25">
      <c r="E110" s="47" t="s">
        <v>105</v>
      </c>
      <c r="F110" s="47" t="s">
        <v>105</v>
      </c>
      <c r="G110" s="47">
        <v>11</v>
      </c>
      <c r="H110" s="48" t="s">
        <v>292</v>
      </c>
      <c r="I110" s="47">
        <v>20</v>
      </c>
      <c r="J110" s="47">
        <v>3</v>
      </c>
      <c r="R110" s="2">
        <v>6</v>
      </c>
      <c r="S110" s="7" t="s">
        <v>180</v>
      </c>
      <c r="T110" s="3" t="str">
        <f t="shared" si="26"/>
        <v>Boyer</v>
      </c>
      <c r="U110" s="32" t="s">
        <v>161</v>
      </c>
      <c r="V110" s="2" t="str">
        <f t="shared" si="27"/>
        <v>4C</v>
      </c>
      <c r="W110" s="32" t="s">
        <v>171</v>
      </c>
      <c r="X110" s="2" t="str">
        <f t="shared" si="28"/>
        <v>R</v>
      </c>
      <c r="Y110" s="32" t="s">
        <v>172</v>
      </c>
      <c r="Z110" s="2" t="str">
        <f t="shared" si="29"/>
        <v>R</v>
      </c>
      <c r="AA110" s="32" t="s">
        <v>173</v>
      </c>
      <c r="AD110" s="2" t="str">
        <f t="shared" si="30"/>
        <v>3B</v>
      </c>
    </row>
    <row r="111" spans="5:30" x14ac:dyDescent="0.25">
      <c r="E111" s="54" t="s">
        <v>105</v>
      </c>
      <c r="F111" s="54" t="s">
        <v>105</v>
      </c>
      <c r="G111" s="54">
        <v>3</v>
      </c>
      <c r="H111" s="55" t="s">
        <v>1173</v>
      </c>
      <c r="I111" s="54">
        <v>11</v>
      </c>
      <c r="J111" s="54">
        <v>3</v>
      </c>
      <c r="R111" s="2">
        <v>7</v>
      </c>
      <c r="S111" s="7" t="s">
        <v>181</v>
      </c>
      <c r="T111" s="3" t="str">
        <f t="shared" si="26"/>
        <v>Weis</v>
      </c>
      <c r="U111" s="32" t="s">
        <v>161</v>
      </c>
      <c r="V111" s="2" t="str">
        <f t="shared" si="27"/>
        <v>4C</v>
      </c>
      <c r="W111" s="32" t="s">
        <v>171</v>
      </c>
      <c r="X111" s="2" t="str">
        <f t="shared" si="28"/>
        <v>R</v>
      </c>
      <c r="Y111" s="32" t="s">
        <v>172</v>
      </c>
      <c r="Z111" s="2" t="str">
        <f t="shared" si="29"/>
        <v>R</v>
      </c>
      <c r="AA111" s="32" t="s">
        <v>173</v>
      </c>
      <c r="AD111" s="2" t="str">
        <f t="shared" si="30"/>
        <v>2B</v>
      </c>
    </row>
    <row r="112" spans="5:30" x14ac:dyDescent="0.25">
      <c r="E112" s="47" t="s">
        <v>105</v>
      </c>
      <c r="F112" s="47" t="s">
        <v>105</v>
      </c>
      <c r="G112" s="47">
        <v>9</v>
      </c>
      <c r="H112" s="48" t="s">
        <v>1091</v>
      </c>
      <c r="I112" s="47">
        <v>11</v>
      </c>
      <c r="J112" s="47">
        <v>2</v>
      </c>
      <c r="R112" s="2">
        <v>8</v>
      </c>
      <c r="S112" s="7" t="s">
        <v>182</v>
      </c>
      <c r="T112" s="3" t="str">
        <f t="shared" si="26"/>
        <v>Adair</v>
      </c>
      <c r="U112" s="32" t="s">
        <v>161</v>
      </c>
      <c r="V112" s="2" t="str">
        <f t="shared" si="27"/>
        <v>4C</v>
      </c>
      <c r="W112" s="32" t="s">
        <v>171</v>
      </c>
      <c r="X112" s="2" t="str">
        <f t="shared" si="28"/>
        <v>B</v>
      </c>
      <c r="Y112" s="32" t="s">
        <v>172</v>
      </c>
      <c r="Z112" s="2" t="str">
        <f t="shared" si="29"/>
        <v>R</v>
      </c>
      <c r="AA112" s="32" t="s">
        <v>173</v>
      </c>
      <c r="AD112" s="2" t="str">
        <f t="shared" si="30"/>
        <v>2B</v>
      </c>
    </row>
    <row r="113" spans="5:30" x14ac:dyDescent="0.25">
      <c r="E113" s="47" t="s">
        <v>105</v>
      </c>
      <c r="F113" s="47" t="s">
        <v>105</v>
      </c>
      <c r="G113" s="47">
        <v>1</v>
      </c>
      <c r="H113" s="48" t="s">
        <v>1012</v>
      </c>
      <c r="I113" s="47">
        <v>11</v>
      </c>
      <c r="J113" s="47">
        <v>2</v>
      </c>
      <c r="R113" s="2">
        <v>9</v>
      </c>
      <c r="S113" s="7" t="s">
        <v>183</v>
      </c>
      <c r="T113" s="3" t="str">
        <f t="shared" si="26"/>
        <v>Staehle</v>
      </c>
      <c r="U113" s="32" t="s">
        <v>161</v>
      </c>
      <c r="V113" s="2" t="str">
        <f t="shared" si="27"/>
        <v>7C</v>
      </c>
      <c r="W113" s="32" t="s">
        <v>171</v>
      </c>
      <c r="X113" s="2" t="str">
        <f t="shared" si="28"/>
        <v>R</v>
      </c>
      <c r="Y113" s="32" t="s">
        <v>172</v>
      </c>
      <c r="Z113" s="2" t="str">
        <f t="shared" si="29"/>
        <v>R</v>
      </c>
      <c r="AA113" s="32" t="s">
        <v>173</v>
      </c>
      <c r="AD113" s="2" t="str">
        <f t="shared" si="30"/>
        <v>2B</v>
      </c>
    </row>
    <row r="114" spans="5:30" x14ac:dyDescent="0.25">
      <c r="E114" s="47" t="s">
        <v>105</v>
      </c>
      <c r="F114" s="47" t="s">
        <v>105</v>
      </c>
      <c r="G114" s="47">
        <v>5</v>
      </c>
      <c r="H114" s="48" t="s">
        <v>1255</v>
      </c>
      <c r="I114" s="47">
        <v>10</v>
      </c>
      <c r="J114" s="47">
        <v>1</v>
      </c>
      <c r="R114" s="2" t="s">
        <v>184</v>
      </c>
      <c r="S114" s="107" t="s">
        <v>185</v>
      </c>
      <c r="T114" s="3" t="str">
        <f>IF(R114&gt;0,_xlfn.XLOOKUP(R114,$O$71:$O$111,$H$71:$H$111),"-")</f>
        <v>Carlos</v>
      </c>
      <c r="U114" s="32" t="s">
        <v>163</v>
      </c>
      <c r="V114" s="2">
        <f>IF(R114&gt;0,_xlfn.XLOOKUP(R114,$O$71:$O$111,$I$71:$I$111),"-")</f>
        <v>11</v>
      </c>
      <c r="W114" s="32" t="s">
        <v>1402</v>
      </c>
      <c r="X114" s="2">
        <f>IF(R114&gt;0,_xlfn.XLOOKUP(R114,$O$71:$O$111,$J$71:$J$111),"-")</f>
        <v>6</v>
      </c>
      <c r="Y114" s="32" t="s">
        <v>164</v>
      </c>
      <c r="Z114" s="2"/>
      <c r="AA114" s="32"/>
      <c r="AD114" s="2" t="str">
        <f>_xlfn.XLOOKUP(R114,$O$71:$O$127,$F$71:$F$127)</f>
        <v>P</v>
      </c>
    </row>
    <row r="115" spans="5:30" x14ac:dyDescent="0.25">
      <c r="E115" s="47" t="s">
        <v>385</v>
      </c>
      <c r="F115" s="47" t="s">
        <v>385</v>
      </c>
      <c r="G115" s="47">
        <v>0</v>
      </c>
      <c r="H115" s="48">
        <v>0</v>
      </c>
      <c r="I115" s="47" t="s">
        <v>385</v>
      </c>
      <c r="J115" s="47" t="s">
        <v>385</v>
      </c>
      <c r="S115" s="108" t="s">
        <v>187</v>
      </c>
      <c r="T115" s="3"/>
      <c r="U115"/>
      <c r="Z115" s="2"/>
      <c r="AA115" s="2"/>
    </row>
    <row r="116" spans="5:30" x14ac:dyDescent="0.25">
      <c r="E116" s="47" t="s">
        <v>385</v>
      </c>
      <c r="F116" s="47" t="s">
        <v>385</v>
      </c>
      <c r="G116" s="47">
        <v>0</v>
      </c>
      <c r="H116" s="48">
        <v>0</v>
      </c>
      <c r="I116" s="47" t="s">
        <v>385</v>
      </c>
      <c r="J116" s="47" t="s">
        <v>385</v>
      </c>
      <c r="S116" s="105"/>
    </row>
    <row r="117" spans="5:30" x14ac:dyDescent="0.25">
      <c r="E117" s="47" t="s">
        <v>385</v>
      </c>
      <c r="F117" s="47" t="s">
        <v>385</v>
      </c>
      <c r="G117" s="47">
        <v>0</v>
      </c>
      <c r="H117" s="48">
        <v>0</v>
      </c>
      <c r="I117" s="47" t="s">
        <v>385</v>
      </c>
      <c r="J117" s="47" t="s">
        <v>385</v>
      </c>
      <c r="S117" s="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 t="s">
        <v>385</v>
      </c>
      <c r="F118" s="47" t="s">
        <v>385</v>
      </c>
      <c r="G118" s="47">
        <v>0</v>
      </c>
      <c r="H118" s="48">
        <v>0</v>
      </c>
      <c r="I118" s="47" t="s">
        <v>385</v>
      </c>
      <c r="J118" s="47" t="s">
        <v>385</v>
      </c>
      <c r="R118" s="2">
        <v>1</v>
      </c>
      <c r="S118" s="7" t="s">
        <v>170</v>
      </c>
      <c r="T118" s="3" t="str">
        <f>IF(R118&gt;0,_xlfn.XLOOKUP(R118,$P$71:$P$111,$H$71:$H$111),"-")</f>
        <v>Hansen</v>
      </c>
      <c r="U118" s="32" t="s">
        <v>161</v>
      </c>
      <c r="V118" s="2" t="str">
        <f>IF(R118&gt;0,_xlfn.XLOOKUP(R118,$P$71:$P$111,$I$71:$I$111),"-")</f>
        <v>5C</v>
      </c>
      <c r="W118" s="32" t="s">
        <v>171</v>
      </c>
      <c r="X118" s="2" t="str">
        <f>IF(R118&gt;0,_xlfn.XLOOKUP(R118,$P$71:$P$111,$J$71:$J$111),"-")</f>
        <v>R</v>
      </c>
      <c r="Y118" s="32" t="s">
        <v>172</v>
      </c>
      <c r="Z118" s="2" t="str">
        <f>_xlfn.XLOOKUP(BK135,$P$71:$P$111,$J$71:$J$111)</f>
        <v>R</v>
      </c>
      <c r="AA118" s="32" t="s">
        <v>173</v>
      </c>
      <c r="AD118" s="2" t="str">
        <f>_xlfn.XLOOKUP(R118,$P$71:$P$127,$F$71:$F$127)</f>
        <v>SS</v>
      </c>
    </row>
    <row r="119" spans="5:30" x14ac:dyDescent="0.25">
      <c r="E119" s="47" t="s">
        <v>385</v>
      </c>
      <c r="F119" s="47" t="s">
        <v>385</v>
      </c>
      <c r="G119" s="47">
        <v>0</v>
      </c>
      <c r="H119" s="48">
        <v>0</v>
      </c>
      <c r="I119" s="47" t="s">
        <v>385</v>
      </c>
      <c r="J119" s="47" t="s">
        <v>385</v>
      </c>
      <c r="R119" s="2">
        <v>2</v>
      </c>
      <c r="S119" s="7" t="s">
        <v>175</v>
      </c>
      <c r="T119" s="3" t="str">
        <f t="shared" ref="T119:T126" si="31">IF(R119&gt;0,_xlfn.XLOOKUP(R119,$P$71:$P$111,$H$71:$H$111),"-")</f>
        <v>Agee</v>
      </c>
      <c r="U119" s="32" t="s">
        <v>161</v>
      </c>
      <c r="V119" s="2" t="str">
        <f t="shared" ref="V119:V126" si="32">IF(R119&gt;0,_xlfn.XLOOKUP(R119,$P$71:$P$111,$I$71:$I$111),"-")</f>
        <v>5C</v>
      </c>
      <c r="W119" s="32" t="s">
        <v>171</v>
      </c>
      <c r="X119" s="2" t="str">
        <f t="shared" ref="X119:X126" si="33">IF(R119&gt;0,_xlfn.XLOOKUP(R119,$P$71:$P$111,$J$71:$J$111),"-")</f>
        <v>R</v>
      </c>
      <c r="Y119" s="32" t="s">
        <v>172</v>
      </c>
      <c r="Z119" s="2" t="str">
        <f t="shared" ref="Z119:Z126" si="34">_xlfn.XLOOKUP(BK136,$P$71:$P$111,$J$71:$J$111)</f>
        <v>R</v>
      </c>
      <c r="AA119" s="32" t="s">
        <v>173</v>
      </c>
      <c r="AD119" s="2" t="str">
        <f t="shared" ref="AD119:AD126" si="35">_xlfn.XLOOKUP(R119,$P$71:$P$127,$F$71:$F$127)</f>
        <v>CF</v>
      </c>
    </row>
    <row r="120" spans="5:30" x14ac:dyDescent="0.25">
      <c r="E120" s="47" t="s">
        <v>385</v>
      </c>
      <c r="F120" s="47" t="s">
        <v>385</v>
      </c>
      <c r="G120" s="47">
        <v>0</v>
      </c>
      <c r="H120" s="48">
        <v>0</v>
      </c>
      <c r="I120" s="47" t="s">
        <v>385</v>
      </c>
      <c r="J120" s="47" t="s">
        <v>385</v>
      </c>
      <c r="R120" s="2">
        <v>3</v>
      </c>
      <c r="S120" s="7" t="s">
        <v>176</v>
      </c>
      <c r="T120" s="3" t="str">
        <f t="shared" si="31"/>
        <v>McCraw</v>
      </c>
      <c r="U120" s="32" t="s">
        <v>161</v>
      </c>
      <c r="V120" s="2" t="str">
        <f t="shared" si="32"/>
        <v>5C</v>
      </c>
      <c r="W120" s="32" t="s">
        <v>171</v>
      </c>
      <c r="X120" s="2" t="str">
        <f t="shared" si="33"/>
        <v>L</v>
      </c>
      <c r="Y120" s="32" t="s">
        <v>172</v>
      </c>
      <c r="Z120" s="2" t="str">
        <f t="shared" si="34"/>
        <v>R</v>
      </c>
      <c r="AA120" s="32" t="s">
        <v>173</v>
      </c>
      <c r="AD120" s="2" t="str">
        <f t="shared" si="35"/>
        <v>1B</v>
      </c>
    </row>
    <row r="121" spans="5:30" x14ac:dyDescent="0.25">
      <c r="E121" s="47" t="s">
        <v>385</v>
      </c>
      <c r="F121" s="47" t="s">
        <v>385</v>
      </c>
      <c r="G121" s="47">
        <v>0</v>
      </c>
      <c r="H121" s="48">
        <v>0</v>
      </c>
      <c r="I121" s="47" t="s">
        <v>385</v>
      </c>
      <c r="J121" s="47" t="s">
        <v>385</v>
      </c>
      <c r="R121" s="2">
        <v>4</v>
      </c>
      <c r="S121" s="7" t="s">
        <v>178</v>
      </c>
      <c r="T121" s="3" t="str">
        <f t="shared" si="31"/>
        <v>Buford</v>
      </c>
      <c r="U121" s="32" t="s">
        <v>161</v>
      </c>
      <c r="V121" s="2" t="str">
        <f t="shared" si="32"/>
        <v>4C</v>
      </c>
      <c r="W121" s="32" t="s">
        <v>171</v>
      </c>
      <c r="X121" s="2" t="str">
        <f t="shared" si="33"/>
        <v>B</v>
      </c>
      <c r="Y121" s="32" t="s">
        <v>172</v>
      </c>
      <c r="Z121" s="2" t="str">
        <f t="shared" si="34"/>
        <v>R</v>
      </c>
      <c r="AA121" s="32" t="s">
        <v>173</v>
      </c>
      <c r="AD121" s="2" t="str">
        <f t="shared" si="35"/>
        <v>3B</v>
      </c>
    </row>
    <row r="122" spans="5:30" x14ac:dyDescent="0.25">
      <c r="E122" s="47" t="s">
        <v>385</v>
      </c>
      <c r="F122" s="47" t="s">
        <v>385</v>
      </c>
      <c r="G122" s="47">
        <v>0</v>
      </c>
      <c r="H122" s="48">
        <v>0</v>
      </c>
      <c r="I122" s="47" t="s">
        <v>385</v>
      </c>
      <c r="J122" s="47" t="s">
        <v>385</v>
      </c>
      <c r="R122" s="2">
        <v>5</v>
      </c>
      <c r="S122" s="7" t="s">
        <v>179</v>
      </c>
      <c r="T122" s="3" t="str">
        <f t="shared" si="31"/>
        <v>Causey</v>
      </c>
      <c r="U122" s="32" t="s">
        <v>161</v>
      </c>
      <c r="V122" s="2" t="str">
        <f t="shared" si="32"/>
        <v>5C</v>
      </c>
      <c r="W122" s="32" t="s">
        <v>171</v>
      </c>
      <c r="X122" s="2" t="str">
        <f t="shared" si="33"/>
        <v>L</v>
      </c>
      <c r="Y122" s="32" t="s">
        <v>172</v>
      </c>
      <c r="Z122" s="2" t="str">
        <f t="shared" si="34"/>
        <v>R</v>
      </c>
      <c r="AA122" s="32" t="s">
        <v>173</v>
      </c>
      <c r="AD122" s="2" t="str">
        <f t="shared" si="35"/>
        <v>2B</v>
      </c>
    </row>
    <row r="123" spans="5:30" x14ac:dyDescent="0.25">
      <c r="E123" s="47" t="s">
        <v>385</v>
      </c>
      <c r="F123" s="47" t="s">
        <v>385</v>
      </c>
      <c r="G123" s="47">
        <v>0</v>
      </c>
      <c r="H123" s="48">
        <v>0</v>
      </c>
      <c r="I123" s="47" t="s">
        <v>385</v>
      </c>
      <c r="J123" s="47" t="s">
        <v>385</v>
      </c>
      <c r="R123" s="2">
        <v>6</v>
      </c>
      <c r="S123" s="7" t="s">
        <v>180</v>
      </c>
      <c r="T123" s="3" t="str">
        <f t="shared" si="31"/>
        <v>Martin</v>
      </c>
      <c r="U123" s="32" t="s">
        <v>161</v>
      </c>
      <c r="V123" s="2" t="str">
        <f t="shared" si="32"/>
        <v>5C</v>
      </c>
      <c r="W123" s="32" t="s">
        <v>171</v>
      </c>
      <c r="X123" s="2" t="str">
        <f t="shared" si="33"/>
        <v>L</v>
      </c>
      <c r="Y123" s="32" t="s">
        <v>172</v>
      </c>
      <c r="Z123" s="2" t="str">
        <f t="shared" si="34"/>
        <v>R</v>
      </c>
      <c r="AA123" s="32" t="s">
        <v>173</v>
      </c>
      <c r="AD123" s="2" t="str">
        <f t="shared" si="35"/>
        <v>C</v>
      </c>
    </row>
    <row r="124" spans="5:30" x14ac:dyDescent="0.25">
      <c r="E124" s="47" t="s">
        <v>385</v>
      </c>
      <c r="F124" s="47" t="s">
        <v>385</v>
      </c>
      <c r="G124" s="47">
        <v>0</v>
      </c>
      <c r="H124" s="48">
        <v>0</v>
      </c>
      <c r="I124" s="47" t="s">
        <v>385</v>
      </c>
      <c r="J124" s="47" t="s">
        <v>385</v>
      </c>
      <c r="R124" s="2">
        <v>7</v>
      </c>
      <c r="S124" s="7" t="s">
        <v>181</v>
      </c>
      <c r="T124" s="3" t="str">
        <f t="shared" si="31"/>
        <v>Berry</v>
      </c>
      <c r="U124" s="32" t="s">
        <v>161</v>
      </c>
      <c r="V124" s="2" t="str">
        <f t="shared" si="32"/>
        <v>4C</v>
      </c>
      <c r="W124" s="32" t="s">
        <v>171</v>
      </c>
      <c r="X124" s="2" t="str">
        <f t="shared" si="33"/>
        <v>R</v>
      </c>
      <c r="Y124" s="32" t="s">
        <v>172</v>
      </c>
      <c r="Z124" s="2" t="str">
        <f t="shared" si="34"/>
        <v>R</v>
      </c>
      <c r="AA124" s="32" t="s">
        <v>173</v>
      </c>
      <c r="AD124" s="2" t="str">
        <f t="shared" si="35"/>
        <v>RF</v>
      </c>
    </row>
    <row r="125" spans="5:30" x14ac:dyDescent="0.25">
      <c r="E125" s="47" t="s">
        <v>385</v>
      </c>
      <c r="F125" s="47" t="s">
        <v>385</v>
      </c>
      <c r="G125" s="47">
        <v>0</v>
      </c>
      <c r="H125" s="48">
        <v>0</v>
      </c>
      <c r="I125" s="47" t="s">
        <v>385</v>
      </c>
      <c r="J125" s="47" t="s">
        <v>385</v>
      </c>
      <c r="R125" s="2">
        <v>8</v>
      </c>
      <c r="S125" s="7" t="s">
        <v>182</v>
      </c>
      <c r="T125" s="3" t="str">
        <f t="shared" si="31"/>
        <v>Burgess</v>
      </c>
      <c r="U125" s="32" t="s">
        <v>161</v>
      </c>
      <c r="V125" s="2" t="str">
        <f t="shared" si="32"/>
        <v>7C</v>
      </c>
      <c r="W125" s="32" t="s">
        <v>171</v>
      </c>
      <c r="X125" s="2" t="str">
        <f t="shared" si="33"/>
        <v>L</v>
      </c>
      <c r="Y125" s="32" t="s">
        <v>172</v>
      </c>
      <c r="Z125" s="2" t="str">
        <f t="shared" si="34"/>
        <v>R</v>
      </c>
      <c r="AA125" s="32" t="s">
        <v>173</v>
      </c>
      <c r="AD125" s="2" t="str">
        <f t="shared" si="35"/>
        <v>PH</v>
      </c>
    </row>
    <row r="126" spans="5:30" x14ac:dyDescent="0.25">
      <c r="E126" s="47" t="s">
        <v>385</v>
      </c>
      <c r="F126" s="47" t="s">
        <v>385</v>
      </c>
      <c r="G126" s="47">
        <v>0</v>
      </c>
      <c r="H126" s="48">
        <v>0</v>
      </c>
      <c r="I126" s="47" t="s">
        <v>385</v>
      </c>
      <c r="J126" s="47" t="s">
        <v>385</v>
      </c>
      <c r="R126" s="2">
        <v>9</v>
      </c>
      <c r="S126" s="7" t="s">
        <v>183</v>
      </c>
      <c r="T126" s="3" t="str">
        <f t="shared" si="31"/>
        <v>Ward</v>
      </c>
      <c r="U126" s="32" t="s">
        <v>161</v>
      </c>
      <c r="V126" s="2" t="str">
        <f t="shared" si="32"/>
        <v>5C</v>
      </c>
      <c r="W126" s="32" t="s">
        <v>171</v>
      </c>
      <c r="X126" s="2" t="str">
        <f t="shared" si="33"/>
        <v>L</v>
      </c>
      <c r="Y126" s="32" t="s">
        <v>172</v>
      </c>
      <c r="Z126" s="2" t="str">
        <f t="shared" si="34"/>
        <v>R</v>
      </c>
      <c r="AA126" s="32" t="s">
        <v>173</v>
      </c>
      <c r="AD126" s="2" t="str">
        <f t="shared" si="35"/>
        <v>LF</v>
      </c>
    </row>
    <row r="127" spans="5:30" x14ac:dyDescent="0.25">
      <c r="E127" s="47" t="s">
        <v>385</v>
      </c>
      <c r="F127" s="47" t="s">
        <v>385</v>
      </c>
      <c r="G127" s="47">
        <v>0</v>
      </c>
      <c r="H127" s="48">
        <v>0</v>
      </c>
      <c r="I127" s="47" t="s">
        <v>385</v>
      </c>
      <c r="J127" s="47" t="s">
        <v>385</v>
      </c>
      <c r="R127" s="2" t="s">
        <v>184</v>
      </c>
      <c r="S127" s="107" t="s">
        <v>185</v>
      </c>
      <c r="T127" s="3" t="str">
        <f>IF(R127&gt;0,_xlfn.XLOOKUP(R127,$P$71:$P$111,$H$71:$H$111),"-")</f>
        <v>Howard</v>
      </c>
      <c r="U127" s="32" t="s">
        <v>163</v>
      </c>
      <c r="V127" s="2">
        <f>IF(R127&gt;0,_xlfn.XLOOKUP(R127,$P$71:$P$111,$I$71:$I$111),"-")</f>
        <v>21</v>
      </c>
      <c r="W127" s="32" t="s">
        <v>1402</v>
      </c>
      <c r="X127" s="2">
        <f>IF(R127&gt;0,_xlfn.XLOOKUP(R127,$P$71:$P$111,$J$71:$J$111),"-")</f>
        <v>5</v>
      </c>
      <c r="Y127" s="32" t="s">
        <v>164</v>
      </c>
      <c r="Z127" s="2"/>
      <c r="AA127" s="32"/>
      <c r="AD127" s="2" t="str">
        <f t="shared" ref="AD127" si="36">_xlfn.XLOOKUP(R127,$M$71:$M$127,$F$71:$F$127)</f>
        <v>P</v>
      </c>
    </row>
    <row r="128" spans="5:30" x14ac:dyDescent="0.25">
      <c r="E128" s="2" t="s">
        <v>385</v>
      </c>
      <c r="F128" s="2" t="s">
        <v>385</v>
      </c>
      <c r="G128" s="2">
        <v>0</v>
      </c>
      <c r="H128" s="3">
        <v>0</v>
      </c>
      <c r="I128" s="2" t="s">
        <v>385</v>
      </c>
      <c r="J128" s="2" t="s">
        <v>385</v>
      </c>
      <c r="S128" s="108" t="s">
        <v>187</v>
      </c>
      <c r="T128" s="3"/>
      <c r="U128"/>
      <c r="Z128" s="2"/>
      <c r="AA128" s="2"/>
    </row>
  </sheetData>
  <sortState xmlns:xlrd2="http://schemas.microsoft.com/office/spreadsheetml/2017/richdata2" ref="E99:J114">
    <sortCondition ref="E99:E114"/>
    <sortCondition descending="1" ref="J99:J11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64E7-2C1A-4491-90DA-60B27440CC81}">
  <dimension ref="A1:AS128"/>
  <sheetViews>
    <sheetView workbookViewId="0">
      <selection activeCell="A9" sqref="A9"/>
    </sheetView>
  </sheetViews>
  <sheetFormatPr defaultRowHeight="15" x14ac:dyDescent="0.25"/>
  <cols>
    <col min="1" max="1" width="19.5703125" bestFit="1" customWidth="1"/>
    <col min="2" max="2" width="4" style="2" bestFit="1" customWidth="1"/>
    <col min="3" max="3" width="5.85546875" style="2" bestFit="1" customWidth="1"/>
    <col min="4" max="4" width="2.140625" style="2" bestFit="1" customWidth="1"/>
    <col min="5" max="5" width="7.85546875" style="2" bestFit="1" customWidth="1"/>
    <col min="6" max="6" width="5.7109375" style="2" bestFit="1" customWidth="1"/>
    <col min="7" max="7" width="6.140625" style="2" bestFit="1" customWidth="1"/>
    <col min="8" max="8" width="12.28515625" style="3" bestFit="1" customWidth="1"/>
    <col min="9" max="9" width="6.140625" style="2" bestFit="1" customWidth="1"/>
    <col min="10" max="10" width="8.42578125" style="2" bestFit="1" customWidth="1"/>
    <col min="11" max="11" width="4" style="2" bestFit="1" customWidth="1"/>
    <col min="12" max="12" width="7.28515625" style="2" bestFit="1" customWidth="1"/>
    <col min="13" max="13" width="7.42578125" style="2" bestFit="1" customWidth="1"/>
    <col min="14" max="14" width="7.28515625" style="91" bestFit="1" customWidth="1"/>
    <col min="15" max="16" width="7.28515625" style="2" bestFit="1" customWidth="1"/>
    <col min="17" max="17" width="3" style="2" bestFit="1" customWidth="1"/>
    <col min="18" max="18" width="4" style="2" bestFit="1" customWidth="1"/>
    <col min="19" max="19" width="29.7109375" style="2" bestFit="1" customWidth="1"/>
    <col min="20" max="20" width="10.85546875" style="2" bestFit="1" customWidth="1"/>
    <col min="21" max="21" width="4" style="2" bestFit="1" customWidth="1"/>
    <col min="22" max="22" width="3.140625" style="2" bestFit="1" customWidth="1"/>
    <col min="23" max="23" width="4" style="2" bestFit="1" customWidth="1"/>
    <col min="24" max="24" width="4.7109375" style="2" bestFit="1" customWidth="1"/>
    <col min="25" max="25" width="3" style="2" bestFit="1" customWidth="1"/>
    <col min="26" max="26" width="7.140625" bestFit="1" customWidth="1"/>
    <col min="27" max="27" width="2.7109375" bestFit="1" customWidth="1"/>
    <col min="28" max="29" width="4.85546875" customWidth="1"/>
    <col min="30" max="30" width="4.28515625" style="2" bestFit="1" customWidth="1"/>
    <col min="31" max="31" width="13.85546875" style="2" bestFit="1" customWidth="1"/>
    <col min="32" max="32" width="4.85546875" style="2" bestFit="1" customWidth="1"/>
    <col min="33" max="33" width="5.7109375" style="2" bestFit="1" customWidth="1"/>
    <col min="34" max="34" width="6.85546875" style="2" bestFit="1" customWidth="1"/>
    <col min="35" max="35" width="4.140625" style="2" bestFit="1" customWidth="1"/>
    <col min="36" max="36" width="4.85546875" style="2" bestFit="1" customWidth="1"/>
    <col min="37" max="37" width="17.28515625" style="3" bestFit="1" customWidth="1"/>
    <col min="38" max="38" width="8.28515625" bestFit="1" customWidth="1"/>
    <col min="39" max="39" width="12.28515625" bestFit="1" customWidth="1"/>
    <col min="40" max="40" width="7.140625" style="2" bestFit="1" customWidth="1"/>
    <col min="41" max="41" width="3.7109375" style="2" bestFit="1" customWidth="1"/>
    <col min="42" max="42" width="5.5703125" style="2" bestFit="1" customWidth="1"/>
    <col min="43" max="43" width="10.85546875" style="3" bestFit="1" customWidth="1"/>
    <col min="44" max="44" width="5.5703125" style="2" bestFit="1" customWidth="1"/>
    <col min="45" max="45" width="7.42578125" style="2" bestFit="1" customWidth="1"/>
  </cols>
  <sheetData>
    <row r="1" spans="1:45" s="82" customFormat="1" ht="12.75" x14ac:dyDescent="0.2">
      <c r="B1" s="87"/>
      <c r="C1" s="87"/>
      <c r="D1" s="87"/>
      <c r="E1" s="87"/>
      <c r="F1" s="87"/>
      <c r="G1" s="87"/>
      <c r="H1" s="83"/>
      <c r="I1" s="87"/>
      <c r="J1" s="87"/>
      <c r="K1" s="87"/>
      <c r="L1" s="87"/>
      <c r="M1" s="87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B1" s="84"/>
      <c r="AC1" s="85"/>
      <c r="AD1" s="77"/>
      <c r="AE1" s="77"/>
      <c r="AF1" s="77"/>
      <c r="AG1" s="77"/>
      <c r="AH1" s="77"/>
      <c r="AI1" s="77"/>
      <c r="AJ1" s="77"/>
      <c r="AK1" s="78"/>
      <c r="AL1" s="79"/>
      <c r="AM1" s="79"/>
      <c r="AN1" s="77"/>
      <c r="AO1" s="77"/>
      <c r="AP1" s="77"/>
      <c r="AQ1" s="78"/>
      <c r="AR1" s="77"/>
      <c r="AS1" s="77"/>
    </row>
    <row r="2" spans="1:45" s="82" customFormat="1" ht="12.75" x14ac:dyDescent="0.2">
      <c r="A2" s="82" t="s">
        <v>93</v>
      </c>
      <c r="B2" s="87" t="s">
        <v>94</v>
      </c>
      <c r="C2" s="87" t="s">
        <v>95</v>
      </c>
      <c r="D2" s="87" t="s">
        <v>49</v>
      </c>
      <c r="E2" s="87" t="s">
        <v>96</v>
      </c>
      <c r="F2" s="87" t="s">
        <v>97</v>
      </c>
      <c r="G2" s="87" t="s">
        <v>98</v>
      </c>
      <c r="H2" s="89" t="s">
        <v>99</v>
      </c>
      <c r="I2" s="87" t="s">
        <v>100</v>
      </c>
      <c r="J2" s="87" t="s">
        <v>101</v>
      </c>
      <c r="K2" s="87" t="s">
        <v>102</v>
      </c>
      <c r="L2" s="87" t="s">
        <v>103</v>
      </c>
      <c r="M2" s="87" t="s">
        <v>104</v>
      </c>
      <c r="N2" s="86" t="s">
        <v>105</v>
      </c>
      <c r="O2" s="87" t="s">
        <v>5</v>
      </c>
      <c r="P2" s="87" t="s">
        <v>6</v>
      </c>
      <c r="Q2" s="87" t="s">
        <v>0</v>
      </c>
      <c r="R2" s="87" t="s">
        <v>1</v>
      </c>
      <c r="S2" s="87" t="s">
        <v>106</v>
      </c>
      <c r="T2" s="87" t="s">
        <v>107</v>
      </c>
      <c r="U2" s="87" t="s">
        <v>108</v>
      </c>
      <c r="V2" s="87" t="s">
        <v>109</v>
      </c>
      <c r="W2" s="87" t="s">
        <v>110</v>
      </c>
      <c r="X2" s="87" t="s">
        <v>111</v>
      </c>
      <c r="Y2" s="87" t="s">
        <v>112</v>
      </c>
      <c r="AA2" s="90"/>
      <c r="AB2" s="84"/>
      <c r="AC2" s="85"/>
      <c r="AD2" s="81" t="s">
        <v>77</v>
      </c>
      <c r="AE2" s="81" t="s">
        <v>78</v>
      </c>
      <c r="AF2" s="81" t="s">
        <v>86</v>
      </c>
      <c r="AG2" s="81" t="s">
        <v>87</v>
      </c>
      <c r="AH2" s="81" t="s">
        <v>75</v>
      </c>
      <c r="AI2" s="81" t="s">
        <v>8</v>
      </c>
      <c r="AJ2" s="81"/>
      <c r="AK2" s="80" t="s">
        <v>79</v>
      </c>
      <c r="AL2" s="82" t="s">
        <v>84</v>
      </c>
      <c r="AM2" s="82" t="s">
        <v>83</v>
      </c>
      <c r="AN2" s="81" t="s">
        <v>91</v>
      </c>
      <c r="AO2" s="81" t="s">
        <v>90</v>
      </c>
      <c r="AP2" s="81" t="s">
        <v>92</v>
      </c>
      <c r="AQ2" s="80" t="s">
        <v>85</v>
      </c>
      <c r="AR2" s="81" t="s">
        <v>88</v>
      </c>
      <c r="AS2" s="81" t="s">
        <v>89</v>
      </c>
    </row>
    <row r="3" spans="1:45" x14ac:dyDescent="0.25">
      <c r="H3" s="29"/>
      <c r="AA3" s="22"/>
      <c r="AB3" s="20"/>
      <c r="AC3" s="21"/>
      <c r="AD3" s="23">
        <f t="shared" ref="AD3:AD38" si="0">IF(SUM(N3:V3)=0,MAX(X3:Y3),MAX(N3:V3))</f>
        <v>0</v>
      </c>
      <c r="AE3" s="23" t="str">
        <f t="shared" ref="AE3:AE47" si="1">IF(J3&gt;0,_xlfn.XLOOKUP($AD3,$N3:$Y3,$N$2:$Y$2),"")</f>
        <v/>
      </c>
      <c r="AF3" s="23" t="str">
        <f>IF(AJ3="P",_xlfn.XLOOKUP($AQ3,Pitching!$AP$2:$AP$239,Pitching!$AS$2:$AS$239),"")</f>
        <v/>
      </c>
      <c r="AG3" s="23" t="str">
        <f>IF(AJ3="P",_xlfn.XLOOKUP($AQ3,Pitching!$AP$2:$AP$239,Pitching!$AT$2:$AT$239),"")</f>
        <v/>
      </c>
      <c r="AH3" s="23" t="str">
        <f>IF(J3&gt;0, IF(AJ3&lt;&gt;"P",_xlfn.XLOOKUP($AQ3,Batting!$AS$2:$AS$519,Batting!$AY$2:$AY$519),""),"")</f>
        <v/>
      </c>
      <c r="AI3" s="23" t="str" cm="1">
        <f t="array" ref="AI3">IF(J3&gt;0, IF(AJ3&lt;&gt;"P",_xlfn.XLOOKUP($AQ3,Batting!$AS$2:$AS$523,Batting!AZ$2:$AZ$523),""),"")</f>
        <v/>
      </c>
      <c r="AJ3" s="23" t="str">
        <f t="shared" ref="AJ3:AJ47" si="2">IF(J3&gt;0, IF(N3&gt;0,"P","Field"),"")</f>
        <v/>
      </c>
      <c r="AK3" s="28" t="str">
        <f t="shared" ref="AK3:AK47" si="3">IF(J3&gt;0, A3,"")</f>
        <v/>
      </c>
      <c r="AN3" s="23" t="str">
        <f>AJ3</f>
        <v/>
      </c>
      <c r="AO3" s="23" t="str">
        <f>AE3</f>
        <v/>
      </c>
      <c r="AP3" s="23">
        <f>AD3</f>
        <v>0</v>
      </c>
      <c r="AQ3" s="28">
        <f>AM3</f>
        <v>0</v>
      </c>
      <c r="AR3" s="23" t="str">
        <f>IF($AJ3="P",$AF3,$AH3)</f>
        <v/>
      </c>
      <c r="AS3" s="23" t="str">
        <f>IF($AJ3="P",$AG3,$AI3)</f>
        <v/>
      </c>
    </row>
    <row r="4" spans="1:45" x14ac:dyDescent="0.25">
      <c r="H4" s="29"/>
      <c r="AA4" s="22"/>
      <c r="AB4" s="20"/>
      <c r="AC4" s="21"/>
      <c r="AD4" s="23">
        <f t="shared" si="0"/>
        <v>0</v>
      </c>
      <c r="AE4" s="23" t="str">
        <f t="shared" si="1"/>
        <v/>
      </c>
      <c r="AF4" s="23" t="str">
        <f>IF(AJ4="P",_xlfn.XLOOKUP($AQ4,Pitching!$AP$2:$AP$239,Pitching!$AS$2:$AS$239),"")</f>
        <v/>
      </c>
      <c r="AG4" s="23" t="str">
        <f>IF(AJ4="P",_xlfn.XLOOKUP($AQ4,Pitching!$AP$2:$AP$239,Pitching!$AT$2:$AT$239),"")</f>
        <v/>
      </c>
      <c r="AH4" s="23" t="str">
        <f>IF(J4&gt;0, IF(AJ4&lt;&gt;"P",_xlfn.XLOOKUP($AQ4,Batting!$AS$2:$AS$519,Batting!$AY$2:$AY$519),""),"")</f>
        <v/>
      </c>
      <c r="AI4" s="23" t="str" cm="1">
        <f t="array" ref="AI4">IF(J4&gt;0, IF(AJ4&lt;&gt;"P",_xlfn.XLOOKUP($AQ4,Batting!$AS$2:$AS$523,Batting!AZ$2:$AZ$523),""),"")</f>
        <v/>
      </c>
      <c r="AJ4" s="23" t="str">
        <f t="shared" si="2"/>
        <v/>
      </c>
      <c r="AK4" s="28" t="str">
        <f t="shared" si="3"/>
        <v/>
      </c>
      <c r="AN4" s="23" t="str">
        <f t="shared" ref="AN4:AN47" si="4">AJ4</f>
        <v/>
      </c>
      <c r="AO4" s="23" t="str">
        <f t="shared" ref="AO4:AO47" si="5">AE4</f>
        <v/>
      </c>
      <c r="AP4" s="23">
        <f t="shared" ref="AP4:AP47" si="6">AD4</f>
        <v>0</v>
      </c>
      <c r="AQ4" s="28">
        <f t="shared" ref="AQ4:AQ47" si="7">AM4</f>
        <v>0</v>
      </c>
      <c r="AR4" s="23" t="str">
        <f t="shared" ref="AR4:AR47" si="8">IF($AJ4="P",$AF4,$AH4)</f>
        <v/>
      </c>
      <c r="AS4" s="23" t="str">
        <f t="shared" ref="AS4:AS47" si="9">IF($AJ4="P",$AG4,$AI4)</f>
        <v/>
      </c>
    </row>
    <row r="5" spans="1:45" x14ac:dyDescent="0.25">
      <c r="H5" s="29"/>
      <c r="AA5" s="22"/>
      <c r="AB5" s="20"/>
      <c r="AC5" s="21"/>
      <c r="AD5" s="23">
        <f t="shared" si="0"/>
        <v>0</v>
      </c>
      <c r="AE5" s="23" t="str">
        <f t="shared" si="1"/>
        <v/>
      </c>
      <c r="AF5" s="23" t="str">
        <f>IF(AJ5="P",_xlfn.XLOOKUP($AQ5,Pitching!$AP$2:$AP$239,Pitching!$AS$2:$AS$239),"")</f>
        <v/>
      </c>
      <c r="AG5" s="23" t="str">
        <f>IF(AJ5="P",_xlfn.XLOOKUP($AQ5,Pitching!$AP$2:$AP$239,Pitching!$AT$2:$AT$239),"")</f>
        <v/>
      </c>
      <c r="AH5" s="23" t="str">
        <f>IF(J5&gt;0, IF(AJ5&lt;&gt;"P",_xlfn.XLOOKUP($AQ5,Batting!$AS$2:$AS$519,Batting!$AY$2:$AY$519),""),"")</f>
        <v/>
      </c>
      <c r="AI5" s="23" t="str" cm="1">
        <f t="array" ref="AI5">IF(J5&gt;0, IF(AJ5&lt;&gt;"P",_xlfn.XLOOKUP($AQ5,Batting!$AS$2:$AS$523,Batting!AZ$2:$AZ$523),""),"")</f>
        <v/>
      </c>
      <c r="AJ5" s="23" t="str">
        <f t="shared" si="2"/>
        <v/>
      </c>
      <c r="AK5" s="28" t="str">
        <f t="shared" si="3"/>
        <v/>
      </c>
      <c r="AN5" s="23" t="str">
        <f t="shared" si="4"/>
        <v/>
      </c>
      <c r="AO5" s="23" t="str">
        <f t="shared" si="5"/>
        <v/>
      </c>
      <c r="AP5" s="23">
        <f t="shared" si="6"/>
        <v>0</v>
      </c>
      <c r="AQ5" s="28">
        <f t="shared" si="7"/>
        <v>0</v>
      </c>
      <c r="AR5" s="23" t="str">
        <f t="shared" si="8"/>
        <v/>
      </c>
      <c r="AS5" s="23" t="str">
        <f t="shared" si="9"/>
        <v/>
      </c>
    </row>
    <row r="6" spans="1:45" x14ac:dyDescent="0.25">
      <c r="H6" s="29"/>
      <c r="AA6" s="22"/>
      <c r="AB6" s="20"/>
      <c r="AC6" s="21"/>
      <c r="AD6" s="23">
        <f t="shared" si="0"/>
        <v>0</v>
      </c>
      <c r="AE6" s="23" t="str">
        <f t="shared" si="1"/>
        <v/>
      </c>
      <c r="AF6" s="23" t="str">
        <f>IF(AJ6="P",_xlfn.XLOOKUP($AQ6,Pitching!$AP$2:$AP$239,Pitching!$AS$2:$AS$239),"")</f>
        <v/>
      </c>
      <c r="AG6" s="23" t="str">
        <f>IF(AJ6="P",_xlfn.XLOOKUP($AQ6,Pitching!$AP$2:$AP$239,Pitching!$AT$2:$AT$239),"")</f>
        <v/>
      </c>
      <c r="AH6" s="23" t="str">
        <f>IF(J6&gt;0, IF(AJ6&lt;&gt;"P",_xlfn.XLOOKUP($AQ6,Batting!$AS$2:$AS$519,Batting!$AY$2:$AY$519),""),"")</f>
        <v/>
      </c>
      <c r="AI6" s="23" t="str" cm="1">
        <f t="array" ref="AI6">IF(J6&gt;0, IF(AJ6&lt;&gt;"P",_xlfn.XLOOKUP($AQ6,Batting!$AS$2:$AS$523,Batting!AZ$2:$AZ$523),""),"")</f>
        <v/>
      </c>
      <c r="AJ6" s="23" t="str">
        <f t="shared" si="2"/>
        <v/>
      </c>
      <c r="AK6" s="28" t="str">
        <f t="shared" si="3"/>
        <v/>
      </c>
      <c r="AN6" s="23" t="str">
        <f t="shared" si="4"/>
        <v/>
      </c>
      <c r="AO6" s="23" t="str">
        <f t="shared" si="5"/>
        <v/>
      </c>
      <c r="AP6" s="23">
        <f t="shared" si="6"/>
        <v>0</v>
      </c>
      <c r="AQ6" s="28">
        <f t="shared" si="7"/>
        <v>0</v>
      </c>
      <c r="AR6" s="23" t="str">
        <f t="shared" si="8"/>
        <v/>
      </c>
      <c r="AS6" s="23" t="str">
        <f t="shared" si="9"/>
        <v/>
      </c>
    </row>
    <row r="7" spans="1:45" x14ac:dyDescent="0.25">
      <c r="H7" s="29"/>
      <c r="AA7" s="22"/>
      <c r="AB7" s="20"/>
      <c r="AC7" s="21"/>
      <c r="AD7" s="23">
        <f t="shared" si="0"/>
        <v>0</v>
      </c>
      <c r="AE7" s="23" t="str">
        <f t="shared" si="1"/>
        <v/>
      </c>
      <c r="AF7" s="23" t="str">
        <f>IF(AJ7="P",_xlfn.XLOOKUP($AQ7,Pitching!$AP$2:$AP$239,Pitching!$AS$2:$AS$239),"")</f>
        <v/>
      </c>
      <c r="AG7" s="23" t="str">
        <f>IF(AJ7="P",_xlfn.XLOOKUP($AQ7,Pitching!$AP$2:$AP$239,Pitching!$AT$2:$AT$239),"")</f>
        <v/>
      </c>
      <c r="AH7" s="23" t="str">
        <f>IF(J7&gt;0, IF(AJ7&lt;&gt;"P",_xlfn.XLOOKUP($AQ7,Batting!$AS$2:$AS$519,Batting!$AY$2:$AY$519),""),"")</f>
        <v/>
      </c>
      <c r="AI7" s="23" t="str" cm="1">
        <f t="array" ref="AI7">IF(J7&gt;0, IF(AJ7&lt;&gt;"P",_xlfn.XLOOKUP($AQ7,Batting!$AS$2:$AS$523,Batting!AZ$2:$AZ$523),""),"")</f>
        <v/>
      </c>
      <c r="AJ7" s="23" t="str">
        <f t="shared" si="2"/>
        <v/>
      </c>
      <c r="AK7" s="28" t="str">
        <f t="shared" si="3"/>
        <v/>
      </c>
      <c r="AN7" s="23" t="str">
        <f t="shared" si="4"/>
        <v/>
      </c>
      <c r="AO7" s="23" t="str">
        <f t="shared" si="5"/>
        <v/>
      </c>
      <c r="AP7" s="23">
        <f t="shared" si="6"/>
        <v>0</v>
      </c>
      <c r="AQ7" s="28">
        <f t="shared" si="7"/>
        <v>0</v>
      </c>
      <c r="AR7" s="23" t="str">
        <f t="shared" si="8"/>
        <v/>
      </c>
      <c r="AS7" s="23" t="str">
        <f t="shared" si="9"/>
        <v/>
      </c>
    </row>
    <row r="8" spans="1:45" x14ac:dyDescent="0.25">
      <c r="H8" s="29"/>
      <c r="AA8" s="22"/>
      <c r="AB8" s="20"/>
      <c r="AC8" s="21"/>
      <c r="AD8" s="23">
        <f t="shared" si="0"/>
        <v>0</v>
      </c>
      <c r="AE8" s="23" t="str">
        <f t="shared" si="1"/>
        <v/>
      </c>
      <c r="AF8" s="23" t="str">
        <f>IF(AJ8="P",_xlfn.XLOOKUP($AQ8,Pitching!$AP$2:$AP$239,Pitching!$AS$2:$AS$239),"")</f>
        <v/>
      </c>
      <c r="AG8" s="23" t="str">
        <f>IF(AJ8="P",_xlfn.XLOOKUP($AQ8,Pitching!$AP$2:$AP$239,Pitching!$AT$2:$AT$239),"")</f>
        <v/>
      </c>
      <c r="AH8" s="23" t="str">
        <f>IF(J8&gt;0, IF(AJ8&lt;&gt;"P",_xlfn.XLOOKUP($AQ8,Batting!$AS$2:$AS$519,Batting!$AY$2:$AY$519),""),"")</f>
        <v/>
      </c>
      <c r="AI8" s="23" t="str" cm="1">
        <f t="array" ref="AI8">IF(J8&gt;0, IF(AJ8&lt;&gt;"P",_xlfn.XLOOKUP($AQ8,Batting!$AS$2:$AS$523,Batting!AZ$2:$AZ$523),""),"")</f>
        <v/>
      </c>
      <c r="AJ8" s="23" t="str">
        <f t="shared" si="2"/>
        <v/>
      </c>
      <c r="AK8" s="28" t="str">
        <f t="shared" si="3"/>
        <v/>
      </c>
      <c r="AN8" s="23" t="str">
        <f t="shared" si="4"/>
        <v/>
      </c>
      <c r="AO8" s="23" t="str">
        <f t="shared" si="5"/>
        <v/>
      </c>
      <c r="AP8" s="23">
        <f t="shared" si="6"/>
        <v>0</v>
      </c>
      <c r="AQ8" s="28">
        <f t="shared" si="7"/>
        <v>0</v>
      </c>
      <c r="AR8" s="23" t="str">
        <f t="shared" si="8"/>
        <v/>
      </c>
      <c r="AS8" s="23" t="str">
        <f t="shared" si="9"/>
        <v/>
      </c>
    </row>
    <row r="9" spans="1:45" x14ac:dyDescent="0.25">
      <c r="H9" s="29"/>
      <c r="AA9" s="22"/>
      <c r="AB9" s="20"/>
      <c r="AC9" s="21"/>
      <c r="AD9" s="23">
        <f t="shared" si="0"/>
        <v>0</v>
      </c>
      <c r="AE9" s="23" t="str">
        <f t="shared" si="1"/>
        <v/>
      </c>
      <c r="AF9" s="23" t="str">
        <f>IF(AJ9="P",_xlfn.XLOOKUP($AQ9,Pitching!$AP$2:$AP$239,Pitching!$AS$2:$AS$239),"")</f>
        <v/>
      </c>
      <c r="AG9" s="23" t="str">
        <f>IF(AJ9="P",_xlfn.XLOOKUP($AQ9,Pitching!$AP$2:$AP$239,Pitching!$AT$2:$AT$239),"")</f>
        <v/>
      </c>
      <c r="AH9" s="23" t="str">
        <f>IF(J9&gt;0, IF(AJ9&lt;&gt;"P",_xlfn.XLOOKUP($AQ9,Batting!$AS$2:$AS$519,Batting!$AY$2:$AY$519),""),"")</f>
        <v/>
      </c>
      <c r="AI9" s="23" t="str" cm="1">
        <f t="array" ref="AI9">IF(J9&gt;0, IF(AJ9&lt;&gt;"P",_xlfn.XLOOKUP($AQ9,Batting!$AS$2:$AS$523,Batting!AZ$2:$AZ$523),""),"")</f>
        <v/>
      </c>
      <c r="AJ9" s="23" t="str">
        <f t="shared" si="2"/>
        <v/>
      </c>
      <c r="AK9" s="28" t="str">
        <f t="shared" si="3"/>
        <v/>
      </c>
      <c r="AN9" s="23" t="str">
        <f t="shared" si="4"/>
        <v/>
      </c>
      <c r="AO9" s="23" t="str">
        <f t="shared" si="5"/>
        <v/>
      </c>
      <c r="AP9" s="23">
        <f t="shared" si="6"/>
        <v>0</v>
      </c>
      <c r="AQ9" s="28">
        <f t="shared" si="7"/>
        <v>0</v>
      </c>
      <c r="AR9" s="23" t="str">
        <f t="shared" si="8"/>
        <v/>
      </c>
      <c r="AS9" s="23" t="str">
        <f t="shared" si="9"/>
        <v/>
      </c>
    </row>
    <row r="10" spans="1:45" x14ac:dyDescent="0.25">
      <c r="H10" s="29"/>
      <c r="AA10" s="22"/>
      <c r="AB10" s="20"/>
      <c r="AC10" s="21"/>
      <c r="AD10" s="23">
        <f t="shared" si="0"/>
        <v>0</v>
      </c>
      <c r="AE10" s="23" t="str">
        <f t="shared" si="1"/>
        <v/>
      </c>
      <c r="AF10" s="23" t="str">
        <f>IF(AJ10="P",_xlfn.XLOOKUP($AQ10,Pitching!$AP$2:$AP$239,Pitching!$AS$2:$AS$239),"")</f>
        <v/>
      </c>
      <c r="AG10" s="23" t="str">
        <f>IF(AJ10="P",_xlfn.XLOOKUP($AQ10,Pitching!$AP$2:$AP$239,Pitching!$AT$2:$AT$239),"")</f>
        <v/>
      </c>
      <c r="AH10" s="23" t="str">
        <f>IF(J10&gt;0, IF(AJ10&lt;&gt;"P",_xlfn.XLOOKUP($AQ10,Batting!$AS$2:$AS$519,Batting!$AY$2:$AY$519),""),"")</f>
        <v/>
      </c>
      <c r="AI10" s="23" t="str" cm="1">
        <f t="array" ref="AI10">IF(J10&gt;0, IF(AJ10&lt;&gt;"P",_xlfn.XLOOKUP($AQ10,Batting!$AS$2:$AS$523,Batting!AZ$2:$AZ$523),""),"")</f>
        <v/>
      </c>
      <c r="AJ10" s="23" t="str">
        <f t="shared" si="2"/>
        <v/>
      </c>
      <c r="AK10" s="28" t="str">
        <f t="shared" si="3"/>
        <v/>
      </c>
      <c r="AN10" s="23" t="str">
        <f t="shared" si="4"/>
        <v/>
      </c>
      <c r="AO10" s="23" t="str">
        <f t="shared" si="5"/>
        <v/>
      </c>
      <c r="AP10" s="23">
        <f t="shared" si="6"/>
        <v>0</v>
      </c>
      <c r="AQ10" s="28">
        <f t="shared" si="7"/>
        <v>0</v>
      </c>
      <c r="AR10" s="23" t="str">
        <f t="shared" si="8"/>
        <v/>
      </c>
      <c r="AS10" s="23" t="str">
        <f t="shared" si="9"/>
        <v/>
      </c>
    </row>
    <row r="11" spans="1:45" x14ac:dyDescent="0.25">
      <c r="H11" s="29"/>
      <c r="AA11" s="22"/>
      <c r="AB11" s="20"/>
      <c r="AC11" s="21"/>
      <c r="AD11" s="23">
        <f t="shared" si="0"/>
        <v>0</v>
      </c>
      <c r="AE11" s="23" t="str">
        <f t="shared" si="1"/>
        <v/>
      </c>
      <c r="AF11" s="23" t="str">
        <f>IF(AJ11="P",_xlfn.XLOOKUP($AQ11,Pitching!$AP$2:$AP$239,Pitching!$AS$2:$AS$239),"")</f>
        <v/>
      </c>
      <c r="AG11" s="23" t="str">
        <f>IF(AJ11="P",_xlfn.XLOOKUP($AQ11,Pitching!$AP$2:$AP$239,Pitching!$AT$2:$AT$239),"")</f>
        <v/>
      </c>
      <c r="AH11" s="23" t="str">
        <f>IF(J11&gt;0, IF(AJ11&lt;&gt;"P",_xlfn.XLOOKUP($AQ11,Batting!$AS$2:$AS$519,Batting!$AY$2:$AY$519),""),"")</f>
        <v/>
      </c>
      <c r="AI11" s="23" t="str" cm="1">
        <f t="array" ref="AI11">IF(J11&gt;0, IF(AJ11&lt;&gt;"P",_xlfn.XLOOKUP($AQ11,Batting!$AS$2:$AS$523,Batting!AZ$2:$AZ$523),""),"")</f>
        <v/>
      </c>
      <c r="AJ11" s="23" t="str">
        <f t="shared" si="2"/>
        <v/>
      </c>
      <c r="AK11" s="28" t="str">
        <f t="shared" si="3"/>
        <v/>
      </c>
      <c r="AN11" s="23" t="str">
        <f t="shared" si="4"/>
        <v/>
      </c>
      <c r="AO11" s="23" t="str">
        <f t="shared" si="5"/>
        <v/>
      </c>
      <c r="AP11" s="23">
        <f t="shared" si="6"/>
        <v>0</v>
      </c>
      <c r="AQ11" s="28">
        <f t="shared" si="7"/>
        <v>0</v>
      </c>
      <c r="AR11" s="23" t="str">
        <f t="shared" si="8"/>
        <v/>
      </c>
      <c r="AS11" s="23" t="str">
        <f t="shared" si="9"/>
        <v/>
      </c>
    </row>
    <row r="12" spans="1:45" x14ac:dyDescent="0.25">
      <c r="H12" s="29"/>
      <c r="AA12" s="22"/>
      <c r="AB12" s="20"/>
      <c r="AC12" s="21"/>
      <c r="AD12" s="23">
        <f t="shared" si="0"/>
        <v>0</v>
      </c>
      <c r="AE12" s="23" t="str">
        <f t="shared" si="1"/>
        <v/>
      </c>
      <c r="AF12" s="23" t="str">
        <f>IF(AJ12="P",_xlfn.XLOOKUP($AQ12,Pitching!$AP$2:$AP$239,Pitching!$AS$2:$AS$239),"")</f>
        <v/>
      </c>
      <c r="AG12" s="23" t="str">
        <f>IF(AJ12="P",_xlfn.XLOOKUP($AQ12,Pitching!$AP$2:$AP$239,Pitching!$AT$2:$AT$239),"")</f>
        <v/>
      </c>
      <c r="AH12" s="23" t="str">
        <f>IF(J12&gt;0, IF(AJ12&lt;&gt;"P",_xlfn.XLOOKUP($AQ12,Batting!$AS$2:$AS$519,Batting!$AY$2:$AY$519),""),"")</f>
        <v/>
      </c>
      <c r="AI12" s="23" t="str" cm="1">
        <f t="array" ref="AI12">IF(J12&gt;0, IF(AJ12&lt;&gt;"P",_xlfn.XLOOKUP($AQ12,Batting!$AS$2:$AS$523,Batting!AZ$2:$AZ$523),""),"")</f>
        <v/>
      </c>
      <c r="AJ12" s="23" t="str">
        <f t="shared" si="2"/>
        <v/>
      </c>
      <c r="AK12" s="28" t="str">
        <f t="shared" si="3"/>
        <v/>
      </c>
      <c r="AN12" s="23" t="str">
        <f t="shared" si="4"/>
        <v/>
      </c>
      <c r="AO12" s="23" t="str">
        <f t="shared" si="5"/>
        <v/>
      </c>
      <c r="AP12" s="23">
        <f t="shared" si="6"/>
        <v>0</v>
      </c>
      <c r="AQ12" s="28">
        <f t="shared" si="7"/>
        <v>0</v>
      </c>
      <c r="AR12" s="23" t="str">
        <f t="shared" si="8"/>
        <v/>
      </c>
      <c r="AS12" s="23" t="str">
        <f t="shared" si="9"/>
        <v/>
      </c>
    </row>
    <row r="13" spans="1:45" x14ac:dyDescent="0.25">
      <c r="H13" s="29"/>
      <c r="AA13" s="22"/>
      <c r="AB13" s="20"/>
      <c r="AC13" s="21"/>
      <c r="AD13" s="23">
        <f t="shared" si="0"/>
        <v>0</v>
      </c>
      <c r="AE13" s="23" t="str">
        <f t="shared" si="1"/>
        <v/>
      </c>
      <c r="AF13" s="23" t="str">
        <f>IF(AJ13="P",_xlfn.XLOOKUP($AQ13,Pitching!$AP$2:$AP$239,Pitching!$AS$2:$AS$239),"")</f>
        <v/>
      </c>
      <c r="AG13" s="23" t="str">
        <f>IF(AJ13="P",_xlfn.XLOOKUP($AQ13,Pitching!$AP$2:$AP$239,Pitching!$AT$2:$AT$239),"")</f>
        <v/>
      </c>
      <c r="AH13" s="23" t="str">
        <f>IF(J13&gt;0, IF(AJ13&lt;&gt;"P",_xlfn.XLOOKUP($AQ13,Batting!$AS$2:$AS$519,Batting!$AY$2:$AY$519),""),"")</f>
        <v/>
      </c>
      <c r="AI13" s="23" t="str" cm="1">
        <f t="array" ref="AI13">IF(J13&gt;0, IF(AJ13&lt;&gt;"P",_xlfn.XLOOKUP($AQ13,Batting!$AS$2:$AS$523,Batting!AZ$2:$AZ$523),""),"")</f>
        <v/>
      </c>
      <c r="AJ13" s="23" t="str">
        <f t="shared" si="2"/>
        <v/>
      </c>
      <c r="AK13" s="28" t="str">
        <f t="shared" si="3"/>
        <v/>
      </c>
      <c r="AN13" s="23" t="str">
        <f t="shared" si="4"/>
        <v/>
      </c>
      <c r="AO13" s="23" t="str">
        <f t="shared" si="5"/>
        <v/>
      </c>
      <c r="AP13" s="23">
        <f t="shared" si="6"/>
        <v>0</v>
      </c>
      <c r="AQ13" s="28">
        <f t="shared" si="7"/>
        <v>0</v>
      </c>
      <c r="AR13" s="23" t="str">
        <f t="shared" si="8"/>
        <v/>
      </c>
      <c r="AS13" s="23" t="str">
        <f t="shared" si="9"/>
        <v/>
      </c>
    </row>
    <row r="14" spans="1:45" x14ac:dyDescent="0.25">
      <c r="H14" s="29"/>
      <c r="AA14" s="22"/>
      <c r="AB14" s="20"/>
      <c r="AC14" s="21"/>
      <c r="AD14" s="23">
        <f t="shared" si="0"/>
        <v>0</v>
      </c>
      <c r="AE14" s="23" t="str">
        <f t="shared" si="1"/>
        <v/>
      </c>
      <c r="AF14" s="23" t="str">
        <f>IF(AJ14="P",_xlfn.XLOOKUP($AQ14,Pitching!$AP$2:$AP$239,Pitching!$AS$2:$AS$239),"")</f>
        <v/>
      </c>
      <c r="AG14" s="23" t="str">
        <f>IF(AJ14="P",_xlfn.XLOOKUP($AQ14,Pitching!$AP$2:$AP$239,Pitching!$AT$2:$AT$239),"")</f>
        <v/>
      </c>
      <c r="AH14" s="23" t="str">
        <f>IF(J14&gt;0, IF(AJ14&lt;&gt;"P",_xlfn.XLOOKUP($AQ14,Batting!$AS$2:$AS$519,Batting!$AY$2:$AY$519),""),"")</f>
        <v/>
      </c>
      <c r="AI14" s="23" t="str" cm="1">
        <f t="array" ref="AI14">IF(J14&gt;0, IF(AJ14&lt;&gt;"P",_xlfn.XLOOKUP($AQ14,Batting!$AS$2:$AS$523,Batting!AZ$2:$AZ$523),""),"")</f>
        <v/>
      </c>
      <c r="AJ14" s="23" t="str">
        <f t="shared" si="2"/>
        <v/>
      </c>
      <c r="AK14" s="28" t="str">
        <f t="shared" si="3"/>
        <v/>
      </c>
      <c r="AN14" s="23" t="str">
        <f t="shared" si="4"/>
        <v/>
      </c>
      <c r="AO14" s="23" t="str">
        <f t="shared" si="5"/>
        <v/>
      </c>
      <c r="AP14" s="23">
        <f t="shared" si="6"/>
        <v>0</v>
      </c>
      <c r="AQ14" s="28">
        <f t="shared" si="7"/>
        <v>0</v>
      </c>
      <c r="AR14" s="23" t="str">
        <f t="shared" si="8"/>
        <v/>
      </c>
      <c r="AS14" s="23" t="str">
        <f t="shared" si="9"/>
        <v/>
      </c>
    </row>
    <row r="15" spans="1:45" x14ac:dyDescent="0.25">
      <c r="H15" s="29"/>
      <c r="AA15" s="22"/>
      <c r="AB15" s="20"/>
      <c r="AC15" s="21"/>
      <c r="AD15" s="23">
        <f t="shared" si="0"/>
        <v>0</v>
      </c>
      <c r="AE15" s="23" t="str">
        <f t="shared" si="1"/>
        <v/>
      </c>
      <c r="AF15" s="23" t="str">
        <f>IF(AJ15="P",_xlfn.XLOOKUP($AQ15,Pitching!$AP$2:$AP$239,Pitching!$AS$2:$AS$239),"")</f>
        <v/>
      </c>
      <c r="AG15" s="23" t="str">
        <f>IF(AJ15="P",_xlfn.XLOOKUP($AQ15,Pitching!$AP$2:$AP$239,Pitching!$AT$2:$AT$239),"")</f>
        <v/>
      </c>
      <c r="AH15" s="23" t="str">
        <f>IF(J15&gt;0, IF(AJ15&lt;&gt;"P",_xlfn.XLOOKUP($AQ15,Batting!$AS$2:$AS$519,Batting!$AY$2:$AY$519),""),"")</f>
        <v/>
      </c>
      <c r="AI15" s="23" t="str" cm="1">
        <f t="array" ref="AI15">IF(J15&gt;0, IF(AJ15&lt;&gt;"P",_xlfn.XLOOKUP($AQ15,Batting!$AS$2:$AS$523,Batting!AZ$2:$AZ$523),""),"")</f>
        <v/>
      </c>
      <c r="AJ15" s="23" t="str">
        <f t="shared" si="2"/>
        <v/>
      </c>
      <c r="AK15" s="28" t="str">
        <f t="shared" si="3"/>
        <v/>
      </c>
      <c r="AN15" s="23" t="str">
        <f t="shared" si="4"/>
        <v/>
      </c>
      <c r="AO15" s="23" t="str">
        <f t="shared" si="5"/>
        <v/>
      </c>
      <c r="AP15" s="23">
        <f t="shared" si="6"/>
        <v>0</v>
      </c>
      <c r="AQ15" s="28">
        <f t="shared" si="7"/>
        <v>0</v>
      </c>
      <c r="AR15" s="23" t="str">
        <f t="shared" si="8"/>
        <v/>
      </c>
      <c r="AS15" s="23" t="str">
        <f t="shared" si="9"/>
        <v/>
      </c>
    </row>
    <row r="16" spans="1:45" x14ac:dyDescent="0.25">
      <c r="H16" s="29"/>
      <c r="AA16" s="22"/>
      <c r="AB16" s="20"/>
      <c r="AC16" s="21"/>
      <c r="AD16" s="23">
        <f t="shared" si="0"/>
        <v>0</v>
      </c>
      <c r="AE16" s="23" t="str">
        <f t="shared" si="1"/>
        <v/>
      </c>
      <c r="AF16" s="23" t="str">
        <f>IF(AJ16="P",_xlfn.XLOOKUP($AQ16,Pitching!$AP$2:$AP$239,Pitching!$AS$2:$AS$239),"")</f>
        <v/>
      </c>
      <c r="AG16" s="23" t="str">
        <f>IF(AJ16="P",_xlfn.XLOOKUP($AQ16,Pitching!$AP$2:$AP$239,Pitching!$AT$2:$AT$239),"")</f>
        <v/>
      </c>
      <c r="AH16" s="23" t="str">
        <f>IF(J16&gt;0, IF(AJ16&lt;&gt;"P",_xlfn.XLOOKUP($AQ16,Batting!$AS$2:$AS$519,Batting!$AY$2:$AY$519),""),"")</f>
        <v/>
      </c>
      <c r="AI16" s="23" t="str" cm="1">
        <f t="array" ref="AI16">IF(J16&gt;0, IF(AJ16&lt;&gt;"P",_xlfn.XLOOKUP($AQ16,Batting!$AS$2:$AS$523,Batting!AZ$2:$AZ$523),""),"")</f>
        <v/>
      </c>
      <c r="AJ16" s="23" t="str">
        <f t="shared" si="2"/>
        <v/>
      </c>
      <c r="AK16" s="28" t="str">
        <f t="shared" si="3"/>
        <v/>
      </c>
      <c r="AN16" s="23" t="str">
        <f t="shared" si="4"/>
        <v/>
      </c>
      <c r="AO16" s="23" t="str">
        <f t="shared" si="5"/>
        <v/>
      </c>
      <c r="AP16" s="23">
        <f t="shared" si="6"/>
        <v>0</v>
      </c>
      <c r="AQ16" s="28">
        <f t="shared" si="7"/>
        <v>0</v>
      </c>
      <c r="AR16" s="23" t="str">
        <f t="shared" si="8"/>
        <v/>
      </c>
      <c r="AS16" s="23" t="str">
        <f t="shared" si="9"/>
        <v/>
      </c>
    </row>
    <row r="17" spans="8:45" x14ac:dyDescent="0.25">
      <c r="H17" s="29"/>
      <c r="AA17" s="22"/>
      <c r="AB17" s="20"/>
      <c r="AC17" s="21"/>
      <c r="AD17" s="23">
        <f t="shared" si="0"/>
        <v>0</v>
      </c>
      <c r="AE17" s="23" t="str">
        <f t="shared" si="1"/>
        <v/>
      </c>
      <c r="AF17" s="23" t="str">
        <f>IF(AJ17="P",_xlfn.XLOOKUP($AQ17,Pitching!$AP$2:$AP$239,Pitching!$AS$2:$AS$239),"")</f>
        <v/>
      </c>
      <c r="AG17" s="23" t="str">
        <f>IF(AJ17="P",_xlfn.XLOOKUP($AQ17,Pitching!$AP$2:$AP$239,Pitching!$AT$2:$AT$239),"")</f>
        <v/>
      </c>
      <c r="AH17" s="23" t="str">
        <f>IF(J17&gt;0, IF(AJ17&lt;&gt;"P",_xlfn.XLOOKUP($AQ17,Batting!$AS$2:$AS$519,Batting!$AY$2:$AY$519),""),"")</f>
        <v/>
      </c>
      <c r="AI17" s="23" t="str" cm="1">
        <f t="array" ref="AI17">IF(J17&gt;0, IF(AJ17&lt;&gt;"P",_xlfn.XLOOKUP($AQ17,Batting!$AS$2:$AS$523,Batting!AZ$2:$AZ$523),""),"")</f>
        <v/>
      </c>
      <c r="AJ17" s="23" t="str">
        <f t="shared" si="2"/>
        <v/>
      </c>
      <c r="AK17" s="28" t="str">
        <f t="shared" si="3"/>
        <v/>
      </c>
      <c r="AN17" s="23" t="str">
        <f t="shared" si="4"/>
        <v/>
      </c>
      <c r="AO17" s="23" t="str">
        <f t="shared" si="5"/>
        <v/>
      </c>
      <c r="AP17" s="23">
        <f t="shared" si="6"/>
        <v>0</v>
      </c>
      <c r="AQ17" s="28">
        <f t="shared" si="7"/>
        <v>0</v>
      </c>
      <c r="AR17" s="23" t="str">
        <f t="shared" si="8"/>
        <v/>
      </c>
      <c r="AS17" s="23" t="str">
        <f t="shared" si="9"/>
        <v/>
      </c>
    </row>
    <row r="18" spans="8:45" x14ac:dyDescent="0.25">
      <c r="H18" s="29"/>
      <c r="AA18" s="22"/>
      <c r="AB18" s="20"/>
      <c r="AC18" s="21"/>
      <c r="AD18" s="23">
        <f t="shared" si="0"/>
        <v>0</v>
      </c>
      <c r="AE18" s="23" t="str">
        <f t="shared" si="1"/>
        <v/>
      </c>
      <c r="AF18" s="23" t="str">
        <f>IF(AJ18="P",_xlfn.XLOOKUP($AQ18,Pitching!$AP$2:$AP$239,Pitching!$AS$2:$AS$239),"")</f>
        <v/>
      </c>
      <c r="AG18" s="23" t="str">
        <f>IF(AJ18="P",_xlfn.XLOOKUP($AQ18,Pitching!$AP$2:$AP$239,Pitching!$AT$2:$AT$239),"")</f>
        <v/>
      </c>
      <c r="AH18" s="23" t="str">
        <f>IF(J18&gt;0, IF(AJ18&lt;&gt;"P",_xlfn.XLOOKUP($AQ18,Batting!$AS$2:$AS$519,Batting!$AY$2:$AY$519),""),"")</f>
        <v/>
      </c>
      <c r="AI18" s="23" t="str" cm="1">
        <f t="array" ref="AI18">IF(J18&gt;0, IF(AJ18&lt;&gt;"P",_xlfn.XLOOKUP($AQ18,Batting!$AS$2:$AS$523,Batting!AZ$2:$AZ$523),""),"")</f>
        <v/>
      </c>
      <c r="AJ18" s="23" t="str">
        <f t="shared" si="2"/>
        <v/>
      </c>
      <c r="AK18" s="28" t="str">
        <f t="shared" si="3"/>
        <v/>
      </c>
      <c r="AN18" s="23" t="str">
        <f t="shared" si="4"/>
        <v/>
      </c>
      <c r="AO18" s="23" t="str">
        <f t="shared" si="5"/>
        <v/>
      </c>
      <c r="AP18" s="23">
        <f t="shared" si="6"/>
        <v>0</v>
      </c>
      <c r="AQ18" s="28">
        <f t="shared" si="7"/>
        <v>0</v>
      </c>
      <c r="AR18" s="23" t="str">
        <f t="shared" si="8"/>
        <v/>
      </c>
      <c r="AS18" s="23" t="str">
        <f t="shared" si="9"/>
        <v/>
      </c>
    </row>
    <row r="19" spans="8:45" x14ac:dyDescent="0.25">
      <c r="H19" s="29"/>
      <c r="AA19" s="22"/>
      <c r="AB19" s="20"/>
      <c r="AC19" s="21"/>
      <c r="AD19" s="23">
        <f t="shared" si="0"/>
        <v>0</v>
      </c>
      <c r="AE19" s="23" t="str">
        <f t="shared" si="1"/>
        <v/>
      </c>
      <c r="AF19" s="23" t="str">
        <f>IF(AJ19="P",_xlfn.XLOOKUP($AQ19,Pitching!$AP$2:$AP$239,Pitching!$AS$2:$AS$239),"")</f>
        <v/>
      </c>
      <c r="AG19" s="23" t="str">
        <f>IF(AJ19="P",_xlfn.XLOOKUP($AQ19,Pitching!$AP$2:$AP$239,Pitching!$AT$2:$AT$239),"")</f>
        <v/>
      </c>
      <c r="AH19" s="23" t="str">
        <f>IF(J19&gt;0, IF(AJ19&lt;&gt;"P",_xlfn.XLOOKUP($AQ19,Batting!$AS$2:$AS$519,Batting!$AY$2:$AY$519),""),"")</f>
        <v/>
      </c>
      <c r="AI19" s="23" t="str" cm="1">
        <f t="array" ref="AI19">IF(J19&gt;0, IF(AJ19&lt;&gt;"P",_xlfn.XLOOKUP($AQ19,Batting!$AS$2:$AS$523,Batting!AZ$2:$AZ$523),""),"")</f>
        <v/>
      </c>
      <c r="AJ19" s="23" t="str">
        <f t="shared" si="2"/>
        <v/>
      </c>
      <c r="AK19" s="28" t="str">
        <f t="shared" si="3"/>
        <v/>
      </c>
      <c r="AN19" s="23" t="str">
        <f t="shared" si="4"/>
        <v/>
      </c>
      <c r="AO19" s="23" t="str">
        <f t="shared" si="5"/>
        <v/>
      </c>
      <c r="AP19" s="23">
        <f t="shared" si="6"/>
        <v>0</v>
      </c>
      <c r="AQ19" s="28">
        <f t="shared" si="7"/>
        <v>0</v>
      </c>
      <c r="AR19" s="23" t="str">
        <f t="shared" si="8"/>
        <v/>
      </c>
      <c r="AS19" s="23" t="str">
        <f t="shared" si="9"/>
        <v/>
      </c>
    </row>
    <row r="20" spans="8:45" x14ac:dyDescent="0.25">
      <c r="H20" s="29"/>
      <c r="AA20" s="22"/>
      <c r="AB20" s="20"/>
      <c r="AC20" s="21"/>
      <c r="AD20" s="23">
        <f t="shared" si="0"/>
        <v>0</v>
      </c>
      <c r="AE20" s="23" t="str">
        <f t="shared" si="1"/>
        <v/>
      </c>
      <c r="AF20" s="23" t="str">
        <f>IF(AJ20="P",_xlfn.XLOOKUP($AQ20,Pitching!$AP$2:$AP$239,Pitching!$AS$2:$AS$239),"")</f>
        <v/>
      </c>
      <c r="AG20" s="23" t="str">
        <f>IF(AJ20="P",_xlfn.XLOOKUP($AQ20,Pitching!$AP$2:$AP$239,Pitching!$AT$2:$AT$239),"")</f>
        <v/>
      </c>
      <c r="AH20" s="23" t="str">
        <f>IF(J20&gt;0, IF(AJ20&lt;&gt;"P",_xlfn.XLOOKUP($AQ20,Batting!$AS$2:$AS$519,Batting!$AY$2:$AY$519),""),"")</f>
        <v/>
      </c>
      <c r="AI20" s="23" t="str" cm="1">
        <f t="array" ref="AI20">IF(J20&gt;0, IF(AJ20&lt;&gt;"P",_xlfn.XLOOKUP($AQ20,Batting!$AS$2:$AS$523,Batting!AZ$2:$AZ$523),""),"")</f>
        <v/>
      </c>
      <c r="AJ20" s="23" t="str">
        <f t="shared" si="2"/>
        <v/>
      </c>
      <c r="AK20" s="28" t="str">
        <f t="shared" si="3"/>
        <v/>
      </c>
      <c r="AN20" s="23" t="str">
        <f t="shared" si="4"/>
        <v/>
      </c>
      <c r="AO20" s="23" t="str">
        <f t="shared" si="5"/>
        <v/>
      </c>
      <c r="AP20" s="23">
        <f t="shared" si="6"/>
        <v>0</v>
      </c>
      <c r="AQ20" s="28">
        <f t="shared" si="7"/>
        <v>0</v>
      </c>
      <c r="AR20" s="23" t="str">
        <f t="shared" si="8"/>
        <v/>
      </c>
      <c r="AS20" s="23" t="str">
        <f t="shared" si="9"/>
        <v/>
      </c>
    </row>
    <row r="21" spans="8:45" x14ac:dyDescent="0.25">
      <c r="H21" s="29"/>
      <c r="AA21" s="22"/>
      <c r="AB21" s="20"/>
      <c r="AC21" s="21"/>
      <c r="AD21" s="23">
        <f t="shared" si="0"/>
        <v>0</v>
      </c>
      <c r="AE21" s="23" t="str">
        <f t="shared" si="1"/>
        <v/>
      </c>
      <c r="AF21" s="23" t="str">
        <f>IF(AJ21="P",_xlfn.XLOOKUP($AQ21,Pitching!$AP$2:$AP$239,Pitching!$AS$2:$AS$239),"")</f>
        <v/>
      </c>
      <c r="AG21" s="23" t="str">
        <f>IF(AJ21="P",_xlfn.XLOOKUP($AQ21,Pitching!$AP$2:$AP$239,Pitching!$AT$2:$AT$239),"")</f>
        <v/>
      </c>
      <c r="AH21" s="23" t="str">
        <f>IF(J21&gt;0, IF(AJ21&lt;&gt;"P",_xlfn.XLOOKUP($AQ21,Batting!$AS$2:$AS$519,Batting!$AY$2:$AY$519),""),"")</f>
        <v/>
      </c>
      <c r="AI21" s="23" t="str" cm="1">
        <f t="array" ref="AI21">IF(J21&gt;0, IF(AJ21&lt;&gt;"P",_xlfn.XLOOKUP($AQ21,Batting!$AS$2:$AS$523,Batting!AZ$2:$AZ$523),""),"")</f>
        <v/>
      </c>
      <c r="AJ21" s="23" t="str">
        <f t="shared" si="2"/>
        <v/>
      </c>
      <c r="AK21" s="28" t="str">
        <f t="shared" si="3"/>
        <v/>
      </c>
      <c r="AN21" s="23" t="str">
        <f t="shared" si="4"/>
        <v/>
      </c>
      <c r="AO21" s="23" t="str">
        <f t="shared" si="5"/>
        <v/>
      </c>
      <c r="AP21" s="23">
        <f t="shared" si="6"/>
        <v>0</v>
      </c>
      <c r="AQ21" s="28">
        <f t="shared" si="7"/>
        <v>0</v>
      </c>
      <c r="AR21" s="23" t="str">
        <f t="shared" si="8"/>
        <v/>
      </c>
      <c r="AS21" s="23" t="str">
        <f t="shared" si="9"/>
        <v/>
      </c>
    </row>
    <row r="22" spans="8:45" x14ac:dyDescent="0.25">
      <c r="H22" s="29"/>
      <c r="AA22" s="22"/>
      <c r="AB22" s="20"/>
      <c r="AC22" s="21"/>
      <c r="AD22" s="23">
        <f t="shared" si="0"/>
        <v>0</v>
      </c>
      <c r="AE22" s="23" t="str">
        <f t="shared" si="1"/>
        <v/>
      </c>
      <c r="AF22" s="23" t="str">
        <f>IF(AJ22="P",_xlfn.XLOOKUP($AQ22,Pitching!$AP$2:$AP$239,Pitching!$AS$2:$AS$239),"")</f>
        <v/>
      </c>
      <c r="AG22" s="23" t="str">
        <f>IF(AJ22="P",_xlfn.XLOOKUP($AQ22,Pitching!$AP$2:$AP$239,Pitching!$AT$2:$AT$239),"")</f>
        <v/>
      </c>
      <c r="AH22" s="23" t="str">
        <f>IF(J22&gt;0, IF(AJ22&lt;&gt;"P",_xlfn.XLOOKUP($AQ22,Batting!$AS$2:$AS$519,Batting!$AY$2:$AY$519),""),"")</f>
        <v/>
      </c>
      <c r="AI22" s="23" t="str" cm="1">
        <f t="array" ref="AI22">IF(J22&gt;0, IF(AJ22&lt;&gt;"P",_xlfn.XLOOKUP($AQ22,Batting!$AS$2:$AS$523,Batting!AZ$2:$AZ$523),""),"")</f>
        <v/>
      </c>
      <c r="AJ22" s="23" t="str">
        <f t="shared" si="2"/>
        <v/>
      </c>
      <c r="AK22" s="28" t="str">
        <f t="shared" si="3"/>
        <v/>
      </c>
      <c r="AN22" s="23" t="str">
        <f t="shared" si="4"/>
        <v/>
      </c>
      <c r="AO22" s="23" t="str">
        <f t="shared" si="5"/>
        <v/>
      </c>
      <c r="AP22" s="23">
        <f t="shared" si="6"/>
        <v>0</v>
      </c>
      <c r="AQ22" s="28">
        <f t="shared" si="7"/>
        <v>0</v>
      </c>
      <c r="AR22" s="23" t="str">
        <f t="shared" si="8"/>
        <v/>
      </c>
      <c r="AS22" s="23" t="str">
        <f t="shared" si="9"/>
        <v/>
      </c>
    </row>
    <row r="23" spans="8:45" x14ac:dyDescent="0.25">
      <c r="H23" s="29"/>
      <c r="AA23" s="22"/>
      <c r="AB23" s="20"/>
      <c r="AC23" s="21"/>
      <c r="AD23" s="23">
        <f t="shared" si="0"/>
        <v>0</v>
      </c>
      <c r="AE23" s="23" t="str">
        <f t="shared" si="1"/>
        <v/>
      </c>
      <c r="AF23" s="23" t="str">
        <f>IF(AJ23="P",_xlfn.XLOOKUP($AQ23,Pitching!$AP$2:$AP$239,Pitching!$AS$2:$AS$239),"")</f>
        <v/>
      </c>
      <c r="AG23" s="23" t="str">
        <f>IF(AJ23="P",_xlfn.XLOOKUP($AQ23,Pitching!$AP$2:$AP$239,Pitching!$AT$2:$AT$239),"")</f>
        <v/>
      </c>
      <c r="AH23" s="23" t="str">
        <f>IF(J23&gt;0, IF(AJ23&lt;&gt;"P",_xlfn.XLOOKUP($AQ23,Batting!$AS$2:$AS$519,Batting!$AY$2:$AY$519),""),"")</f>
        <v/>
      </c>
      <c r="AI23" s="23" t="str" cm="1">
        <f t="array" ref="AI23">IF(J23&gt;0, IF(AJ23&lt;&gt;"P",_xlfn.XLOOKUP($AQ23,Batting!$AS$2:$AS$523,Batting!AZ$2:$AZ$523),""),"")</f>
        <v/>
      </c>
      <c r="AJ23" s="23" t="str">
        <f t="shared" si="2"/>
        <v/>
      </c>
      <c r="AK23" s="28" t="str">
        <f t="shared" si="3"/>
        <v/>
      </c>
      <c r="AN23" s="23" t="str">
        <f t="shared" si="4"/>
        <v/>
      </c>
      <c r="AO23" s="23" t="str">
        <f t="shared" si="5"/>
        <v/>
      </c>
      <c r="AP23" s="23">
        <f t="shared" si="6"/>
        <v>0</v>
      </c>
      <c r="AQ23" s="28">
        <f t="shared" si="7"/>
        <v>0</v>
      </c>
      <c r="AR23" s="23" t="str">
        <f t="shared" si="8"/>
        <v/>
      </c>
      <c r="AS23" s="23" t="str">
        <f t="shared" si="9"/>
        <v/>
      </c>
    </row>
    <row r="24" spans="8:45" x14ac:dyDescent="0.25">
      <c r="H24" s="29"/>
      <c r="AA24" s="22"/>
      <c r="AB24" s="20"/>
      <c r="AC24" s="21"/>
      <c r="AD24" s="23">
        <f t="shared" si="0"/>
        <v>0</v>
      </c>
      <c r="AE24" s="23" t="str">
        <f t="shared" si="1"/>
        <v/>
      </c>
      <c r="AF24" s="23" t="str">
        <f>IF(AJ24="P",_xlfn.XLOOKUP($AQ24,Pitching!$AP$2:$AP$239,Pitching!$AS$2:$AS$239),"")</f>
        <v/>
      </c>
      <c r="AG24" s="23" t="str">
        <f>IF(AJ24="P",_xlfn.XLOOKUP($AQ24,Pitching!$AP$2:$AP$239,Pitching!$AT$2:$AT$239),"")</f>
        <v/>
      </c>
      <c r="AH24" s="23" t="str">
        <f>IF(J24&gt;0, IF(AJ24&lt;&gt;"P",_xlfn.XLOOKUP($AQ24,Batting!$AS$2:$AS$519,Batting!$AY$2:$AY$519),""),"")</f>
        <v/>
      </c>
      <c r="AI24" s="23" t="str" cm="1">
        <f t="array" ref="AI24">IF(J24&gt;0, IF(AJ24&lt;&gt;"P",_xlfn.XLOOKUP($AQ24,Batting!$AS$2:$AS$523,Batting!AZ$2:$AZ$523),""),"")</f>
        <v/>
      </c>
      <c r="AJ24" s="23" t="str">
        <f t="shared" si="2"/>
        <v/>
      </c>
      <c r="AK24" s="28" t="str">
        <f t="shared" si="3"/>
        <v/>
      </c>
      <c r="AN24" s="23" t="str">
        <f t="shared" si="4"/>
        <v/>
      </c>
      <c r="AO24" s="23" t="str">
        <f t="shared" si="5"/>
        <v/>
      </c>
      <c r="AP24" s="23">
        <f t="shared" si="6"/>
        <v>0</v>
      </c>
      <c r="AQ24" s="28">
        <f t="shared" si="7"/>
        <v>0</v>
      </c>
      <c r="AR24" s="23" t="str">
        <f t="shared" si="8"/>
        <v/>
      </c>
      <c r="AS24" s="23" t="str">
        <f t="shared" si="9"/>
        <v/>
      </c>
    </row>
    <row r="25" spans="8:45" x14ac:dyDescent="0.25">
      <c r="H25" s="29"/>
      <c r="AA25" s="22"/>
      <c r="AB25" s="20"/>
      <c r="AC25" s="21"/>
      <c r="AD25" s="23">
        <f t="shared" si="0"/>
        <v>0</v>
      </c>
      <c r="AE25" s="23" t="str">
        <f t="shared" si="1"/>
        <v/>
      </c>
      <c r="AF25" s="23" t="str">
        <f>IF(AJ25="P",_xlfn.XLOOKUP($AQ25,Pitching!$AP$2:$AP$239,Pitching!$AS$2:$AS$239),"")</f>
        <v/>
      </c>
      <c r="AG25" s="23" t="str">
        <f>IF(AJ25="P",_xlfn.XLOOKUP($AQ25,Pitching!$AP$2:$AP$239,Pitching!$AT$2:$AT$239),"")</f>
        <v/>
      </c>
      <c r="AH25" s="23" t="str">
        <f>IF(J25&gt;0, IF(AJ25&lt;&gt;"P",_xlfn.XLOOKUP($AQ25,Batting!$AS$2:$AS$519,Batting!$AY$2:$AY$519),""),"")</f>
        <v/>
      </c>
      <c r="AI25" s="23" t="str" cm="1">
        <f t="array" ref="AI25">IF(J25&gt;0, IF(AJ25&lt;&gt;"P",_xlfn.XLOOKUP($AQ25,Batting!$AS$2:$AS$523,Batting!AZ$2:$AZ$523),""),"")</f>
        <v/>
      </c>
      <c r="AJ25" s="23" t="str">
        <f t="shared" si="2"/>
        <v/>
      </c>
      <c r="AK25" s="28" t="str">
        <f t="shared" si="3"/>
        <v/>
      </c>
      <c r="AN25" s="23" t="str">
        <f t="shared" si="4"/>
        <v/>
      </c>
      <c r="AO25" s="23" t="str">
        <f t="shared" si="5"/>
        <v/>
      </c>
      <c r="AP25" s="23">
        <f t="shared" si="6"/>
        <v>0</v>
      </c>
      <c r="AQ25" s="28">
        <f t="shared" si="7"/>
        <v>0</v>
      </c>
      <c r="AR25" s="23" t="str">
        <f t="shared" si="8"/>
        <v/>
      </c>
      <c r="AS25" s="23" t="str">
        <f t="shared" si="9"/>
        <v/>
      </c>
    </row>
    <row r="26" spans="8:45" x14ac:dyDescent="0.25">
      <c r="H26" s="29"/>
      <c r="AA26" s="22"/>
      <c r="AB26" s="20"/>
      <c r="AC26" s="21"/>
      <c r="AD26" s="23">
        <f t="shared" si="0"/>
        <v>0</v>
      </c>
      <c r="AE26" s="23" t="str">
        <f t="shared" si="1"/>
        <v/>
      </c>
      <c r="AF26" s="23" t="str">
        <f>IF(AJ26="P",_xlfn.XLOOKUP($AQ26,Pitching!$AP$2:$AP$239,Pitching!$AS$2:$AS$239),"")</f>
        <v/>
      </c>
      <c r="AG26" s="23" t="str">
        <f>IF(AJ26="P",_xlfn.XLOOKUP($AQ26,Pitching!$AP$2:$AP$239,Pitching!$AT$2:$AT$239),"")</f>
        <v/>
      </c>
      <c r="AH26" s="23" t="str">
        <f>IF(J26&gt;0, IF(AJ26&lt;&gt;"P",_xlfn.XLOOKUP($AQ26,Batting!$AS$2:$AS$519,Batting!$AY$2:$AY$519),""),"")</f>
        <v/>
      </c>
      <c r="AI26" s="23" t="str" cm="1">
        <f t="array" ref="AI26">IF(J26&gt;0, IF(AJ26&lt;&gt;"P",_xlfn.XLOOKUP($AQ26,Batting!$AS$2:$AS$523,Batting!AZ$2:$AZ$523),""),"")</f>
        <v/>
      </c>
      <c r="AJ26" s="23" t="str">
        <f t="shared" si="2"/>
        <v/>
      </c>
      <c r="AK26" s="28" t="str">
        <f t="shared" si="3"/>
        <v/>
      </c>
      <c r="AN26" s="23" t="str">
        <f t="shared" si="4"/>
        <v/>
      </c>
      <c r="AO26" s="23" t="str">
        <f t="shared" si="5"/>
        <v/>
      </c>
      <c r="AP26" s="23">
        <f t="shared" si="6"/>
        <v>0</v>
      </c>
      <c r="AQ26" s="28">
        <f t="shared" si="7"/>
        <v>0</v>
      </c>
      <c r="AR26" s="23" t="str">
        <f t="shared" si="8"/>
        <v/>
      </c>
      <c r="AS26" s="23" t="str">
        <f t="shared" si="9"/>
        <v/>
      </c>
    </row>
    <row r="27" spans="8:45" x14ac:dyDescent="0.25">
      <c r="H27" s="29"/>
      <c r="AA27" s="22"/>
      <c r="AB27" s="20"/>
      <c r="AC27" s="21"/>
      <c r="AD27" s="23">
        <f t="shared" si="0"/>
        <v>0</v>
      </c>
      <c r="AE27" s="23" t="str">
        <f t="shared" si="1"/>
        <v/>
      </c>
      <c r="AF27" s="23" t="str">
        <f>IF(AJ27="P",_xlfn.XLOOKUP($AQ27,Pitching!$AP$2:$AP$239,Pitching!$AS$2:$AS$239),"")</f>
        <v/>
      </c>
      <c r="AG27" s="23" t="str">
        <f>IF(AJ27="P",_xlfn.XLOOKUP($AQ27,Pitching!$AP$2:$AP$239,Pitching!$AT$2:$AT$239),"")</f>
        <v/>
      </c>
      <c r="AH27" s="23" t="str">
        <f>IF(J27&gt;0, IF(AJ27&lt;&gt;"P",_xlfn.XLOOKUP($AQ27,Batting!$AS$2:$AS$519,Batting!$AY$2:$AY$519),""),"")</f>
        <v/>
      </c>
      <c r="AI27" s="23" t="str" cm="1">
        <f t="array" ref="AI27">IF(J27&gt;0, IF(AJ27&lt;&gt;"P",_xlfn.XLOOKUP($AQ27,Batting!$AS$2:$AS$523,Batting!AZ$2:$AZ$523),""),"")</f>
        <v/>
      </c>
      <c r="AJ27" s="23" t="str">
        <f t="shared" si="2"/>
        <v/>
      </c>
      <c r="AK27" s="28" t="str">
        <f t="shared" si="3"/>
        <v/>
      </c>
      <c r="AN27" s="23" t="str">
        <f t="shared" si="4"/>
        <v/>
      </c>
      <c r="AO27" s="23" t="str">
        <f t="shared" si="5"/>
        <v/>
      </c>
      <c r="AP27" s="23">
        <f t="shared" si="6"/>
        <v>0</v>
      </c>
      <c r="AQ27" s="28">
        <f t="shared" si="7"/>
        <v>0</v>
      </c>
      <c r="AR27" s="23" t="str">
        <f t="shared" si="8"/>
        <v/>
      </c>
      <c r="AS27" s="23" t="str">
        <f t="shared" si="9"/>
        <v/>
      </c>
    </row>
    <row r="28" spans="8:45" x14ac:dyDescent="0.25">
      <c r="H28" s="29"/>
      <c r="AA28" s="22"/>
      <c r="AB28" s="20"/>
      <c r="AC28" s="21"/>
      <c r="AD28" s="23">
        <f t="shared" si="0"/>
        <v>0</v>
      </c>
      <c r="AE28" s="23" t="str">
        <f t="shared" si="1"/>
        <v/>
      </c>
      <c r="AF28" s="23" t="str">
        <f>IF(AJ28="P",_xlfn.XLOOKUP($AQ28,Pitching!$AP$2:$AP$239,Pitching!$AS$2:$AS$239),"")</f>
        <v/>
      </c>
      <c r="AG28" s="23" t="str">
        <f>IF(AJ28="P",_xlfn.XLOOKUP($AQ28,Pitching!$AP$2:$AP$239,Pitching!$AT$2:$AT$239),"")</f>
        <v/>
      </c>
      <c r="AH28" s="23" t="str">
        <f>IF(J28&gt;0, IF(AJ28&lt;&gt;"P",_xlfn.XLOOKUP($AQ28,Batting!$AS$2:$AS$519,Batting!$AY$2:$AY$519),""),"")</f>
        <v/>
      </c>
      <c r="AI28" s="23" t="str" cm="1">
        <f t="array" ref="AI28">IF(J28&gt;0, IF(AJ28&lt;&gt;"P",_xlfn.XLOOKUP($AQ28,Batting!$AS$2:$AS$523,Batting!AZ$2:$AZ$523),""),"")</f>
        <v/>
      </c>
      <c r="AJ28" s="23" t="str">
        <f t="shared" si="2"/>
        <v/>
      </c>
      <c r="AK28" s="28" t="str">
        <f t="shared" si="3"/>
        <v/>
      </c>
      <c r="AN28" s="23" t="str">
        <f t="shared" si="4"/>
        <v/>
      </c>
      <c r="AO28" s="23" t="str">
        <f t="shared" si="5"/>
        <v/>
      </c>
      <c r="AP28" s="23">
        <f t="shared" si="6"/>
        <v>0</v>
      </c>
      <c r="AQ28" s="28">
        <f t="shared" si="7"/>
        <v>0</v>
      </c>
      <c r="AR28" s="23" t="str">
        <f t="shared" si="8"/>
        <v/>
      </c>
      <c r="AS28" s="23" t="str">
        <f t="shared" si="9"/>
        <v/>
      </c>
    </row>
    <row r="29" spans="8:45" x14ac:dyDescent="0.25">
      <c r="H29" s="29"/>
      <c r="AA29" s="22"/>
      <c r="AB29" s="20"/>
      <c r="AC29" s="21"/>
      <c r="AD29" s="23">
        <f t="shared" si="0"/>
        <v>0</v>
      </c>
      <c r="AE29" s="23" t="str">
        <f t="shared" si="1"/>
        <v/>
      </c>
      <c r="AF29" s="23" t="str">
        <f>IF(AJ29="P",_xlfn.XLOOKUP($AQ29,Pitching!$AP$2:$AP$239,Pitching!$AS$2:$AS$239),"")</f>
        <v/>
      </c>
      <c r="AG29" s="23" t="str">
        <f>IF(AJ29="P",_xlfn.XLOOKUP($AQ29,Pitching!$AP$2:$AP$239,Pitching!$AT$2:$AT$239),"")</f>
        <v/>
      </c>
      <c r="AH29" s="23" t="str">
        <f>IF(J29&gt;0, IF(AJ29&lt;&gt;"P",_xlfn.XLOOKUP($AQ29,Batting!$AS$2:$AS$519,Batting!$AY$2:$AY$519),""),"")</f>
        <v/>
      </c>
      <c r="AI29" s="23" t="str" cm="1">
        <f t="array" ref="AI29">IF(J29&gt;0, IF(AJ29&lt;&gt;"P",_xlfn.XLOOKUP($AQ29,Batting!$AS$2:$AS$523,Batting!AZ$2:$AZ$523),""),"")</f>
        <v/>
      </c>
      <c r="AJ29" s="23" t="str">
        <f t="shared" si="2"/>
        <v/>
      </c>
      <c r="AK29" s="28" t="str">
        <f t="shared" si="3"/>
        <v/>
      </c>
      <c r="AN29" s="23" t="str">
        <f t="shared" si="4"/>
        <v/>
      </c>
      <c r="AO29" s="23" t="str">
        <f t="shared" si="5"/>
        <v/>
      </c>
      <c r="AP29" s="23">
        <f t="shared" si="6"/>
        <v>0</v>
      </c>
      <c r="AQ29" s="28">
        <f t="shared" si="7"/>
        <v>0</v>
      </c>
      <c r="AR29" s="23" t="str">
        <f t="shared" si="8"/>
        <v/>
      </c>
      <c r="AS29" s="23" t="str">
        <f t="shared" si="9"/>
        <v/>
      </c>
    </row>
    <row r="30" spans="8:45" x14ac:dyDescent="0.25">
      <c r="H30" s="29"/>
      <c r="AA30" s="22"/>
      <c r="AB30" s="20"/>
      <c r="AC30" s="21"/>
      <c r="AD30" s="23">
        <f t="shared" si="0"/>
        <v>0</v>
      </c>
      <c r="AE30" s="23" t="str">
        <f t="shared" si="1"/>
        <v/>
      </c>
      <c r="AF30" s="23" t="str">
        <f>IF(AJ30="P",_xlfn.XLOOKUP($AQ30,Pitching!$AP$2:$AP$239,Pitching!$AS$2:$AS$239),"")</f>
        <v/>
      </c>
      <c r="AG30" s="23" t="str">
        <f>IF(AJ30="P",_xlfn.XLOOKUP($AQ30,Pitching!$AP$2:$AP$239,Pitching!$AT$2:$AT$239),"")</f>
        <v/>
      </c>
      <c r="AH30" s="23" t="str">
        <f>IF(J30&gt;0, IF(AJ30&lt;&gt;"P",_xlfn.XLOOKUP($AQ30,Batting!$AS$2:$AS$519,Batting!$AY$2:$AY$519),""),"")</f>
        <v/>
      </c>
      <c r="AI30" s="23" t="str" cm="1">
        <f t="array" ref="AI30">IF(J30&gt;0, IF(AJ30&lt;&gt;"P",_xlfn.XLOOKUP($AQ30,Batting!$AS$2:$AS$523,Batting!AZ$2:$AZ$523),""),"")</f>
        <v/>
      </c>
      <c r="AJ30" s="23" t="str">
        <f t="shared" si="2"/>
        <v/>
      </c>
      <c r="AK30" s="28" t="str">
        <f t="shared" si="3"/>
        <v/>
      </c>
      <c r="AN30" s="23" t="str">
        <f t="shared" si="4"/>
        <v/>
      </c>
      <c r="AO30" s="23" t="str">
        <f t="shared" si="5"/>
        <v/>
      </c>
      <c r="AP30" s="23">
        <f t="shared" si="6"/>
        <v>0</v>
      </c>
      <c r="AQ30" s="28">
        <f t="shared" si="7"/>
        <v>0</v>
      </c>
      <c r="AR30" s="23" t="str">
        <f t="shared" si="8"/>
        <v/>
      </c>
      <c r="AS30" s="23" t="str">
        <f t="shared" si="9"/>
        <v/>
      </c>
    </row>
    <row r="31" spans="8:45" x14ac:dyDescent="0.25">
      <c r="H31" s="29"/>
      <c r="AA31" s="22"/>
      <c r="AB31" s="20"/>
      <c r="AC31" s="21"/>
      <c r="AD31" s="23">
        <f t="shared" si="0"/>
        <v>0</v>
      </c>
      <c r="AE31" s="23" t="str">
        <f t="shared" si="1"/>
        <v/>
      </c>
      <c r="AF31" s="23" t="str">
        <f>IF(AJ31="P",_xlfn.XLOOKUP($AQ31,Pitching!$AP$2:$AP$239,Pitching!$AS$2:$AS$239),"")</f>
        <v/>
      </c>
      <c r="AG31" s="23" t="str">
        <f>IF(AJ31="P",_xlfn.XLOOKUP($AQ31,Pitching!$AP$2:$AP$239,Pitching!$AT$2:$AT$239),"")</f>
        <v/>
      </c>
      <c r="AH31" s="23" t="str">
        <f>IF(J31&gt;0, IF(AJ31&lt;&gt;"P",_xlfn.XLOOKUP($AQ31,Batting!$AS$2:$AS$519,Batting!$AY$2:$AY$519),""),"")</f>
        <v/>
      </c>
      <c r="AI31" s="23" t="str" cm="1">
        <f t="array" ref="AI31">IF(J31&gt;0, IF(AJ31&lt;&gt;"P",_xlfn.XLOOKUP($AQ31,Batting!$AS$2:$AS$523,Batting!AZ$2:$AZ$523),""),"")</f>
        <v/>
      </c>
      <c r="AJ31" s="23" t="str">
        <f t="shared" si="2"/>
        <v/>
      </c>
      <c r="AK31" s="28" t="str">
        <f t="shared" si="3"/>
        <v/>
      </c>
      <c r="AN31" s="23" t="str">
        <f t="shared" si="4"/>
        <v/>
      </c>
      <c r="AO31" s="23" t="str">
        <f t="shared" si="5"/>
        <v/>
      </c>
      <c r="AP31" s="23">
        <f t="shared" si="6"/>
        <v>0</v>
      </c>
      <c r="AQ31" s="28">
        <f t="shared" si="7"/>
        <v>0</v>
      </c>
      <c r="AR31" s="23" t="str">
        <f t="shared" si="8"/>
        <v/>
      </c>
      <c r="AS31" s="23" t="str">
        <f t="shared" si="9"/>
        <v/>
      </c>
    </row>
    <row r="32" spans="8:45" x14ac:dyDescent="0.25">
      <c r="H32" s="29"/>
      <c r="AA32" s="22"/>
      <c r="AB32" s="20"/>
      <c r="AC32" s="21"/>
      <c r="AD32" s="23">
        <f t="shared" si="0"/>
        <v>0</v>
      </c>
      <c r="AE32" s="23" t="str">
        <f t="shared" si="1"/>
        <v/>
      </c>
      <c r="AF32" s="23" t="str">
        <f>IF(AJ32="P",_xlfn.XLOOKUP($AQ32,Pitching!$AP$2:$AP$239,Pitching!$AS$2:$AS$239),"")</f>
        <v/>
      </c>
      <c r="AG32" s="23" t="str">
        <f>IF(AJ32="P",_xlfn.XLOOKUP($AQ32,Pitching!$AP$2:$AP$239,Pitching!$AT$2:$AT$239),"")</f>
        <v/>
      </c>
      <c r="AH32" s="23" t="str">
        <f>IF(J32&gt;0, IF(AJ32&lt;&gt;"P",_xlfn.XLOOKUP($AQ32,Batting!$AS$2:$AS$519,Batting!$AY$2:$AY$519),""),"")</f>
        <v/>
      </c>
      <c r="AI32" s="23" t="str" cm="1">
        <f t="array" ref="AI32">IF(J32&gt;0, IF(AJ32&lt;&gt;"P",_xlfn.XLOOKUP($AQ32,Batting!$AS$2:$AS$523,Batting!AZ$2:$AZ$523),""),"")</f>
        <v/>
      </c>
      <c r="AJ32" s="23" t="str">
        <f t="shared" si="2"/>
        <v/>
      </c>
      <c r="AK32" s="28" t="str">
        <f t="shared" si="3"/>
        <v/>
      </c>
      <c r="AN32" s="23" t="str">
        <f t="shared" si="4"/>
        <v/>
      </c>
      <c r="AO32" s="23" t="str">
        <f t="shared" si="5"/>
        <v/>
      </c>
      <c r="AP32" s="23">
        <f t="shared" si="6"/>
        <v>0</v>
      </c>
      <c r="AQ32" s="28">
        <f t="shared" si="7"/>
        <v>0</v>
      </c>
      <c r="AR32" s="23" t="str">
        <f t="shared" si="8"/>
        <v/>
      </c>
      <c r="AS32" s="23" t="str">
        <f t="shared" si="9"/>
        <v/>
      </c>
    </row>
    <row r="33" spans="8:45" x14ac:dyDescent="0.25">
      <c r="H33" s="29"/>
      <c r="AA33" s="22"/>
      <c r="AB33" s="20"/>
      <c r="AC33" s="21"/>
      <c r="AD33" s="23">
        <f t="shared" si="0"/>
        <v>0</v>
      </c>
      <c r="AE33" s="23" t="str">
        <f t="shared" si="1"/>
        <v/>
      </c>
      <c r="AF33" s="23" t="str">
        <f>IF(AJ33="P",_xlfn.XLOOKUP($AQ33,Pitching!$AP$2:$AP$239,Pitching!$AS$2:$AS$239),"")</f>
        <v/>
      </c>
      <c r="AG33" s="23" t="str">
        <f>IF(AJ33="P",_xlfn.XLOOKUP($AQ33,Pitching!$AP$2:$AP$239,Pitching!$AT$2:$AT$239),"")</f>
        <v/>
      </c>
      <c r="AH33" s="23" t="str">
        <f>IF(J33&gt;0, IF(AJ33&lt;&gt;"P",_xlfn.XLOOKUP($AQ33,Batting!$AS$2:$AS$519,Batting!$AY$2:$AY$519),""),"")</f>
        <v/>
      </c>
      <c r="AI33" s="23" t="str" cm="1">
        <f t="array" ref="AI33">IF(J33&gt;0, IF(AJ33&lt;&gt;"P",_xlfn.XLOOKUP($AQ33,Batting!$AS$2:$AS$523,Batting!AZ$2:$AZ$523),""),"")</f>
        <v/>
      </c>
      <c r="AJ33" s="23" t="str">
        <f t="shared" si="2"/>
        <v/>
      </c>
      <c r="AK33" s="28" t="str">
        <f t="shared" si="3"/>
        <v/>
      </c>
      <c r="AN33" s="23" t="str">
        <f t="shared" si="4"/>
        <v/>
      </c>
      <c r="AO33" s="23" t="str">
        <f t="shared" si="5"/>
        <v/>
      </c>
      <c r="AP33" s="23">
        <f t="shared" si="6"/>
        <v>0</v>
      </c>
      <c r="AQ33" s="28">
        <f t="shared" si="7"/>
        <v>0</v>
      </c>
      <c r="AR33" s="23" t="str">
        <f t="shared" si="8"/>
        <v/>
      </c>
      <c r="AS33" s="23" t="str">
        <f t="shared" si="9"/>
        <v/>
      </c>
    </row>
    <row r="34" spans="8:45" x14ac:dyDescent="0.25">
      <c r="H34" s="29"/>
      <c r="AA34" s="22"/>
      <c r="AB34" s="20"/>
      <c r="AC34" s="21"/>
      <c r="AD34" s="23">
        <f t="shared" si="0"/>
        <v>0</v>
      </c>
      <c r="AE34" s="23" t="str">
        <f t="shared" si="1"/>
        <v/>
      </c>
      <c r="AF34" s="23" t="str">
        <f>IF(AJ34="P",_xlfn.XLOOKUP($AQ34,Pitching!$AP$2:$AP$239,Pitching!$AS$2:$AS$239),"")</f>
        <v/>
      </c>
      <c r="AG34" s="23" t="str">
        <f>IF(AJ34="P",_xlfn.XLOOKUP($AQ34,Pitching!$AP$2:$AP$239,Pitching!$AT$2:$AT$239),"")</f>
        <v/>
      </c>
      <c r="AH34" s="23" t="str">
        <f>IF(J34&gt;0, IF(AJ34&lt;&gt;"P",_xlfn.XLOOKUP($AQ34,Batting!$AS$2:$AS$519,Batting!$AY$2:$AY$519),""),"")</f>
        <v/>
      </c>
      <c r="AI34" s="23" t="str" cm="1">
        <f t="array" ref="AI34">IF(J34&gt;0, IF(AJ34&lt;&gt;"P",_xlfn.XLOOKUP($AQ34,Batting!$AS$2:$AS$523,Batting!AZ$2:$AZ$523),""),"")</f>
        <v/>
      </c>
      <c r="AJ34" s="23" t="str">
        <f t="shared" si="2"/>
        <v/>
      </c>
      <c r="AK34" s="28" t="str">
        <f t="shared" si="3"/>
        <v/>
      </c>
      <c r="AN34" s="23" t="str">
        <f t="shared" si="4"/>
        <v/>
      </c>
      <c r="AO34" s="23" t="str">
        <f t="shared" si="5"/>
        <v/>
      </c>
      <c r="AP34" s="23">
        <f t="shared" si="6"/>
        <v>0</v>
      </c>
      <c r="AQ34" s="28">
        <f t="shared" si="7"/>
        <v>0</v>
      </c>
      <c r="AR34" s="23" t="str">
        <f t="shared" si="8"/>
        <v/>
      </c>
      <c r="AS34" s="23" t="str">
        <f t="shared" si="9"/>
        <v/>
      </c>
    </row>
    <row r="35" spans="8:45" x14ac:dyDescent="0.25">
      <c r="H35" s="29"/>
      <c r="AA35" s="22"/>
      <c r="AB35" s="20"/>
      <c r="AC35" s="21"/>
      <c r="AD35" s="23">
        <f t="shared" si="0"/>
        <v>0</v>
      </c>
      <c r="AE35" s="23" t="str">
        <f t="shared" si="1"/>
        <v/>
      </c>
      <c r="AF35" s="23" t="str">
        <f>IF(AJ35="P",_xlfn.XLOOKUP($AQ35,Pitching!$AP$2:$AP$239,Pitching!$AS$2:$AS$239),"")</f>
        <v/>
      </c>
      <c r="AG35" s="23" t="str">
        <f>IF(AJ35="P",_xlfn.XLOOKUP($AQ35,Pitching!$AP$2:$AP$239,Pitching!$AT$2:$AT$239),"")</f>
        <v/>
      </c>
      <c r="AH35" s="23" t="str">
        <f>IF(J35&gt;0, IF(AJ35&lt;&gt;"P",_xlfn.XLOOKUP($AQ35,Batting!$AS$2:$AS$519,Batting!$AY$2:$AY$519),""),"")</f>
        <v/>
      </c>
      <c r="AI35" s="23" t="str" cm="1">
        <f t="array" ref="AI35">IF(J35&gt;0, IF(AJ35&lt;&gt;"P",_xlfn.XLOOKUP($AQ35,Batting!$AS$2:$AS$523,Batting!AZ$2:$AZ$523),""),"")</f>
        <v/>
      </c>
      <c r="AJ35" s="23" t="str">
        <f t="shared" si="2"/>
        <v/>
      </c>
      <c r="AK35" s="28" t="str">
        <f t="shared" si="3"/>
        <v/>
      </c>
      <c r="AN35" s="23" t="str">
        <f t="shared" si="4"/>
        <v/>
      </c>
      <c r="AO35" s="23" t="str">
        <f t="shared" si="5"/>
        <v/>
      </c>
      <c r="AP35" s="23">
        <f t="shared" si="6"/>
        <v>0</v>
      </c>
      <c r="AQ35" s="28">
        <f t="shared" si="7"/>
        <v>0</v>
      </c>
      <c r="AR35" s="23" t="str">
        <f t="shared" si="8"/>
        <v/>
      </c>
      <c r="AS35" s="23" t="str">
        <f t="shared" si="9"/>
        <v/>
      </c>
    </row>
    <row r="36" spans="8:45" x14ac:dyDescent="0.25">
      <c r="H36" s="29"/>
      <c r="AA36" s="22"/>
      <c r="AB36" s="20"/>
      <c r="AC36" s="21"/>
      <c r="AD36" s="23">
        <f t="shared" si="0"/>
        <v>0</v>
      </c>
      <c r="AE36" s="23" t="str">
        <f t="shared" si="1"/>
        <v/>
      </c>
      <c r="AF36" s="23" t="str">
        <f>IF(AJ36="P",_xlfn.XLOOKUP($AQ36,Pitching!$AP$2:$AP$239,Pitching!$AS$2:$AS$239),"")</f>
        <v/>
      </c>
      <c r="AG36" s="23" t="str">
        <f>IF(AJ36="P",_xlfn.XLOOKUP($AQ36,Pitching!$AP$2:$AP$239,Pitching!$AT$2:$AT$239),"")</f>
        <v/>
      </c>
      <c r="AH36" s="23" t="str">
        <f>IF(J36&gt;0, IF(AJ36&lt;&gt;"P",_xlfn.XLOOKUP($AQ36,Batting!$AS$2:$AS$519,Batting!$AY$2:$AY$519),""),"")</f>
        <v/>
      </c>
      <c r="AI36" s="23" t="str" cm="1">
        <f t="array" ref="AI36">IF(J36&gt;0, IF(AJ36&lt;&gt;"P",_xlfn.XLOOKUP($AQ36,Batting!$AS$2:$AS$523,Batting!AZ$2:$AZ$523),""),"")</f>
        <v/>
      </c>
      <c r="AJ36" s="23" t="str">
        <f t="shared" si="2"/>
        <v/>
      </c>
      <c r="AK36" s="28" t="str">
        <f t="shared" si="3"/>
        <v/>
      </c>
      <c r="AN36" s="23" t="str">
        <f t="shared" si="4"/>
        <v/>
      </c>
      <c r="AO36" s="23" t="str">
        <f t="shared" si="5"/>
        <v/>
      </c>
      <c r="AP36" s="23">
        <f t="shared" si="6"/>
        <v>0</v>
      </c>
      <c r="AQ36" s="28">
        <f t="shared" si="7"/>
        <v>0</v>
      </c>
      <c r="AR36" s="23" t="str">
        <f t="shared" si="8"/>
        <v/>
      </c>
      <c r="AS36" s="23" t="str">
        <f t="shared" si="9"/>
        <v/>
      </c>
    </row>
    <row r="37" spans="8:45" x14ac:dyDescent="0.25">
      <c r="H37" s="29"/>
      <c r="AA37" s="22"/>
      <c r="AB37" s="20"/>
      <c r="AC37" s="21"/>
      <c r="AD37" s="23">
        <f t="shared" si="0"/>
        <v>0</v>
      </c>
      <c r="AE37" s="23" t="str">
        <f t="shared" si="1"/>
        <v/>
      </c>
      <c r="AF37" s="23" t="str">
        <f>IF(AJ37="P",_xlfn.XLOOKUP($AQ37,Pitching!$AP$2:$AP$239,Pitching!$AS$2:$AS$239),"")</f>
        <v/>
      </c>
      <c r="AG37" s="23" t="str">
        <f>IF(AJ37="P",_xlfn.XLOOKUP($AQ37,Pitching!$AP$2:$AP$239,Pitching!$AT$2:$AT$239),"")</f>
        <v/>
      </c>
      <c r="AH37" s="23" t="str">
        <f>IF(J37&gt;0, IF(AJ37&lt;&gt;"P",_xlfn.XLOOKUP($AQ37,Batting!$AS$2:$AS$519,Batting!$AY$2:$AY$519),""),"")</f>
        <v/>
      </c>
      <c r="AI37" s="23" t="str" cm="1">
        <f t="array" ref="AI37">IF(J37&gt;0, IF(AJ37&lt;&gt;"P",_xlfn.XLOOKUP($AQ37,Batting!$AS$2:$AS$523,Batting!AZ$2:$AZ$523),""),"")</f>
        <v/>
      </c>
      <c r="AJ37" s="23" t="str">
        <f t="shared" si="2"/>
        <v/>
      </c>
      <c r="AK37" s="28" t="str">
        <f t="shared" si="3"/>
        <v/>
      </c>
      <c r="AN37" s="23" t="str">
        <f t="shared" si="4"/>
        <v/>
      </c>
      <c r="AO37" s="23" t="str">
        <f t="shared" si="5"/>
        <v/>
      </c>
      <c r="AP37" s="23">
        <f t="shared" si="6"/>
        <v>0</v>
      </c>
      <c r="AQ37" s="28">
        <f t="shared" si="7"/>
        <v>0</v>
      </c>
      <c r="AR37" s="23" t="str">
        <f t="shared" si="8"/>
        <v/>
      </c>
      <c r="AS37" s="23" t="str">
        <f t="shared" si="9"/>
        <v/>
      </c>
    </row>
    <row r="38" spans="8:45" x14ac:dyDescent="0.25">
      <c r="H38" s="29"/>
      <c r="AA38" s="22"/>
      <c r="AD38" s="23">
        <f t="shared" si="0"/>
        <v>0</v>
      </c>
      <c r="AE38" s="23" t="str">
        <f t="shared" si="1"/>
        <v/>
      </c>
      <c r="AF38" s="23" t="str">
        <f>IF(AJ38="P",_xlfn.XLOOKUP($AQ38,Pitching!$AP$2:$AP$239,Pitching!$AS$2:$AS$239),"")</f>
        <v/>
      </c>
      <c r="AG38" s="23" t="str">
        <f>IF(AJ38="P",_xlfn.XLOOKUP($AQ38,Pitching!$AP$2:$AP$239,Pitching!$AT$2:$AT$239),"")</f>
        <v/>
      </c>
      <c r="AH38" s="23" t="str">
        <f>IF(J38&gt;0, IF(AJ38&lt;&gt;"P",_xlfn.XLOOKUP($AQ38,Batting!$AS$2:$AS$519,Batting!$AY$2:$AY$519),""),"")</f>
        <v/>
      </c>
      <c r="AI38" s="23" t="str" cm="1">
        <f t="array" ref="AI38">IF(J38&gt;0, IF(AJ38&lt;&gt;"P",_xlfn.XLOOKUP($AQ38,Batting!$AS$2:$AS$523,Batting!AZ$2:$AZ$523),""),"")</f>
        <v/>
      </c>
      <c r="AJ38" s="23" t="str">
        <f t="shared" si="2"/>
        <v/>
      </c>
      <c r="AK38" s="28" t="str">
        <f t="shared" si="3"/>
        <v/>
      </c>
      <c r="AN38" s="23" t="str">
        <f t="shared" si="4"/>
        <v/>
      </c>
      <c r="AO38" s="23" t="str">
        <f t="shared" si="5"/>
        <v/>
      </c>
      <c r="AP38" s="23">
        <f t="shared" si="6"/>
        <v>0</v>
      </c>
      <c r="AQ38" s="28">
        <f t="shared" si="7"/>
        <v>0</v>
      </c>
      <c r="AR38" s="23" t="str">
        <f t="shared" si="8"/>
        <v/>
      </c>
      <c r="AS38" s="23" t="str">
        <f t="shared" si="9"/>
        <v/>
      </c>
    </row>
    <row r="39" spans="8:45" x14ac:dyDescent="0.25">
      <c r="H39" s="29"/>
      <c r="AA39" s="22"/>
      <c r="AD39" s="23">
        <f t="shared" ref="AD39:AD47" si="10">IF(SUM(N39:V39)=0,MAX(X39:Y39),MAX(N39:V39))</f>
        <v>0</v>
      </c>
      <c r="AE39" s="23" t="str">
        <f t="shared" si="1"/>
        <v/>
      </c>
      <c r="AF39" s="23" t="str">
        <f>IF(AJ39="P",_xlfn.XLOOKUP($AQ39,Pitching!$AP$2:$AP$239,Pitching!$AS$2:$AS$239),"")</f>
        <v/>
      </c>
      <c r="AG39" s="23" t="str">
        <f>IF(AJ39="P",_xlfn.XLOOKUP($AQ39,Pitching!$AP$2:$AP$239,Pitching!$AT$2:$AT$239),"")</f>
        <v/>
      </c>
      <c r="AH39" s="23" t="str">
        <f>IF(J39&gt;0, IF(AJ39&lt;&gt;"P",_xlfn.XLOOKUP($AQ39,Batting!$AS$2:$AS$519,Batting!$AY$2:$AY$519),""),"")</f>
        <v/>
      </c>
      <c r="AI39" s="23" t="str" cm="1">
        <f t="array" ref="AI39">IF(J39&gt;0, IF(AJ39&lt;&gt;"P",_xlfn.XLOOKUP($AQ39,Batting!$AS$2:$AS$523,Batting!AZ$2:$AZ$523),""),"")</f>
        <v/>
      </c>
      <c r="AJ39" s="23" t="str">
        <f t="shared" si="2"/>
        <v/>
      </c>
      <c r="AK39" s="28" t="str">
        <f t="shared" si="3"/>
        <v/>
      </c>
      <c r="AN39" s="23" t="str">
        <f t="shared" si="4"/>
        <v/>
      </c>
      <c r="AO39" s="23" t="str">
        <f t="shared" si="5"/>
        <v/>
      </c>
      <c r="AP39" s="23">
        <f t="shared" si="6"/>
        <v>0</v>
      </c>
      <c r="AQ39" s="28">
        <f t="shared" si="7"/>
        <v>0</v>
      </c>
      <c r="AR39" s="23" t="str">
        <f t="shared" si="8"/>
        <v/>
      </c>
      <c r="AS39" s="23" t="str">
        <f t="shared" si="9"/>
        <v/>
      </c>
    </row>
    <row r="40" spans="8:45" x14ac:dyDescent="0.25">
      <c r="H40" s="29"/>
      <c r="AA40" s="22"/>
      <c r="AD40" s="23">
        <f t="shared" si="10"/>
        <v>0</v>
      </c>
      <c r="AE40" s="23" t="str">
        <f t="shared" si="1"/>
        <v/>
      </c>
      <c r="AF40" s="23" t="str">
        <f>IF(AJ40="P",_xlfn.XLOOKUP($AQ40,Pitching!$AP$2:$AP$239,Pitching!$AS$2:$AS$239),"")</f>
        <v/>
      </c>
      <c r="AG40" s="23" t="str">
        <f>IF(AJ40="P",_xlfn.XLOOKUP($AQ40,Pitching!$AP$2:$AP$239,Pitching!$AT$2:$AT$239),"")</f>
        <v/>
      </c>
      <c r="AH40" s="23" t="str">
        <f>IF(J40&gt;0, IF(AJ40&lt;&gt;"P",_xlfn.XLOOKUP($AQ40,Batting!$AS$2:$AS$519,Batting!$AY$2:$AY$519),""),"")</f>
        <v/>
      </c>
      <c r="AI40" s="23" t="str" cm="1">
        <f t="array" ref="AI40">IF(J40&gt;0, IF(AJ40&lt;&gt;"P",_xlfn.XLOOKUP($AQ40,Batting!$AS$2:$AS$523,Batting!AZ$2:$AZ$523),""),"")</f>
        <v/>
      </c>
      <c r="AJ40" s="23" t="str">
        <f t="shared" si="2"/>
        <v/>
      </c>
      <c r="AK40" s="28" t="str">
        <f t="shared" si="3"/>
        <v/>
      </c>
      <c r="AN40" s="23" t="str">
        <f t="shared" si="4"/>
        <v/>
      </c>
      <c r="AO40" s="23" t="str">
        <f t="shared" si="5"/>
        <v/>
      </c>
      <c r="AP40" s="23">
        <f t="shared" si="6"/>
        <v>0</v>
      </c>
      <c r="AQ40" s="28">
        <f t="shared" si="7"/>
        <v>0</v>
      </c>
      <c r="AR40" s="23" t="str">
        <f t="shared" si="8"/>
        <v/>
      </c>
      <c r="AS40" s="23" t="str">
        <f t="shared" si="9"/>
        <v/>
      </c>
    </row>
    <row r="41" spans="8:45" x14ac:dyDescent="0.25">
      <c r="H41" s="29"/>
      <c r="AA41" s="22"/>
      <c r="AD41" s="23">
        <f t="shared" si="10"/>
        <v>0</v>
      </c>
      <c r="AE41" s="23" t="str">
        <f t="shared" si="1"/>
        <v/>
      </c>
      <c r="AF41" s="23" t="str">
        <f>IF(AJ41="P",_xlfn.XLOOKUP($AQ41,Pitching!$AP$2:$AP$239,Pitching!$AS$2:$AS$239),"")</f>
        <v/>
      </c>
      <c r="AG41" s="23" t="str">
        <f>IF(AJ41="P",_xlfn.XLOOKUP($AQ41,Pitching!$AP$2:$AP$239,Pitching!$AT$2:$AT$239),"")</f>
        <v/>
      </c>
      <c r="AH41" s="23" t="str">
        <f>IF(J41&gt;0, IF(AJ41&lt;&gt;"P",_xlfn.XLOOKUP($AQ41,Batting!$AS$2:$AS$519,Batting!$AY$2:$AY$519),""),"")</f>
        <v/>
      </c>
      <c r="AI41" s="23" t="str" cm="1">
        <f t="array" ref="AI41">IF(J41&gt;0, IF(AJ41&lt;&gt;"P",_xlfn.XLOOKUP($AQ41,Batting!$AS$2:$AS$523,Batting!AZ$2:$AZ$523),""),"")</f>
        <v/>
      </c>
      <c r="AJ41" s="23" t="str">
        <f t="shared" si="2"/>
        <v/>
      </c>
      <c r="AK41" s="28" t="str">
        <f t="shared" si="3"/>
        <v/>
      </c>
      <c r="AN41" s="23" t="str">
        <f t="shared" si="4"/>
        <v/>
      </c>
      <c r="AO41" s="23" t="str">
        <f t="shared" si="5"/>
        <v/>
      </c>
      <c r="AP41" s="23">
        <f t="shared" si="6"/>
        <v>0</v>
      </c>
      <c r="AQ41" s="28">
        <f t="shared" si="7"/>
        <v>0</v>
      </c>
      <c r="AR41" s="23" t="str">
        <f t="shared" si="8"/>
        <v/>
      </c>
      <c r="AS41" s="23" t="str">
        <f t="shared" si="9"/>
        <v/>
      </c>
    </row>
    <row r="42" spans="8:45" x14ac:dyDescent="0.25">
      <c r="H42" s="29"/>
      <c r="AA42" s="22"/>
      <c r="AD42" s="23">
        <f t="shared" si="10"/>
        <v>0</v>
      </c>
      <c r="AE42" s="23" t="str">
        <f t="shared" si="1"/>
        <v/>
      </c>
      <c r="AF42" s="23" t="str">
        <f>IF(AJ42="P",_xlfn.XLOOKUP($AQ42,Pitching!$AP$2:$AP$239,Pitching!$AS$2:$AS$239),"")</f>
        <v/>
      </c>
      <c r="AG42" s="23" t="str">
        <f>IF(AJ42="P",_xlfn.XLOOKUP($AQ42,Pitching!$AP$2:$AP$239,Pitching!$AT$2:$AT$239),"")</f>
        <v/>
      </c>
      <c r="AH42" s="23" t="str">
        <f>IF(J42&gt;0, IF(AJ42&lt;&gt;"P",_xlfn.XLOOKUP($AQ42,Batting!$AS$2:$AS$519,Batting!$AY$2:$AY$519),""),"")</f>
        <v/>
      </c>
      <c r="AI42" s="23" t="str" cm="1">
        <f t="array" ref="AI42">IF(J42&gt;0, IF(AJ42&lt;&gt;"P",_xlfn.XLOOKUP($AQ42,Batting!$AS$2:$AS$523,Batting!AZ$2:$AZ$523),""),"")</f>
        <v/>
      </c>
      <c r="AJ42" s="23" t="str">
        <f t="shared" si="2"/>
        <v/>
      </c>
      <c r="AK42" s="28" t="str">
        <f t="shared" si="3"/>
        <v/>
      </c>
      <c r="AN42" s="23" t="str">
        <f t="shared" si="4"/>
        <v/>
      </c>
      <c r="AO42" s="23" t="str">
        <f t="shared" si="5"/>
        <v/>
      </c>
      <c r="AP42" s="23">
        <f t="shared" si="6"/>
        <v>0</v>
      </c>
      <c r="AQ42" s="28">
        <f t="shared" si="7"/>
        <v>0</v>
      </c>
      <c r="AR42" s="23" t="str">
        <f t="shared" si="8"/>
        <v/>
      </c>
      <c r="AS42" s="23" t="str">
        <f t="shared" si="9"/>
        <v/>
      </c>
    </row>
    <row r="43" spans="8:45" x14ac:dyDescent="0.25">
      <c r="H43" s="29"/>
      <c r="AA43" s="22"/>
      <c r="AD43" s="23">
        <f t="shared" si="10"/>
        <v>0</v>
      </c>
      <c r="AE43" s="23" t="str">
        <f t="shared" si="1"/>
        <v/>
      </c>
      <c r="AF43" s="23" t="str">
        <f>IF(AJ43="P",_xlfn.XLOOKUP($AQ43,Pitching!$AP$2:$AP$239,Pitching!$AS$2:$AS$239),"")</f>
        <v/>
      </c>
      <c r="AG43" s="23" t="str">
        <f>IF(AJ43="P",_xlfn.XLOOKUP($AQ43,Pitching!$AP$2:$AP$239,Pitching!$AT$2:$AT$239),"")</f>
        <v/>
      </c>
      <c r="AH43" s="23" t="str">
        <f>IF(J43&gt;0, IF(AJ43&lt;&gt;"P",_xlfn.XLOOKUP($AQ43,Batting!$AS$2:$AS$519,Batting!$AY$2:$AY$519),""),"")</f>
        <v/>
      </c>
      <c r="AI43" s="23" t="str" cm="1">
        <f t="array" ref="AI43">IF(J43&gt;0, IF(AJ43&lt;&gt;"P",_xlfn.XLOOKUP($AQ43,Batting!$AS$2:$AS$523,Batting!AZ$2:$AZ$523),""),"")</f>
        <v/>
      </c>
      <c r="AJ43" s="23" t="str">
        <f t="shared" si="2"/>
        <v/>
      </c>
      <c r="AK43" s="28" t="str">
        <f t="shared" si="3"/>
        <v/>
      </c>
      <c r="AN43" s="23" t="str">
        <f t="shared" si="4"/>
        <v/>
      </c>
      <c r="AO43" s="23" t="str">
        <f t="shared" si="5"/>
        <v/>
      </c>
      <c r="AP43" s="23">
        <f t="shared" si="6"/>
        <v>0</v>
      </c>
      <c r="AQ43" s="28">
        <f t="shared" si="7"/>
        <v>0</v>
      </c>
      <c r="AR43" s="23" t="str">
        <f t="shared" si="8"/>
        <v/>
      </c>
      <c r="AS43" s="23" t="str">
        <f t="shared" si="9"/>
        <v/>
      </c>
    </row>
    <row r="44" spans="8:45" x14ac:dyDescent="0.25">
      <c r="H44" s="29"/>
      <c r="AA44" s="22"/>
      <c r="AD44" s="23">
        <f t="shared" si="10"/>
        <v>0</v>
      </c>
      <c r="AE44" s="23" t="str">
        <f t="shared" si="1"/>
        <v/>
      </c>
      <c r="AF44" s="23" t="str">
        <f>IF(AJ44="P",_xlfn.XLOOKUP($AQ44,Pitching!$AP$2:$AP$239,Pitching!$AS$2:$AS$239),"")</f>
        <v/>
      </c>
      <c r="AG44" s="23" t="str">
        <f>IF(AJ44="P",_xlfn.XLOOKUP($AQ44,Pitching!$AP$2:$AP$239,Pitching!$AT$2:$AT$239),"")</f>
        <v/>
      </c>
      <c r="AH44" s="23" t="str">
        <f>IF(J44&gt;0, IF(AJ44&lt;&gt;"P",_xlfn.XLOOKUP($AQ44,Batting!$AS$2:$AS$519,Batting!$AY$2:$AY$519),""),"")</f>
        <v/>
      </c>
      <c r="AI44" s="23" t="str" cm="1">
        <f t="array" ref="AI44">IF(J44&gt;0, IF(AJ44&lt;&gt;"P",_xlfn.XLOOKUP($AQ44,Batting!$AS$2:$AS$523,Batting!AZ$2:$AZ$523),""),"")</f>
        <v/>
      </c>
      <c r="AJ44" s="23" t="str">
        <f t="shared" si="2"/>
        <v/>
      </c>
      <c r="AK44" s="28" t="str">
        <f t="shared" si="3"/>
        <v/>
      </c>
      <c r="AN44" s="23" t="str">
        <f t="shared" si="4"/>
        <v/>
      </c>
      <c r="AO44" s="23" t="str">
        <f t="shared" si="5"/>
        <v/>
      </c>
      <c r="AP44" s="23">
        <f t="shared" si="6"/>
        <v>0</v>
      </c>
      <c r="AQ44" s="28">
        <f t="shared" si="7"/>
        <v>0</v>
      </c>
      <c r="AR44" s="23" t="str">
        <f t="shared" si="8"/>
        <v/>
      </c>
      <c r="AS44" s="23" t="str">
        <f t="shared" si="9"/>
        <v/>
      </c>
    </row>
    <row r="45" spans="8:45" x14ac:dyDescent="0.25">
      <c r="H45" s="29"/>
      <c r="AA45" s="22"/>
      <c r="AD45" s="23">
        <f t="shared" si="10"/>
        <v>0</v>
      </c>
      <c r="AE45" s="23" t="str">
        <f t="shared" si="1"/>
        <v/>
      </c>
      <c r="AF45" s="23" t="str">
        <f>IF(AJ45="P",_xlfn.XLOOKUP($AQ45,Pitching!$AP$2:$AP$239,Pitching!$AS$2:$AS$239),"")</f>
        <v/>
      </c>
      <c r="AG45" s="23" t="str">
        <f>IF(AJ45="P",_xlfn.XLOOKUP($AQ45,Pitching!$AP$2:$AP$239,Pitching!$AT$2:$AT$239),"")</f>
        <v/>
      </c>
      <c r="AH45" s="23" t="str">
        <f>IF(J45&gt;0, IF(AJ45&lt;&gt;"P",_xlfn.XLOOKUP($AQ45,Batting!$AS$2:$AS$519,Batting!$AY$2:$AY$519),""),"")</f>
        <v/>
      </c>
      <c r="AI45" s="23" t="str" cm="1">
        <f t="array" ref="AI45">IF(J45&gt;0, IF(AJ45&lt;&gt;"P",_xlfn.XLOOKUP($AQ45,Batting!$AS$2:$AS$523,Batting!AZ$2:$AZ$523),""),"")</f>
        <v/>
      </c>
      <c r="AJ45" s="23" t="str">
        <f t="shared" si="2"/>
        <v/>
      </c>
      <c r="AK45" s="28" t="str">
        <f t="shared" si="3"/>
        <v/>
      </c>
      <c r="AN45" s="23" t="str">
        <f t="shared" si="4"/>
        <v/>
      </c>
      <c r="AO45" s="23" t="str">
        <f t="shared" si="5"/>
        <v/>
      </c>
      <c r="AP45" s="23">
        <f t="shared" si="6"/>
        <v>0</v>
      </c>
      <c r="AQ45" s="28">
        <f t="shared" si="7"/>
        <v>0</v>
      </c>
      <c r="AR45" s="23" t="str">
        <f t="shared" si="8"/>
        <v/>
      </c>
      <c r="AS45" s="23" t="str">
        <f t="shared" si="9"/>
        <v/>
      </c>
    </row>
    <row r="46" spans="8:45" x14ac:dyDescent="0.25">
      <c r="H46" s="29"/>
      <c r="AA46" s="22"/>
      <c r="AD46" s="23">
        <f t="shared" si="10"/>
        <v>0</v>
      </c>
      <c r="AE46" s="23" t="str">
        <f t="shared" si="1"/>
        <v/>
      </c>
      <c r="AF46" s="23" t="str">
        <f>IF(AJ46="P",_xlfn.XLOOKUP($AQ46,Pitching!$AP$2:$AP$239,Pitching!$AS$2:$AS$239),"")</f>
        <v/>
      </c>
      <c r="AG46" s="23" t="str">
        <f>IF(AJ46="P",_xlfn.XLOOKUP($AQ46,Pitching!$AP$2:$AP$239,Pitching!$AT$2:$AT$239),"")</f>
        <v/>
      </c>
      <c r="AH46" s="23" t="str">
        <f>IF(J46&gt;0, IF(AJ46&lt;&gt;"P",_xlfn.XLOOKUP($AQ46,Batting!$AS$2:$AS$519,Batting!$AY$2:$AY$519),""),"")</f>
        <v/>
      </c>
      <c r="AI46" s="23" t="str" cm="1">
        <f t="array" ref="AI46">IF(J46&gt;0, IF(AJ46&lt;&gt;"P",_xlfn.XLOOKUP($AQ46,Batting!$AS$2:$AS$523,Batting!AZ$2:$AZ$523),""),"")</f>
        <v/>
      </c>
      <c r="AJ46" s="23" t="str">
        <f t="shared" si="2"/>
        <v/>
      </c>
      <c r="AK46" s="28" t="str">
        <f t="shared" si="3"/>
        <v/>
      </c>
      <c r="AN46" s="23" t="str">
        <f t="shared" si="4"/>
        <v/>
      </c>
      <c r="AO46" s="23" t="str">
        <f t="shared" si="5"/>
        <v/>
      </c>
      <c r="AP46" s="23">
        <f t="shared" si="6"/>
        <v>0</v>
      </c>
      <c r="AQ46" s="28">
        <f t="shared" si="7"/>
        <v>0</v>
      </c>
      <c r="AR46" s="23" t="str">
        <f t="shared" si="8"/>
        <v/>
      </c>
      <c r="AS46" s="23" t="str">
        <f t="shared" si="9"/>
        <v/>
      </c>
    </row>
    <row r="47" spans="8:45" x14ac:dyDescent="0.25">
      <c r="H47" s="29"/>
      <c r="AA47" s="22"/>
      <c r="AD47" s="23">
        <f t="shared" si="10"/>
        <v>0</v>
      </c>
      <c r="AE47" s="23" t="str">
        <f t="shared" si="1"/>
        <v/>
      </c>
      <c r="AF47" s="23" t="str">
        <f>IF(AJ47="P",_xlfn.XLOOKUP($AQ47,Pitching!$AP$2:$AP$239,Pitching!$AS$2:$AS$239),"")</f>
        <v/>
      </c>
      <c r="AG47" s="23" t="str">
        <f>IF(AJ47="P",_xlfn.XLOOKUP($AQ47,Pitching!$AP$2:$AP$239,Pitching!$AT$2:$AT$239),"")</f>
        <v/>
      </c>
      <c r="AH47" s="23" t="str">
        <f>IF(J47&gt;0, IF(AJ47&lt;&gt;"P",_xlfn.XLOOKUP($AQ47,Batting!$AS$2:$AS$519,Batting!$AY$2:$AY$519),""),"")</f>
        <v/>
      </c>
      <c r="AI47" s="23" t="str" cm="1">
        <f t="array" ref="AI47">IF(J47&gt;0, IF(AJ47&lt;&gt;"P",_xlfn.XLOOKUP($AQ47,Batting!$AS$2:$AS$523,Batting!AZ$2:$AZ$523),""),"")</f>
        <v/>
      </c>
      <c r="AJ47" s="23" t="str">
        <f t="shared" si="2"/>
        <v/>
      </c>
      <c r="AK47" s="28" t="str">
        <f t="shared" si="3"/>
        <v/>
      </c>
      <c r="AN47" s="23" t="str">
        <f t="shared" si="4"/>
        <v/>
      </c>
      <c r="AO47" s="23" t="str">
        <f t="shared" si="5"/>
        <v/>
      </c>
      <c r="AP47" s="23">
        <f t="shared" si="6"/>
        <v>0</v>
      </c>
      <c r="AQ47" s="28">
        <f t="shared" si="7"/>
        <v>0</v>
      </c>
      <c r="AR47" s="23" t="str">
        <f t="shared" si="8"/>
        <v/>
      </c>
      <c r="AS47" s="23" t="str">
        <f t="shared" si="9"/>
        <v/>
      </c>
    </row>
    <row r="48" spans="8:45" x14ac:dyDescent="0.25">
      <c r="H48" s="29"/>
      <c r="AA48" s="22"/>
      <c r="AD48" s="23"/>
      <c r="AE48" s="23"/>
      <c r="AF48" s="23"/>
      <c r="AG48" s="23"/>
      <c r="AH48" s="23"/>
      <c r="AI48" s="23"/>
      <c r="AJ48" s="23"/>
      <c r="AK48" s="28"/>
      <c r="AN48" s="23"/>
      <c r="AO48" s="23"/>
      <c r="AP48" s="23"/>
      <c r="AQ48" s="28"/>
      <c r="AR48" s="23"/>
      <c r="AS48" s="23"/>
    </row>
    <row r="49" spans="1:45" x14ac:dyDescent="0.25">
      <c r="H49" s="29"/>
      <c r="AA49" s="22"/>
      <c r="AD49" s="23"/>
      <c r="AE49" s="23"/>
      <c r="AF49" s="23"/>
      <c r="AG49" s="23"/>
      <c r="AH49" s="23"/>
      <c r="AI49" s="23"/>
      <c r="AJ49" s="23"/>
      <c r="AK49" s="28"/>
      <c r="AN49" s="23"/>
      <c r="AO49" s="23"/>
      <c r="AP49" s="23"/>
      <c r="AQ49" s="28"/>
      <c r="AR49" s="23"/>
      <c r="AS49" s="23"/>
    </row>
    <row r="50" spans="1:45" x14ac:dyDescent="0.25">
      <c r="H50" s="29"/>
      <c r="AA50" s="22"/>
      <c r="AD50" s="23">
        <f t="shared" ref="AD50:AD60" si="11">IF(SUM(N50:V50)=0,MAX(X50:Y50),MAX(N50:V50))</f>
        <v>0</v>
      </c>
      <c r="AE50" s="23" t="str">
        <f t="shared" ref="AE50:AE60" si="12">IF(J50&gt;0,_xlfn.XLOOKUP($AD50,$N50:$Y50,$N$2:$Y$2),"")</f>
        <v/>
      </c>
      <c r="AF50" s="23" t="str">
        <f>IF(AJ50="P",_xlfn.XLOOKUP($AQ50,Pitching!$AP$2:$AP$239,Pitching!$AS$2:$AS$239),"")</f>
        <v/>
      </c>
      <c r="AG50" s="23" t="str">
        <f>IF(AJ50="P",_xlfn.XLOOKUP($AQ50,Pitching!$AP$2:$AP$239,Pitching!$AT$2:$AT$239),"")</f>
        <v/>
      </c>
      <c r="AH50" s="23" t="str">
        <f>IF(J50&gt;0, IF(AJ50&lt;&gt;"P",_xlfn.XLOOKUP($AQ50,Batting!$AS$2:$AS$519,Batting!$AY$2:$AY$519),""),"")</f>
        <v/>
      </c>
      <c r="AI50" s="23" t="str" cm="1">
        <f t="array" ref="AI50">IF(J50&gt;0, IF(AJ50&lt;&gt;"P",_xlfn.XLOOKUP($AQ50,Batting!$AS$2:$AS$523,Batting!AZ$2:$AZ$523),""),"")</f>
        <v/>
      </c>
      <c r="AJ50" s="23" t="str">
        <f t="shared" ref="AJ50:AJ60" si="13">IF(J50&gt;0, IF(N50&gt;0,"P","Field"),"")</f>
        <v/>
      </c>
      <c r="AK50" s="28" t="str">
        <f t="shared" ref="AK50:AK60" si="14">IF(J50&gt;0, A50,"")</f>
        <v/>
      </c>
      <c r="AN50" s="23" t="str">
        <f t="shared" ref="AN50:AN60" si="15">AJ50</f>
        <v/>
      </c>
      <c r="AO50" s="23" t="str">
        <f t="shared" ref="AO50:AO60" si="16">AE50</f>
        <v/>
      </c>
      <c r="AP50" s="23">
        <f t="shared" ref="AP50:AP60" si="17">AD50</f>
        <v>0</v>
      </c>
      <c r="AQ50" s="28">
        <f t="shared" ref="AQ50:AQ60" si="18">AM50</f>
        <v>0</v>
      </c>
      <c r="AR50" s="23" t="str">
        <f t="shared" ref="AR50:AR60" si="19">IF($AJ50="P",$AF50,$AH50)</f>
        <v/>
      </c>
      <c r="AS50" s="23" t="str">
        <f t="shared" ref="AS50:AS60" si="20">IF($AJ50="P",$AG50,$AI50)</f>
        <v/>
      </c>
    </row>
    <row r="51" spans="1:45" x14ac:dyDescent="0.25">
      <c r="H51" s="29"/>
      <c r="AA51" s="22"/>
      <c r="AD51" s="23">
        <f t="shared" si="11"/>
        <v>0</v>
      </c>
      <c r="AE51" s="23" t="str">
        <f t="shared" si="12"/>
        <v/>
      </c>
      <c r="AF51" s="23" t="str">
        <f>IF(AJ51="P",_xlfn.XLOOKUP($AQ51,Pitching!$AP$2:$AP$239,Pitching!$AS$2:$AS$239),"")</f>
        <v/>
      </c>
      <c r="AG51" s="23" t="str">
        <f>IF(AJ51="P",_xlfn.XLOOKUP($AQ51,Pitching!$AP$2:$AP$239,Pitching!$AT$2:$AT$239),"")</f>
        <v/>
      </c>
      <c r="AH51" s="23" t="str">
        <f>IF(J51&gt;0, IF(AJ51&lt;&gt;"P",_xlfn.XLOOKUP($AQ51,Batting!$AS$2:$AS$519,Batting!$AY$2:$AY$519),""),"")</f>
        <v/>
      </c>
      <c r="AI51" s="23" t="str" cm="1">
        <f t="array" ref="AI51">IF(J51&gt;0, IF(AJ51&lt;&gt;"P",_xlfn.XLOOKUP($AQ51,Batting!$AS$2:$AS$523,Batting!AZ$2:$AZ$523),""),"")</f>
        <v/>
      </c>
      <c r="AJ51" s="23" t="str">
        <f t="shared" si="13"/>
        <v/>
      </c>
      <c r="AK51" s="28" t="str">
        <f t="shared" si="14"/>
        <v/>
      </c>
      <c r="AN51" s="23" t="str">
        <f t="shared" si="15"/>
        <v/>
      </c>
      <c r="AO51" s="23" t="str">
        <f t="shared" si="16"/>
        <v/>
      </c>
      <c r="AP51" s="23">
        <f t="shared" si="17"/>
        <v>0</v>
      </c>
      <c r="AQ51" s="28">
        <f t="shared" si="18"/>
        <v>0</v>
      </c>
      <c r="AR51" s="23" t="str">
        <f t="shared" si="19"/>
        <v/>
      </c>
      <c r="AS51" s="23" t="str">
        <f t="shared" si="20"/>
        <v/>
      </c>
    </row>
    <row r="52" spans="1:45" x14ac:dyDescent="0.25">
      <c r="H52" s="29"/>
      <c r="AA52" s="22"/>
      <c r="AD52" s="23">
        <f t="shared" si="11"/>
        <v>0</v>
      </c>
      <c r="AE52" s="23" t="str">
        <f t="shared" si="12"/>
        <v/>
      </c>
      <c r="AF52" s="23" t="str">
        <f>IF(AJ52="P",_xlfn.XLOOKUP($AQ52,Pitching!$AP$2:$AP$239,Pitching!$AS$2:$AS$239),"")</f>
        <v/>
      </c>
      <c r="AG52" s="23" t="str">
        <f>IF(AJ52="P",_xlfn.XLOOKUP($AQ52,Pitching!$AP$2:$AP$239,Pitching!$AT$2:$AT$239),"")</f>
        <v/>
      </c>
      <c r="AH52" s="23" t="str">
        <f>IF(J52&gt;0, IF(AJ52&lt;&gt;"P",_xlfn.XLOOKUP($AQ52,Batting!$AS$2:$AS$519,Batting!$AY$2:$AY$519),""),"")</f>
        <v/>
      </c>
      <c r="AI52" s="23" t="str" cm="1">
        <f t="array" ref="AI52">IF(J52&gt;0, IF(AJ52&lt;&gt;"P",_xlfn.XLOOKUP($AQ52,Batting!$AS$2:$AS$523,Batting!AZ$2:$AZ$523),""),"")</f>
        <v/>
      </c>
      <c r="AJ52" s="23" t="str">
        <f t="shared" si="13"/>
        <v/>
      </c>
      <c r="AK52" s="28" t="str">
        <f t="shared" si="14"/>
        <v/>
      </c>
      <c r="AN52" s="23" t="str">
        <f t="shared" si="15"/>
        <v/>
      </c>
      <c r="AO52" s="23" t="str">
        <f t="shared" si="16"/>
        <v/>
      </c>
      <c r="AP52" s="23">
        <f t="shared" si="17"/>
        <v>0</v>
      </c>
      <c r="AQ52" s="28">
        <f t="shared" si="18"/>
        <v>0</v>
      </c>
      <c r="AR52" s="23" t="str">
        <f t="shared" si="19"/>
        <v/>
      </c>
      <c r="AS52" s="23" t="str">
        <f t="shared" si="20"/>
        <v/>
      </c>
    </row>
    <row r="53" spans="1:45" x14ac:dyDescent="0.25">
      <c r="H53" s="29"/>
      <c r="AA53" s="22"/>
      <c r="AD53" s="23">
        <f t="shared" si="11"/>
        <v>0</v>
      </c>
      <c r="AE53" s="23" t="str">
        <f t="shared" si="12"/>
        <v/>
      </c>
      <c r="AF53" s="23" t="str">
        <f>IF(AJ53="P",_xlfn.XLOOKUP($AQ53,Pitching!$AP$2:$AP$239,Pitching!$AS$2:$AS$239),"")</f>
        <v/>
      </c>
      <c r="AG53" s="23" t="str">
        <f>IF(AJ53="P",_xlfn.XLOOKUP($AQ53,Pitching!$AP$2:$AP$239,Pitching!$AT$2:$AT$239),"")</f>
        <v/>
      </c>
      <c r="AH53" s="23" t="str">
        <f>IF(J53&gt;0, IF(AJ53&lt;&gt;"P",_xlfn.XLOOKUP($AQ53,Batting!$AS$2:$AS$519,Batting!$AY$2:$AY$519),""),"")</f>
        <v/>
      </c>
      <c r="AI53" s="23" t="str" cm="1">
        <f t="array" ref="AI53">IF(J53&gt;0, IF(AJ53&lt;&gt;"P",_xlfn.XLOOKUP($AQ53,Batting!$AS$2:$AS$523,Batting!AZ$2:$AZ$523),""),"")</f>
        <v/>
      </c>
      <c r="AJ53" s="23" t="str">
        <f t="shared" si="13"/>
        <v/>
      </c>
      <c r="AK53" s="28" t="str">
        <f t="shared" si="14"/>
        <v/>
      </c>
      <c r="AN53" s="23" t="str">
        <f t="shared" si="15"/>
        <v/>
      </c>
      <c r="AO53" s="23" t="str">
        <f t="shared" si="16"/>
        <v/>
      </c>
      <c r="AP53" s="23">
        <f t="shared" si="17"/>
        <v>0</v>
      </c>
      <c r="AQ53" s="28">
        <f t="shared" si="18"/>
        <v>0</v>
      </c>
      <c r="AR53" s="23" t="str">
        <f t="shared" si="19"/>
        <v/>
      </c>
      <c r="AS53" s="23" t="str">
        <f t="shared" si="20"/>
        <v/>
      </c>
    </row>
    <row r="54" spans="1:45" x14ac:dyDescent="0.25">
      <c r="H54" s="29"/>
      <c r="AA54" s="22"/>
      <c r="AD54" s="23">
        <f t="shared" si="11"/>
        <v>0</v>
      </c>
      <c r="AE54" s="23" t="str">
        <f t="shared" si="12"/>
        <v/>
      </c>
      <c r="AF54" s="23" t="str">
        <f>IF(AJ54="P",_xlfn.XLOOKUP($AQ54,Pitching!$AP$2:$AP$239,Pitching!$AS$2:$AS$239),"")</f>
        <v/>
      </c>
      <c r="AG54" s="23" t="str">
        <f>IF(AJ54="P",_xlfn.XLOOKUP($AQ54,Pitching!$AP$2:$AP$239,Pitching!$AT$2:$AT$239),"")</f>
        <v/>
      </c>
      <c r="AH54" s="23" t="str">
        <f>IF(J54&gt;0, IF(AJ54&lt;&gt;"P",_xlfn.XLOOKUP($AQ54,Batting!$AS$2:$AS$519,Batting!$AY$2:$AY$519),""),"")</f>
        <v/>
      </c>
      <c r="AI54" s="23" t="str" cm="1">
        <f t="array" ref="AI54">IF(J54&gt;0, IF(AJ54&lt;&gt;"P",_xlfn.XLOOKUP($AQ54,Batting!$AS$2:$AS$523,Batting!AZ$2:$AZ$523),""),"")</f>
        <v/>
      </c>
      <c r="AJ54" s="23" t="str">
        <f t="shared" si="13"/>
        <v/>
      </c>
      <c r="AK54" s="28" t="str">
        <f t="shared" si="14"/>
        <v/>
      </c>
      <c r="AN54" s="23" t="str">
        <f t="shared" si="15"/>
        <v/>
      </c>
      <c r="AO54" s="23" t="str">
        <f t="shared" si="16"/>
        <v/>
      </c>
      <c r="AP54" s="23">
        <f t="shared" si="17"/>
        <v>0</v>
      </c>
      <c r="AQ54" s="28">
        <f t="shared" si="18"/>
        <v>0</v>
      </c>
      <c r="AR54" s="23" t="str">
        <f t="shared" si="19"/>
        <v/>
      </c>
      <c r="AS54" s="23" t="str">
        <f t="shared" si="20"/>
        <v/>
      </c>
    </row>
    <row r="55" spans="1:45" x14ac:dyDescent="0.25">
      <c r="H55" s="29"/>
      <c r="AA55" s="22"/>
      <c r="AD55" s="23">
        <f t="shared" si="11"/>
        <v>0</v>
      </c>
      <c r="AE55" s="23" t="str">
        <f t="shared" si="12"/>
        <v/>
      </c>
      <c r="AF55" s="23" t="str">
        <f>IF(AJ55="P",_xlfn.XLOOKUP($AQ55,Pitching!$AP$2:$AP$239,Pitching!$AS$2:$AS$239),"")</f>
        <v/>
      </c>
      <c r="AG55" s="23" t="str">
        <f>IF(AJ55="P",_xlfn.XLOOKUP($AQ55,Pitching!$AP$2:$AP$239,Pitching!$AT$2:$AT$239),"")</f>
        <v/>
      </c>
      <c r="AH55" s="23" t="str">
        <f>IF(J55&gt;0, IF(AJ55&lt;&gt;"P",_xlfn.XLOOKUP($AQ55,Batting!$AS$2:$AS$519,Batting!$AY$2:$AY$519),""),"")</f>
        <v/>
      </c>
      <c r="AI55" s="23" t="str" cm="1">
        <f t="array" ref="AI55">IF(J55&gt;0, IF(AJ55&lt;&gt;"P",_xlfn.XLOOKUP($AQ55,Batting!$AS$2:$AS$523,Batting!AZ$2:$AZ$523),""),"")</f>
        <v/>
      </c>
      <c r="AJ55" s="23" t="str">
        <f t="shared" si="13"/>
        <v/>
      </c>
      <c r="AK55" s="28" t="str">
        <f t="shared" si="14"/>
        <v/>
      </c>
      <c r="AN55" s="23" t="str">
        <f t="shared" si="15"/>
        <v/>
      </c>
      <c r="AO55" s="23" t="str">
        <f t="shared" si="16"/>
        <v/>
      </c>
      <c r="AP55" s="23">
        <f t="shared" si="17"/>
        <v>0</v>
      </c>
      <c r="AQ55" s="28">
        <f t="shared" si="18"/>
        <v>0</v>
      </c>
      <c r="AR55" s="23" t="str">
        <f t="shared" si="19"/>
        <v/>
      </c>
      <c r="AS55" s="23" t="str">
        <f t="shared" si="20"/>
        <v/>
      </c>
    </row>
    <row r="56" spans="1:45" x14ac:dyDescent="0.25">
      <c r="H56" s="29"/>
      <c r="AA56" s="22"/>
      <c r="AD56" s="23">
        <f t="shared" si="11"/>
        <v>0</v>
      </c>
      <c r="AE56" s="23" t="str">
        <f t="shared" si="12"/>
        <v/>
      </c>
      <c r="AF56" s="23" t="str">
        <f>IF(AJ56="P",_xlfn.XLOOKUP($AQ56,Pitching!$AP$2:$AP$239,Pitching!$AS$2:$AS$239),"")</f>
        <v/>
      </c>
      <c r="AG56" s="23" t="str">
        <f>IF(AJ56="P",_xlfn.XLOOKUP($AQ56,Pitching!$AP$2:$AP$239,Pitching!$AT$2:$AT$239),"")</f>
        <v/>
      </c>
      <c r="AH56" s="23" t="str">
        <f>IF(J56&gt;0, IF(AJ56&lt;&gt;"P",_xlfn.XLOOKUP($AQ56,Batting!$AS$2:$AS$519,Batting!$AY$2:$AY$519),""),"")</f>
        <v/>
      </c>
      <c r="AI56" s="23" t="str" cm="1">
        <f t="array" ref="AI56">IF(J56&gt;0, IF(AJ56&lt;&gt;"P",_xlfn.XLOOKUP($AQ56,Batting!$AS$2:$AS$523,Batting!AZ$2:$AZ$523),""),"")</f>
        <v/>
      </c>
      <c r="AJ56" s="23" t="str">
        <f t="shared" si="13"/>
        <v/>
      </c>
      <c r="AK56" s="28" t="str">
        <f t="shared" si="14"/>
        <v/>
      </c>
      <c r="AN56" s="23" t="str">
        <f t="shared" si="15"/>
        <v/>
      </c>
      <c r="AO56" s="23" t="str">
        <f t="shared" si="16"/>
        <v/>
      </c>
      <c r="AP56" s="23">
        <f t="shared" si="17"/>
        <v>0</v>
      </c>
      <c r="AQ56" s="28">
        <f t="shared" si="18"/>
        <v>0</v>
      </c>
      <c r="AR56" s="23" t="str">
        <f t="shared" si="19"/>
        <v/>
      </c>
      <c r="AS56" s="23" t="str">
        <f t="shared" si="20"/>
        <v/>
      </c>
    </row>
    <row r="57" spans="1:45" x14ac:dyDescent="0.25">
      <c r="H57" s="29"/>
      <c r="AA57" s="22"/>
      <c r="AD57" s="23">
        <f t="shared" si="11"/>
        <v>0</v>
      </c>
      <c r="AE57" s="23" t="str">
        <f t="shared" si="12"/>
        <v/>
      </c>
      <c r="AF57" s="23" t="str">
        <f>IF(AJ57="P",_xlfn.XLOOKUP($AQ57,Pitching!$AP$2:$AP$239,Pitching!$AS$2:$AS$239),"")</f>
        <v/>
      </c>
      <c r="AG57" s="23" t="str">
        <f>IF(AJ57="P",_xlfn.XLOOKUP($AQ57,Pitching!$AP$2:$AP$239,Pitching!$AT$2:$AT$239),"")</f>
        <v/>
      </c>
      <c r="AH57" s="23" t="str">
        <f>IF(J57&gt;0, IF(AJ57&lt;&gt;"P",_xlfn.XLOOKUP($AQ57,Batting!$AS$2:$AS$519,Batting!$AY$2:$AY$519),""),"")</f>
        <v/>
      </c>
      <c r="AI57" s="23" t="str" cm="1">
        <f t="array" ref="AI57">IF(J57&gt;0, IF(AJ57&lt;&gt;"P",_xlfn.XLOOKUP($AQ57,Batting!$AS$2:$AS$523,Batting!AZ$2:$AZ$523),""),"")</f>
        <v/>
      </c>
      <c r="AJ57" s="23" t="str">
        <f t="shared" si="13"/>
        <v/>
      </c>
      <c r="AK57" s="28" t="str">
        <f t="shared" si="14"/>
        <v/>
      </c>
      <c r="AN57" s="23" t="str">
        <f t="shared" si="15"/>
        <v/>
      </c>
      <c r="AO57" s="23" t="str">
        <f t="shared" si="16"/>
        <v/>
      </c>
      <c r="AP57" s="23">
        <f t="shared" si="17"/>
        <v>0</v>
      </c>
      <c r="AQ57" s="28">
        <f t="shared" si="18"/>
        <v>0</v>
      </c>
      <c r="AR57" s="23" t="str">
        <f t="shared" si="19"/>
        <v/>
      </c>
      <c r="AS57" s="23" t="str">
        <f t="shared" si="20"/>
        <v/>
      </c>
    </row>
    <row r="58" spans="1:45" x14ac:dyDescent="0.25">
      <c r="H58" s="29"/>
      <c r="AA58" s="22"/>
      <c r="AD58" s="23">
        <f t="shared" si="11"/>
        <v>0</v>
      </c>
      <c r="AE58" s="23" t="str">
        <f t="shared" si="12"/>
        <v/>
      </c>
      <c r="AF58" s="23" t="str">
        <f>IF(AJ58="P",_xlfn.XLOOKUP($AQ58,Pitching!$AP$2:$AP$239,Pitching!$AS$2:$AS$239),"")</f>
        <v/>
      </c>
      <c r="AG58" s="23" t="str">
        <f>IF(AJ58="P",_xlfn.XLOOKUP($AQ58,Pitching!$AP$2:$AP$239,Pitching!$AT$2:$AT$239),"")</f>
        <v/>
      </c>
      <c r="AH58" s="23" t="str">
        <f>IF(J58&gt;0, IF(AJ58&lt;&gt;"P",_xlfn.XLOOKUP($AQ58,Batting!$AS$2:$AS$519,Batting!$AY$2:$AY$519),""),"")</f>
        <v/>
      </c>
      <c r="AI58" s="23" t="str" cm="1">
        <f t="array" ref="AI58">IF(J58&gt;0, IF(AJ58&lt;&gt;"P",_xlfn.XLOOKUP($AQ58,Batting!$AS$2:$AS$523,Batting!AZ$2:$AZ$523),""),"")</f>
        <v/>
      </c>
      <c r="AJ58" s="23" t="str">
        <f t="shared" si="13"/>
        <v/>
      </c>
      <c r="AK58" s="28" t="str">
        <f t="shared" si="14"/>
        <v/>
      </c>
      <c r="AN58" s="23" t="str">
        <f t="shared" si="15"/>
        <v/>
      </c>
      <c r="AO58" s="23" t="str">
        <f t="shared" si="16"/>
        <v/>
      </c>
      <c r="AP58" s="23">
        <f t="shared" si="17"/>
        <v>0</v>
      </c>
      <c r="AQ58" s="28">
        <f t="shared" si="18"/>
        <v>0</v>
      </c>
      <c r="AR58" s="23" t="str">
        <f t="shared" si="19"/>
        <v/>
      </c>
      <c r="AS58" s="23" t="str">
        <f t="shared" si="20"/>
        <v/>
      </c>
    </row>
    <row r="59" spans="1:45" ht="15.75" thickBot="1" x14ac:dyDescent="0.3">
      <c r="A59" s="27"/>
      <c r="B59" s="25"/>
      <c r="C59" s="25"/>
      <c r="D59" s="25"/>
      <c r="E59" s="25"/>
      <c r="F59" s="25"/>
      <c r="G59" s="25"/>
      <c r="H59" s="43"/>
      <c r="I59" s="25"/>
      <c r="J59" s="25"/>
      <c r="K59" s="25"/>
      <c r="L59" s="25"/>
      <c r="M59" s="25"/>
      <c r="N59" s="92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7"/>
      <c r="AA59" s="44"/>
      <c r="AB59" s="27"/>
      <c r="AC59" s="27"/>
      <c r="AD59" s="45">
        <f t="shared" si="11"/>
        <v>0</v>
      </c>
      <c r="AE59" s="45" t="str">
        <f t="shared" si="12"/>
        <v/>
      </c>
      <c r="AF59" s="45" t="str">
        <f>IF(AJ59="P",_xlfn.XLOOKUP($AQ59,Pitching!$AP$2:$AP$239,Pitching!$AS$2:$AS$239),"")</f>
        <v/>
      </c>
      <c r="AG59" s="45" t="str">
        <f>IF(AJ59="P",_xlfn.XLOOKUP($AQ59,Pitching!$AP$2:$AP$239,Pitching!$AT$2:$AT$239),"")</f>
        <v/>
      </c>
      <c r="AH59" s="23" t="str">
        <f>IF(J59&gt;0, IF(AJ59&lt;&gt;"P",_xlfn.XLOOKUP($AQ59,Batting!$AS$2:$AS$519,Batting!$AY$2:$AY$519),""),"")</f>
        <v/>
      </c>
      <c r="AI59" s="23" t="str" cm="1">
        <f t="array" ref="AI59">IF(J59&gt;0, IF(AJ59&lt;&gt;"P",_xlfn.XLOOKUP($AQ59,Batting!$AS$2:$AS$523,Batting!AZ$2:$AZ$523),""),"")</f>
        <v/>
      </c>
      <c r="AJ59" s="23" t="str">
        <f t="shared" si="13"/>
        <v/>
      </c>
      <c r="AK59" s="28" t="str">
        <f t="shared" si="14"/>
        <v/>
      </c>
      <c r="AL59" s="27"/>
      <c r="AM59" s="27"/>
      <c r="AN59" s="45" t="str">
        <f t="shared" si="15"/>
        <v/>
      </c>
      <c r="AO59" s="45" t="str">
        <f t="shared" si="16"/>
        <v/>
      </c>
      <c r="AP59" s="45">
        <f t="shared" si="17"/>
        <v>0</v>
      </c>
      <c r="AQ59" s="46">
        <f t="shared" si="18"/>
        <v>0</v>
      </c>
      <c r="AR59" s="45" t="str">
        <f t="shared" si="19"/>
        <v/>
      </c>
      <c r="AS59" s="45" t="str">
        <f t="shared" si="20"/>
        <v/>
      </c>
    </row>
    <row r="60" spans="1:45" ht="15.75" thickTop="1" x14ac:dyDescent="0.25">
      <c r="A60" s="30"/>
      <c r="B60" s="31"/>
      <c r="C60" s="31"/>
      <c r="D60" s="31"/>
      <c r="E60" s="31"/>
      <c r="F60" s="31"/>
      <c r="G60" s="31"/>
      <c r="H60" s="49"/>
      <c r="I60" s="31"/>
      <c r="J60" s="31"/>
      <c r="K60" s="31"/>
      <c r="L60" s="31"/>
      <c r="M60" s="31"/>
      <c r="N60" s="9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0"/>
      <c r="AA60" s="30"/>
      <c r="AB60" s="30"/>
      <c r="AC60" s="30"/>
      <c r="AD60" s="31">
        <f t="shared" si="11"/>
        <v>0</v>
      </c>
      <c r="AE60" s="31" t="str">
        <f t="shared" si="12"/>
        <v/>
      </c>
      <c r="AF60" s="31" t="str">
        <f>IF(AJ60="P",_xlfn.XLOOKUP($AQ60,Pitching!$AP$2:$AP$239,Pitching!$AS$2:$AS$239),"")</f>
        <v/>
      </c>
      <c r="AG60" s="31" t="str">
        <f>IF(AJ60="P",_xlfn.XLOOKUP($AQ60,Pitching!$AP$2:$AP$239,Pitching!$AT$2:$AT$239),"")</f>
        <v/>
      </c>
      <c r="AH60" s="31" t="str">
        <f>IF(J60&gt;0, IF(AJ60&lt;&gt;"P",_xlfn.XLOOKUP($AQ60,Batting!$AS$2:$AS$519,Batting!$AY$2:$AY$519),""),"")</f>
        <v/>
      </c>
      <c r="AI60" s="31" t="str" cm="1">
        <f t="array" ref="AI60">IF(J60&gt;0, IF(AJ60&lt;&gt;"P",_xlfn.XLOOKUP($AQ60,Batting!$AS$2:$AS$523,Batting!AZ$2:$AZ$523),""),"")</f>
        <v/>
      </c>
      <c r="AJ60" s="31" t="str">
        <f t="shared" si="13"/>
        <v/>
      </c>
      <c r="AK60" s="49" t="str">
        <f t="shared" si="14"/>
        <v/>
      </c>
      <c r="AL60" s="30"/>
      <c r="AM60" s="30"/>
      <c r="AN60" s="31" t="str">
        <f t="shared" si="15"/>
        <v/>
      </c>
      <c r="AO60" s="31" t="str">
        <f t="shared" si="16"/>
        <v/>
      </c>
      <c r="AP60" s="31">
        <f t="shared" si="17"/>
        <v>0</v>
      </c>
      <c r="AQ60" s="49">
        <f t="shared" si="18"/>
        <v>0</v>
      </c>
      <c r="AR60" s="31" t="str">
        <f t="shared" si="19"/>
        <v/>
      </c>
      <c r="AS60" s="31" t="str">
        <f t="shared" si="20"/>
        <v/>
      </c>
    </row>
    <row r="65" spans="5:30" x14ac:dyDescent="0.25">
      <c r="S65" t="s">
        <v>1397</v>
      </c>
      <c r="T65" s="3" t="s">
        <v>1389</v>
      </c>
      <c r="U65"/>
      <c r="V65" s="2" t="s">
        <v>7</v>
      </c>
      <c r="X65" s="2" t="s">
        <v>1390</v>
      </c>
      <c r="Z65" s="2" t="s">
        <v>1391</v>
      </c>
      <c r="AA65" s="2"/>
    </row>
    <row r="66" spans="5:30" x14ac:dyDescent="0.25">
      <c r="R66" s="2">
        <v>1</v>
      </c>
      <c r="S66" t="s">
        <v>170</v>
      </c>
      <c r="T66" s="3">
        <f>IF(R66&gt;0,_xlfn.XLOOKUP(R66,$L$71:$L$111,$H$71:$H$111),"-")</f>
        <v>0</v>
      </c>
      <c r="U66" s="32" t="s">
        <v>161</v>
      </c>
      <c r="V66" s="2">
        <f>IF(R66&gt;0,_xlfn.XLOOKUP(R66,$L$71:$L$111,$I$71:$I$111),"-")</f>
        <v>0</v>
      </c>
      <c r="W66" s="32" t="s">
        <v>171</v>
      </c>
      <c r="X66" s="2">
        <f>IF(R66&gt;0,_xlfn.XLOOKUP(R66,$L$71:$L$111,$J$71:$J$111),"-")</f>
        <v>0</v>
      </c>
      <c r="Y66" s="32" t="s">
        <v>172</v>
      </c>
      <c r="Z66" s="2">
        <f>_xlfn.XLOOKUP(BK83,$L$71:$L$111,$J$71:$J$111)</f>
        <v>0</v>
      </c>
      <c r="AA66" s="32" t="s">
        <v>173</v>
      </c>
      <c r="AD66" s="2">
        <f>_xlfn.XLOOKUP(R66,$M$71:$M$127,$F$71:$F$127)</f>
        <v>0</v>
      </c>
    </row>
    <row r="67" spans="5:30" x14ac:dyDescent="0.25">
      <c r="R67" s="2">
        <v>2</v>
      </c>
      <c r="S67" t="s">
        <v>175</v>
      </c>
      <c r="T67" s="3">
        <f t="shared" ref="T67:T75" si="21">IF(R67&gt;0,_xlfn.XLOOKUP(R67,$L$71:$L$111,$H$71:$H$111),"-")</f>
        <v>0</v>
      </c>
      <c r="U67" s="32" t="s">
        <v>161</v>
      </c>
      <c r="V67" s="2">
        <f t="shared" ref="V67:V75" si="22">IF(R67&gt;0,_xlfn.XLOOKUP(R67,$L$71:$L$111,$I$71:$I$111),"-")</f>
        <v>0</v>
      </c>
      <c r="W67" s="32" t="s">
        <v>171</v>
      </c>
      <c r="X67" s="2">
        <f t="shared" ref="X67:X74" si="23">IF(R67&gt;0,_xlfn.XLOOKUP(R67,$L$71:$L$111,$J$71:$J$111),"-")</f>
        <v>0</v>
      </c>
      <c r="Y67" s="32" t="s">
        <v>172</v>
      </c>
      <c r="Z67" s="2">
        <f t="shared" ref="Z67:Z74" si="24">_xlfn.XLOOKUP(BK84,$L$71:$L$111,$J$71:$J$111)</f>
        <v>0</v>
      </c>
      <c r="AA67" s="32" t="s">
        <v>173</v>
      </c>
      <c r="AD67" s="2">
        <f t="shared" ref="AD67:AD75" si="25">_xlfn.XLOOKUP(R67,$M$71:$M$127,$F$71:$F$127)</f>
        <v>0</v>
      </c>
    </row>
    <row r="68" spans="5:30" x14ac:dyDescent="0.25">
      <c r="L68" s="2">
        <v>1</v>
      </c>
      <c r="M68" s="2">
        <v>2</v>
      </c>
      <c r="N68" s="91">
        <v>3</v>
      </c>
      <c r="O68" s="2">
        <v>4</v>
      </c>
      <c r="P68" s="2">
        <v>5</v>
      </c>
      <c r="R68" s="2">
        <v>3</v>
      </c>
      <c r="S68" t="s">
        <v>176</v>
      </c>
      <c r="T68" s="3">
        <f t="shared" si="21"/>
        <v>0</v>
      </c>
      <c r="U68" s="32" t="s">
        <v>161</v>
      </c>
      <c r="V68" s="2">
        <f t="shared" si="22"/>
        <v>0</v>
      </c>
      <c r="W68" s="32" t="s">
        <v>171</v>
      </c>
      <c r="X68" s="2">
        <f t="shared" si="23"/>
        <v>0</v>
      </c>
      <c r="Y68" s="32" t="s">
        <v>172</v>
      </c>
      <c r="Z68" s="2">
        <f t="shared" si="24"/>
        <v>0</v>
      </c>
      <c r="AA68" s="32" t="s">
        <v>173</v>
      </c>
      <c r="AD68" s="2">
        <f t="shared" si="25"/>
        <v>0</v>
      </c>
    </row>
    <row r="69" spans="5:30" x14ac:dyDescent="0.25">
      <c r="E69" s="54"/>
      <c r="F69" s="54"/>
      <c r="G69" s="54"/>
      <c r="H69" s="55"/>
      <c r="I69" s="54"/>
      <c r="J69" s="54"/>
      <c r="L69" s="105" t="s">
        <v>1392</v>
      </c>
      <c r="M69" s="105" t="s">
        <v>1393</v>
      </c>
      <c r="N69" s="106" t="s">
        <v>1394</v>
      </c>
      <c r="O69" s="105" t="s">
        <v>1395</v>
      </c>
      <c r="P69" s="105" t="s">
        <v>1396</v>
      </c>
      <c r="R69" s="2">
        <v>4</v>
      </c>
      <c r="S69" t="s">
        <v>178</v>
      </c>
      <c r="T69" s="3">
        <f t="shared" si="21"/>
        <v>0</v>
      </c>
      <c r="U69" s="32" t="s">
        <v>161</v>
      </c>
      <c r="V69" s="2">
        <f t="shared" si="22"/>
        <v>0</v>
      </c>
      <c r="W69" s="32" t="s">
        <v>171</v>
      </c>
      <c r="X69" s="2">
        <f t="shared" si="23"/>
        <v>0</v>
      </c>
      <c r="Y69" s="32" t="s">
        <v>172</v>
      </c>
      <c r="Z69" s="2">
        <f t="shared" si="24"/>
        <v>0</v>
      </c>
      <c r="AA69" s="32" t="s">
        <v>173</v>
      </c>
      <c r="AD69" s="2">
        <f t="shared" si="25"/>
        <v>0</v>
      </c>
    </row>
    <row r="70" spans="5:30" x14ac:dyDescent="0.25">
      <c r="E70" s="54" t="s">
        <v>91</v>
      </c>
      <c r="F70" s="54" t="s">
        <v>90</v>
      </c>
      <c r="G70" s="54" t="s">
        <v>92</v>
      </c>
      <c r="H70" s="55" t="s">
        <v>85</v>
      </c>
      <c r="I70" s="54" t="s">
        <v>88</v>
      </c>
      <c r="J70" s="54" t="s">
        <v>89</v>
      </c>
      <c r="L70" s="105" t="s">
        <v>162</v>
      </c>
      <c r="M70" s="105" t="s">
        <v>162</v>
      </c>
      <c r="N70" s="105" t="s">
        <v>162</v>
      </c>
      <c r="O70" s="105" t="s">
        <v>162</v>
      </c>
      <c r="P70" s="105" t="s">
        <v>162</v>
      </c>
      <c r="R70" s="2">
        <v>5</v>
      </c>
      <c r="S70" t="s">
        <v>179</v>
      </c>
      <c r="T70" s="3">
        <f t="shared" si="21"/>
        <v>0</v>
      </c>
      <c r="U70" s="32" t="s">
        <v>161</v>
      </c>
      <c r="V70" s="2">
        <f t="shared" si="22"/>
        <v>0</v>
      </c>
      <c r="W70" s="32" t="s">
        <v>171</v>
      </c>
      <c r="X70" s="2">
        <f t="shared" si="23"/>
        <v>0</v>
      </c>
      <c r="Y70" s="32" t="s">
        <v>172</v>
      </c>
      <c r="Z70" s="2">
        <f t="shared" si="24"/>
        <v>0</v>
      </c>
      <c r="AA70" s="32" t="s">
        <v>173</v>
      </c>
      <c r="AD70" s="2">
        <f t="shared" si="25"/>
        <v>0</v>
      </c>
    </row>
    <row r="71" spans="5:30" x14ac:dyDescent="0.25">
      <c r="E71" s="47"/>
      <c r="F71" s="47"/>
      <c r="G71" s="47"/>
      <c r="H71" s="48"/>
      <c r="I71" s="47"/>
      <c r="J71" s="47"/>
      <c r="L71" s="2">
        <v>3</v>
      </c>
      <c r="M71" s="2">
        <v>5</v>
      </c>
      <c r="N71" s="91">
        <v>3</v>
      </c>
      <c r="P71" s="2">
        <v>1</v>
      </c>
      <c r="R71" s="2">
        <v>6</v>
      </c>
      <c r="S71" t="s">
        <v>180</v>
      </c>
      <c r="T71" s="3">
        <f t="shared" si="21"/>
        <v>0</v>
      </c>
      <c r="U71" s="32" t="s">
        <v>161</v>
      </c>
      <c r="V71" s="2">
        <f t="shared" si="22"/>
        <v>0</v>
      </c>
      <c r="W71" s="32" t="s">
        <v>171</v>
      </c>
      <c r="X71" s="2">
        <f t="shared" si="23"/>
        <v>0</v>
      </c>
      <c r="Y71" s="32" t="s">
        <v>172</v>
      </c>
      <c r="Z71" s="2">
        <f t="shared" si="24"/>
        <v>0</v>
      </c>
      <c r="AA71" s="32" t="s">
        <v>173</v>
      </c>
      <c r="AD71" s="2">
        <f t="shared" si="25"/>
        <v>0</v>
      </c>
    </row>
    <row r="72" spans="5:30" x14ac:dyDescent="0.25">
      <c r="E72" s="54"/>
      <c r="F72" s="54"/>
      <c r="G72" s="54"/>
      <c r="H72" s="55"/>
      <c r="I72" s="54"/>
      <c r="J72" s="54"/>
      <c r="L72" s="2">
        <v>1</v>
      </c>
      <c r="M72" s="2">
        <v>1</v>
      </c>
      <c r="N72" s="91">
        <v>2</v>
      </c>
      <c r="P72" s="2">
        <v>2</v>
      </c>
      <c r="R72" s="2">
        <v>7</v>
      </c>
      <c r="S72" t="s">
        <v>181</v>
      </c>
      <c r="T72" s="3">
        <f t="shared" si="21"/>
        <v>0</v>
      </c>
      <c r="U72" s="32" t="s">
        <v>161</v>
      </c>
      <c r="V72" s="2">
        <f t="shared" si="22"/>
        <v>0</v>
      </c>
      <c r="W72" s="32" t="s">
        <v>171</v>
      </c>
      <c r="X72" s="2">
        <f t="shared" si="23"/>
        <v>0</v>
      </c>
      <c r="Y72" s="32" t="s">
        <v>172</v>
      </c>
      <c r="Z72" s="2">
        <f t="shared" si="24"/>
        <v>0</v>
      </c>
      <c r="AA72" s="32" t="s">
        <v>173</v>
      </c>
      <c r="AD72" s="2">
        <f t="shared" si="25"/>
        <v>0</v>
      </c>
    </row>
    <row r="73" spans="5:30" x14ac:dyDescent="0.25">
      <c r="E73" s="54"/>
      <c r="F73" s="54"/>
      <c r="G73" s="54"/>
      <c r="H73" s="55"/>
      <c r="I73" s="54"/>
      <c r="J73" s="54"/>
      <c r="L73" s="2">
        <v>5</v>
      </c>
      <c r="M73" s="2">
        <v>6</v>
      </c>
      <c r="N73" s="91">
        <v>5</v>
      </c>
      <c r="P73" s="2">
        <v>3</v>
      </c>
      <c r="R73" s="2">
        <v>8</v>
      </c>
      <c r="S73" t="s">
        <v>182</v>
      </c>
      <c r="T73" s="3">
        <f t="shared" si="21"/>
        <v>0</v>
      </c>
      <c r="U73" s="32" t="s">
        <v>161</v>
      </c>
      <c r="V73" s="2">
        <f t="shared" si="22"/>
        <v>0</v>
      </c>
      <c r="W73" s="32" t="s">
        <v>171</v>
      </c>
      <c r="X73" s="2">
        <f t="shared" si="23"/>
        <v>0</v>
      </c>
      <c r="Y73" s="32" t="s">
        <v>172</v>
      </c>
      <c r="Z73" s="2">
        <f t="shared" si="24"/>
        <v>0</v>
      </c>
      <c r="AA73" s="32" t="s">
        <v>173</v>
      </c>
      <c r="AD73" s="2">
        <f t="shared" si="25"/>
        <v>0</v>
      </c>
    </row>
    <row r="74" spans="5:30" x14ac:dyDescent="0.25">
      <c r="E74" s="54"/>
      <c r="F74" s="54"/>
      <c r="G74" s="54"/>
      <c r="H74" s="55"/>
      <c r="I74" s="54"/>
      <c r="J74" s="54"/>
      <c r="L74" s="2">
        <v>9</v>
      </c>
      <c r="M74" s="2">
        <v>7</v>
      </c>
      <c r="N74" s="91">
        <v>7</v>
      </c>
      <c r="P74" s="2">
        <v>4</v>
      </c>
      <c r="R74" s="2">
        <v>9</v>
      </c>
      <c r="S74" t="s">
        <v>183</v>
      </c>
      <c r="T74" s="3">
        <f t="shared" si="21"/>
        <v>0</v>
      </c>
      <c r="U74" s="32" t="s">
        <v>161</v>
      </c>
      <c r="V74" s="2">
        <f t="shared" si="22"/>
        <v>0</v>
      </c>
      <c r="W74" s="32" t="s">
        <v>171</v>
      </c>
      <c r="X74" s="2">
        <f t="shared" si="23"/>
        <v>0</v>
      </c>
      <c r="Y74" s="32" t="s">
        <v>172</v>
      </c>
      <c r="Z74" s="2">
        <f t="shared" si="24"/>
        <v>0</v>
      </c>
      <c r="AA74" s="32" t="s">
        <v>173</v>
      </c>
      <c r="AD74" s="2">
        <f t="shared" si="25"/>
        <v>0</v>
      </c>
    </row>
    <row r="75" spans="5:30" x14ac:dyDescent="0.25">
      <c r="E75" s="47"/>
      <c r="F75" s="47"/>
      <c r="G75" s="47"/>
      <c r="H75" s="48"/>
      <c r="I75" s="47"/>
      <c r="J75" s="47"/>
      <c r="L75" s="2">
        <v>6</v>
      </c>
      <c r="M75" s="2">
        <v>4</v>
      </c>
      <c r="N75" s="91">
        <v>8</v>
      </c>
      <c r="P75" s="2">
        <v>5</v>
      </c>
      <c r="R75" s="2" t="s">
        <v>184</v>
      </c>
      <c r="S75" s="33" t="s">
        <v>185</v>
      </c>
      <c r="T75" s="3">
        <f t="shared" si="21"/>
        <v>0</v>
      </c>
      <c r="U75" s="32" t="s">
        <v>161</v>
      </c>
      <c r="V75" s="2">
        <f t="shared" si="22"/>
        <v>0</v>
      </c>
      <c r="W75" s="32" t="s">
        <v>171</v>
      </c>
      <c r="X75" s="2">
        <f>IF(R75&gt;0,_xlfn.XLOOKUP(R75,L71:L127,J71:J127),"-")</f>
        <v>0</v>
      </c>
      <c r="Y75" s="32" t="s">
        <v>186</v>
      </c>
      <c r="Z75" s="2" t="e">
        <f>IF(R75&gt;0,_xlfn.XLOOKUP(R75,$BM$2:$BM$40,$BI$4:$BI$42),"-")</f>
        <v>#N/A</v>
      </c>
      <c r="AA75" s="32" t="s">
        <v>164</v>
      </c>
      <c r="AD75" s="2">
        <f t="shared" si="25"/>
        <v>0</v>
      </c>
    </row>
    <row r="76" spans="5:30" x14ac:dyDescent="0.25">
      <c r="E76" s="54"/>
      <c r="F76" s="54"/>
      <c r="G76" s="54"/>
      <c r="H76" s="55"/>
      <c r="I76" s="54"/>
      <c r="J76" s="54"/>
      <c r="L76" s="2">
        <v>7</v>
      </c>
      <c r="M76" s="2">
        <v>8</v>
      </c>
      <c r="N76" s="91">
        <v>9</v>
      </c>
      <c r="P76" s="2">
        <v>6</v>
      </c>
      <c r="S76" s="34" t="s">
        <v>187</v>
      </c>
      <c r="T76" s="3"/>
      <c r="U76"/>
      <c r="Z76" s="2"/>
      <c r="AA76" s="2"/>
    </row>
    <row r="77" spans="5:30" x14ac:dyDescent="0.25">
      <c r="E77" s="54"/>
      <c r="F77" s="54"/>
      <c r="G77" s="54"/>
      <c r="H77" s="55"/>
      <c r="I77" s="54"/>
      <c r="J77" s="54"/>
      <c r="L77" s="2">
        <v>4</v>
      </c>
      <c r="M77" s="2">
        <v>3</v>
      </c>
      <c r="N77" s="91">
        <v>4</v>
      </c>
      <c r="P77" s="2">
        <v>7</v>
      </c>
    </row>
    <row r="78" spans="5:30" ht="15.75" thickBot="1" x14ac:dyDescent="0.3">
      <c r="E78" s="56"/>
      <c r="F78" s="56"/>
      <c r="G78" s="56"/>
      <c r="H78" s="57"/>
      <c r="I78" s="56"/>
      <c r="J78" s="56"/>
      <c r="L78" s="2">
        <v>2</v>
      </c>
      <c r="M78" s="2">
        <v>2</v>
      </c>
      <c r="N78" s="91">
        <v>1</v>
      </c>
      <c r="P78" s="2">
        <v>8</v>
      </c>
      <c r="S78" t="s">
        <v>1397</v>
      </c>
      <c r="T78" s="3" t="s">
        <v>1398</v>
      </c>
      <c r="U78"/>
      <c r="V78" s="2" t="s">
        <v>7</v>
      </c>
      <c r="X78" s="2" t="s">
        <v>1390</v>
      </c>
      <c r="Z78" s="2" t="s">
        <v>1391</v>
      </c>
      <c r="AA78" s="2"/>
    </row>
    <row r="79" spans="5:30" ht="15.75" thickTop="1" x14ac:dyDescent="0.25">
      <c r="E79" s="50"/>
      <c r="F79" s="50"/>
      <c r="G79" s="50"/>
      <c r="H79" s="51"/>
      <c r="I79" s="50"/>
      <c r="J79" s="50"/>
      <c r="L79" s="2">
        <v>8</v>
      </c>
      <c r="N79" s="91">
        <v>6</v>
      </c>
      <c r="P79" s="2">
        <v>9</v>
      </c>
      <c r="R79" s="2">
        <v>1</v>
      </c>
      <c r="S79" t="s">
        <v>170</v>
      </c>
      <c r="T79" s="3">
        <f>IF(R79&gt;0,_xlfn.XLOOKUP(R79,$M$71:$M$111,$H$71:$H$111),"-")</f>
        <v>0</v>
      </c>
      <c r="U79" s="32" t="s">
        <v>161</v>
      </c>
      <c r="V79" s="2">
        <f>IF(R79&gt;0,_xlfn.XLOOKUP(R79,$M$71:$M$111,$I$71:$I$111),"-")</f>
        <v>0</v>
      </c>
      <c r="W79" s="32" t="s">
        <v>171</v>
      </c>
      <c r="X79" s="2">
        <f>IF(R79&gt;0,_xlfn.XLOOKUP(R79,$M$71:$M$111,$J$71:$J$111),"-")</f>
        <v>0</v>
      </c>
      <c r="Y79" s="32" t="s">
        <v>172</v>
      </c>
      <c r="Z79" s="2">
        <f>_xlfn.XLOOKUP(BK96,$M$71:$M$111,$J$71:$J$111)</f>
        <v>0</v>
      </c>
      <c r="AA79" s="32" t="s">
        <v>173</v>
      </c>
      <c r="AD79" s="2">
        <f>_xlfn.XLOOKUP(R79,$M$71:$M$127,$F$71:$F$127)</f>
        <v>0</v>
      </c>
    </row>
    <row r="80" spans="5:30" x14ac:dyDescent="0.25">
      <c r="E80" s="47"/>
      <c r="F80" s="47"/>
      <c r="G80" s="47"/>
      <c r="H80" s="48"/>
      <c r="I80" s="47"/>
      <c r="J80" s="47"/>
      <c r="M80" s="2">
        <v>9</v>
      </c>
      <c r="O80" s="2">
        <v>1</v>
      </c>
      <c r="R80" s="2">
        <v>2</v>
      </c>
      <c r="S80" t="s">
        <v>175</v>
      </c>
      <c r="T80" s="3">
        <f t="shared" ref="T80:T88" si="26">IF(R80&gt;0,_xlfn.XLOOKUP(R80,$M$71:$M$111,$H$71:$H$111),"-")</f>
        <v>0</v>
      </c>
      <c r="U80" s="32" t="s">
        <v>161</v>
      </c>
      <c r="V80" s="2">
        <f t="shared" ref="V80:V87" si="27">IF(R80&gt;0,_xlfn.XLOOKUP(R80,$M$71:$M$111,$I$71:$I$111),"-")</f>
        <v>0</v>
      </c>
      <c r="W80" s="32" t="s">
        <v>171</v>
      </c>
      <c r="X80" s="2">
        <f t="shared" ref="X80:X87" si="28">IF(R80&gt;0,_xlfn.XLOOKUP(R80,$M$71:$M$111,$J$71:$J$111),"-")</f>
        <v>0</v>
      </c>
      <c r="Y80" s="32" t="s">
        <v>172</v>
      </c>
      <c r="Z80" s="2">
        <f t="shared" ref="Z80:Z87" si="29">_xlfn.XLOOKUP(BK97,$M$71:$M$111,$J$71:$J$111)</f>
        <v>0</v>
      </c>
      <c r="AA80" s="32" t="s">
        <v>173</v>
      </c>
      <c r="AD80" s="2">
        <f t="shared" ref="AD80:AD87" si="30">_xlfn.XLOOKUP(R80,$M$71:$M$127,$F$71:$F$127)</f>
        <v>0</v>
      </c>
    </row>
    <row r="81" spans="5:30" x14ac:dyDescent="0.25">
      <c r="E81" s="47"/>
      <c r="F81" s="47"/>
      <c r="G81" s="47"/>
      <c r="H81" s="48"/>
      <c r="I81" s="47"/>
      <c r="J81" s="47"/>
      <c r="O81" s="2">
        <v>2</v>
      </c>
      <c r="R81" s="2">
        <v>3</v>
      </c>
      <c r="S81" t="s">
        <v>176</v>
      </c>
      <c r="T81" s="3">
        <f t="shared" si="26"/>
        <v>0</v>
      </c>
      <c r="U81" s="32" t="s">
        <v>161</v>
      </c>
      <c r="V81" s="2">
        <f t="shared" si="27"/>
        <v>0</v>
      </c>
      <c r="W81" s="32" t="s">
        <v>171</v>
      </c>
      <c r="X81" s="2">
        <f t="shared" si="28"/>
        <v>0</v>
      </c>
      <c r="Y81" s="32" t="s">
        <v>172</v>
      </c>
      <c r="Z81" s="2">
        <f t="shared" si="29"/>
        <v>0</v>
      </c>
      <c r="AA81" s="32" t="s">
        <v>173</v>
      </c>
      <c r="AD81" s="2">
        <f t="shared" si="30"/>
        <v>0</v>
      </c>
    </row>
    <row r="82" spans="5:30" x14ac:dyDescent="0.25">
      <c r="E82" s="47"/>
      <c r="F82" s="47"/>
      <c r="G82" s="47"/>
      <c r="H82" s="48"/>
      <c r="I82" s="47"/>
      <c r="J82" s="47"/>
      <c r="O82" s="2">
        <v>3</v>
      </c>
      <c r="R82" s="2">
        <v>4</v>
      </c>
      <c r="S82" t="s">
        <v>178</v>
      </c>
      <c r="T82" s="3">
        <f t="shared" si="26"/>
        <v>0</v>
      </c>
      <c r="U82" s="32" t="s">
        <v>161</v>
      </c>
      <c r="V82" s="2">
        <f t="shared" si="27"/>
        <v>0</v>
      </c>
      <c r="W82" s="32" t="s">
        <v>171</v>
      </c>
      <c r="X82" s="2">
        <f t="shared" si="28"/>
        <v>0</v>
      </c>
      <c r="Y82" s="32" t="s">
        <v>172</v>
      </c>
      <c r="Z82" s="2">
        <f t="shared" si="29"/>
        <v>0</v>
      </c>
      <c r="AA82" s="32" t="s">
        <v>173</v>
      </c>
      <c r="AD82" s="2">
        <f t="shared" si="30"/>
        <v>0</v>
      </c>
    </row>
    <row r="83" spans="5:30" x14ac:dyDescent="0.25">
      <c r="E83" s="47"/>
      <c r="F83" s="47"/>
      <c r="G83" s="47"/>
      <c r="H83" s="48"/>
      <c r="I83" s="47"/>
      <c r="J83" s="47"/>
      <c r="O83" s="2">
        <v>4</v>
      </c>
      <c r="R83" s="2">
        <v>5</v>
      </c>
      <c r="S83" t="s">
        <v>179</v>
      </c>
      <c r="T83" s="3">
        <f t="shared" si="26"/>
        <v>0</v>
      </c>
      <c r="U83" s="32" t="s">
        <v>161</v>
      </c>
      <c r="V83" s="2">
        <f t="shared" si="27"/>
        <v>0</v>
      </c>
      <c r="W83" s="32" t="s">
        <v>171</v>
      </c>
      <c r="X83" s="2">
        <f t="shared" si="28"/>
        <v>0</v>
      </c>
      <c r="Y83" s="32" t="s">
        <v>172</v>
      </c>
      <c r="Z83" s="2">
        <f t="shared" si="29"/>
        <v>0</v>
      </c>
      <c r="AA83" s="32" t="s">
        <v>173</v>
      </c>
      <c r="AD83" s="2">
        <f t="shared" si="30"/>
        <v>0</v>
      </c>
    </row>
    <row r="84" spans="5:30" x14ac:dyDescent="0.25">
      <c r="E84" s="47"/>
      <c r="F84" s="47"/>
      <c r="G84" s="47"/>
      <c r="H84" s="48"/>
      <c r="I84" s="47"/>
      <c r="J84" s="47"/>
      <c r="O84" s="2">
        <v>5</v>
      </c>
      <c r="R84" s="2">
        <v>6</v>
      </c>
      <c r="S84" t="s">
        <v>180</v>
      </c>
      <c r="T84" s="3">
        <f t="shared" si="26"/>
        <v>0</v>
      </c>
      <c r="U84" s="32" t="s">
        <v>161</v>
      </c>
      <c r="V84" s="2">
        <f t="shared" si="27"/>
        <v>0</v>
      </c>
      <c r="W84" s="32" t="s">
        <v>171</v>
      </c>
      <c r="X84" s="2">
        <f t="shared" si="28"/>
        <v>0</v>
      </c>
      <c r="Y84" s="32" t="s">
        <v>172</v>
      </c>
      <c r="Z84" s="2">
        <f t="shared" si="29"/>
        <v>0</v>
      </c>
      <c r="AA84" s="32" t="s">
        <v>173</v>
      </c>
      <c r="AD84" s="2">
        <f t="shared" si="30"/>
        <v>0</v>
      </c>
    </row>
    <row r="85" spans="5:30" x14ac:dyDescent="0.25">
      <c r="E85" s="54"/>
      <c r="F85" s="54"/>
      <c r="G85" s="54"/>
      <c r="H85" s="55"/>
      <c r="I85" s="54"/>
      <c r="J85" s="54"/>
      <c r="L85" s="2" t="s">
        <v>169</v>
      </c>
      <c r="O85" s="2">
        <v>6</v>
      </c>
      <c r="R85" s="2">
        <v>7</v>
      </c>
      <c r="S85" t="s">
        <v>181</v>
      </c>
      <c r="T85" s="3">
        <f t="shared" si="26"/>
        <v>0</v>
      </c>
      <c r="U85" s="32" t="s">
        <v>161</v>
      </c>
      <c r="V85" s="2">
        <f t="shared" si="27"/>
        <v>0</v>
      </c>
      <c r="W85" s="32" t="s">
        <v>171</v>
      </c>
      <c r="X85" s="2">
        <f t="shared" si="28"/>
        <v>0</v>
      </c>
      <c r="Y85" s="32" t="s">
        <v>172</v>
      </c>
      <c r="Z85" s="2">
        <f t="shared" si="29"/>
        <v>0</v>
      </c>
      <c r="AA85" s="32" t="s">
        <v>173</v>
      </c>
      <c r="AD85" s="2">
        <f t="shared" si="30"/>
        <v>0</v>
      </c>
    </row>
    <row r="86" spans="5:30" x14ac:dyDescent="0.25">
      <c r="E86" s="47"/>
      <c r="F86" s="47"/>
      <c r="G86" s="47"/>
      <c r="H86" s="48"/>
      <c r="I86" s="47"/>
      <c r="J86" s="47"/>
      <c r="O86" s="2">
        <v>7</v>
      </c>
      <c r="R86" s="2">
        <v>8</v>
      </c>
      <c r="S86" t="s">
        <v>182</v>
      </c>
      <c r="T86" s="3">
        <f t="shared" si="26"/>
        <v>0</v>
      </c>
      <c r="U86" s="32" t="s">
        <v>161</v>
      </c>
      <c r="V86" s="2">
        <f t="shared" si="27"/>
        <v>0</v>
      </c>
      <c r="W86" s="32" t="s">
        <v>171</v>
      </c>
      <c r="X86" s="2">
        <f t="shared" si="28"/>
        <v>0</v>
      </c>
      <c r="Y86" s="32" t="s">
        <v>172</v>
      </c>
      <c r="Z86" s="2">
        <f t="shared" si="29"/>
        <v>0</v>
      </c>
      <c r="AA86" s="32" t="s">
        <v>173</v>
      </c>
      <c r="AD86" s="2">
        <f t="shared" si="30"/>
        <v>0</v>
      </c>
    </row>
    <row r="87" spans="5:30" x14ac:dyDescent="0.25">
      <c r="E87" s="54"/>
      <c r="F87" s="54"/>
      <c r="G87" s="54"/>
      <c r="H87" s="55"/>
      <c r="I87" s="54"/>
      <c r="J87" s="54"/>
      <c r="O87" s="2">
        <v>8</v>
      </c>
      <c r="R87" s="2">
        <v>9</v>
      </c>
      <c r="S87" t="s">
        <v>183</v>
      </c>
      <c r="T87" s="3">
        <f t="shared" si="26"/>
        <v>0</v>
      </c>
      <c r="U87" s="32" t="s">
        <v>161</v>
      </c>
      <c r="V87" s="2">
        <f t="shared" si="27"/>
        <v>0</v>
      </c>
      <c r="W87" s="32" t="s">
        <v>171</v>
      </c>
      <c r="X87" s="2">
        <f t="shared" si="28"/>
        <v>0</v>
      </c>
      <c r="Y87" s="32" t="s">
        <v>172</v>
      </c>
      <c r="Z87" s="2">
        <f t="shared" si="29"/>
        <v>0</v>
      </c>
      <c r="AA87" s="32" t="s">
        <v>173</v>
      </c>
      <c r="AD87" s="2">
        <f t="shared" si="30"/>
        <v>0</v>
      </c>
    </row>
    <row r="88" spans="5:30" x14ac:dyDescent="0.25">
      <c r="E88" s="47"/>
      <c r="F88" s="47"/>
      <c r="G88" s="47"/>
      <c r="H88" s="48"/>
      <c r="I88" s="47"/>
      <c r="J88" s="47"/>
      <c r="O88" s="2">
        <v>9</v>
      </c>
      <c r="R88" s="2" t="s">
        <v>184</v>
      </c>
      <c r="S88" s="33" t="s">
        <v>185</v>
      </c>
      <c r="T88" s="3">
        <f t="shared" si="26"/>
        <v>0</v>
      </c>
      <c r="U88" s="32" t="s">
        <v>163</v>
      </c>
      <c r="V88" s="2">
        <f>IF(R88&gt;0,_xlfn.XLOOKUP(R88,$M$71:$M$111,$I$71:$I$111),"-")</f>
        <v>0</v>
      </c>
      <c r="W88" s="32" t="s">
        <v>1402</v>
      </c>
      <c r="X88" s="2">
        <f>IF(R88&gt;0,_xlfn.XLOOKUP(R88,$M$71:$M$111,$J$71:$J$111),"-")</f>
        <v>0</v>
      </c>
      <c r="Y88" s="32" t="s">
        <v>164</v>
      </c>
      <c r="Z88" s="2"/>
      <c r="AA88" s="32"/>
      <c r="AD88" s="2">
        <f>_xlfn.XLOOKUP(R88,$M$71:$M$127,$F$71:$F$127)</f>
        <v>0</v>
      </c>
    </row>
    <row r="89" spans="5:30" x14ac:dyDescent="0.25">
      <c r="E89" s="47"/>
      <c r="F89" s="47"/>
      <c r="G89" s="47"/>
      <c r="H89" s="48"/>
      <c r="I89" s="47"/>
      <c r="J89" s="47"/>
      <c r="S89" s="34" t="s">
        <v>187</v>
      </c>
      <c r="T89" s="3"/>
      <c r="U89"/>
      <c r="Z89" s="2"/>
      <c r="AA89" s="2"/>
    </row>
    <row r="90" spans="5:30" x14ac:dyDescent="0.25">
      <c r="E90" s="47"/>
      <c r="F90" s="47"/>
      <c r="G90" s="47"/>
      <c r="H90" s="48"/>
      <c r="I90" s="47"/>
      <c r="J90" s="47"/>
    </row>
    <row r="91" spans="5:30" x14ac:dyDescent="0.25">
      <c r="E91" s="47"/>
      <c r="F91" s="47"/>
      <c r="G91" s="47"/>
      <c r="H91" s="48"/>
      <c r="I91" s="47"/>
      <c r="J91" s="47"/>
      <c r="S91" t="s">
        <v>1397</v>
      </c>
      <c r="T91" s="3" t="s">
        <v>1399</v>
      </c>
      <c r="U91"/>
      <c r="V91" s="2" t="s">
        <v>7</v>
      </c>
      <c r="X91" s="2" t="s">
        <v>1390</v>
      </c>
      <c r="Z91" s="2" t="s">
        <v>1391</v>
      </c>
      <c r="AA91" s="2"/>
    </row>
    <row r="92" spans="5:30" ht="15.75" thickBot="1" x14ac:dyDescent="0.3">
      <c r="E92" s="99"/>
      <c r="F92" s="99"/>
      <c r="G92" s="99"/>
      <c r="H92" s="100"/>
      <c r="I92" s="99"/>
      <c r="J92" s="99"/>
      <c r="R92" s="2">
        <v>1</v>
      </c>
      <c r="S92" t="s">
        <v>170</v>
      </c>
      <c r="T92" s="3">
        <f>IF(R92&gt;0,_xlfn.XLOOKUP(R92,$N$71:$N$111,$H$71:$H$111),"-")</f>
        <v>0</v>
      </c>
      <c r="U92" s="32" t="s">
        <v>161</v>
      </c>
      <c r="V92" s="2">
        <f>IF(R92&gt;0,_xlfn.XLOOKUP(R92,$N$71:$N$111,$I$71:$I$111),"-")</f>
        <v>0</v>
      </c>
      <c r="W92" s="32" t="s">
        <v>171</v>
      </c>
      <c r="X92" s="2">
        <f>IF(R92&gt;0,_xlfn.XLOOKUP(R92,$N$71:$N$111,$J$71:$J$111),"-")</f>
        <v>0</v>
      </c>
      <c r="Y92" s="32" t="s">
        <v>172</v>
      </c>
      <c r="Z92" s="2">
        <f>_xlfn.XLOOKUP(BK109,$N$71:$N$111,$J$71:$J$111)</f>
        <v>0</v>
      </c>
      <c r="AA92" s="32" t="s">
        <v>173</v>
      </c>
      <c r="AD92" s="2">
        <f t="shared" ref="AD92:AD100" si="31">_xlfn.XLOOKUP(R92,$N$71:$N$127,$F$71:$F$127)</f>
        <v>0</v>
      </c>
    </row>
    <row r="93" spans="5:30" ht="15.75" thickTop="1" x14ac:dyDescent="0.25">
      <c r="E93" s="62"/>
      <c r="F93" s="62"/>
      <c r="G93" s="62"/>
      <c r="H93" s="63"/>
      <c r="I93" s="62"/>
      <c r="J93" s="62"/>
      <c r="L93" s="2" t="s">
        <v>184</v>
      </c>
      <c r="R93" s="2">
        <v>2</v>
      </c>
      <c r="S93" t="s">
        <v>175</v>
      </c>
      <c r="T93" s="3">
        <f t="shared" ref="T93:T100" si="32">IF(R93&gt;0,_xlfn.XLOOKUP(R93,$N$71:$N$111,$H$71:$H$111),"-")</f>
        <v>0</v>
      </c>
      <c r="U93" s="32" t="s">
        <v>161</v>
      </c>
      <c r="V93" s="2">
        <f t="shared" ref="V93:V100" si="33">IF(R93&gt;0,_xlfn.XLOOKUP(R93,$N$71:$N$111,$I$71:$I$111),"-")</f>
        <v>0</v>
      </c>
      <c r="W93" s="32" t="s">
        <v>171</v>
      </c>
      <c r="X93" s="2">
        <f t="shared" ref="X93:X100" si="34">IF(R93&gt;0,_xlfn.XLOOKUP(R93,$N$71:$N$111,$J$71:$J$111),"-")</f>
        <v>0</v>
      </c>
      <c r="Y93" s="32" t="s">
        <v>172</v>
      </c>
      <c r="Z93" s="2">
        <f t="shared" ref="Z93:Z100" si="35">_xlfn.XLOOKUP(BK110,$N$71:$N$111,$J$71:$J$111)</f>
        <v>0</v>
      </c>
      <c r="AA93" s="32" t="s">
        <v>173</v>
      </c>
      <c r="AD93" s="2">
        <f t="shared" si="31"/>
        <v>0</v>
      </c>
    </row>
    <row r="94" spans="5:30" x14ac:dyDescent="0.25">
      <c r="E94" s="47"/>
      <c r="F94" s="47"/>
      <c r="G94" s="47"/>
      <c r="H94" s="48"/>
      <c r="I94" s="47"/>
      <c r="J94" s="47"/>
      <c r="M94" s="2" t="s">
        <v>184</v>
      </c>
      <c r="R94" s="2">
        <v>3</v>
      </c>
      <c r="S94" t="s">
        <v>176</v>
      </c>
      <c r="T94" s="3">
        <f t="shared" si="32"/>
        <v>0</v>
      </c>
      <c r="U94" s="32" t="s">
        <v>161</v>
      </c>
      <c r="V94" s="2">
        <f t="shared" si="33"/>
        <v>0</v>
      </c>
      <c r="W94" s="32" t="s">
        <v>171</v>
      </c>
      <c r="X94" s="2">
        <f t="shared" si="34"/>
        <v>0</v>
      </c>
      <c r="Y94" s="32" t="s">
        <v>172</v>
      </c>
      <c r="Z94" s="2">
        <f t="shared" si="35"/>
        <v>0</v>
      </c>
      <c r="AA94" s="32" t="s">
        <v>173</v>
      </c>
      <c r="AD94" s="2">
        <f t="shared" si="31"/>
        <v>0</v>
      </c>
    </row>
    <row r="95" spans="5:30" x14ac:dyDescent="0.25">
      <c r="E95" s="47"/>
      <c r="F95" s="47"/>
      <c r="G95" s="47"/>
      <c r="H95" s="48"/>
      <c r="I95" s="47"/>
      <c r="J95" s="47"/>
      <c r="N95" s="91" t="s">
        <v>184</v>
      </c>
      <c r="R95" s="2">
        <v>4</v>
      </c>
      <c r="S95" t="s">
        <v>178</v>
      </c>
      <c r="T95" s="3">
        <f t="shared" si="32"/>
        <v>0</v>
      </c>
      <c r="U95" s="32" t="s">
        <v>161</v>
      </c>
      <c r="V95" s="2">
        <f t="shared" si="33"/>
        <v>0</v>
      </c>
      <c r="W95" s="32" t="s">
        <v>171</v>
      </c>
      <c r="X95" s="2">
        <f t="shared" si="34"/>
        <v>0</v>
      </c>
      <c r="Y95" s="32" t="s">
        <v>172</v>
      </c>
      <c r="Z95" s="2">
        <f t="shared" si="35"/>
        <v>0</v>
      </c>
      <c r="AA95" s="32" t="s">
        <v>173</v>
      </c>
      <c r="AD95" s="2">
        <f t="shared" si="31"/>
        <v>0</v>
      </c>
    </row>
    <row r="96" spans="5:30" x14ac:dyDescent="0.25">
      <c r="E96" s="47"/>
      <c r="F96" s="47"/>
      <c r="G96" s="47"/>
      <c r="H96" s="48"/>
      <c r="I96" s="47"/>
      <c r="J96" s="47"/>
      <c r="O96" s="2" t="s">
        <v>184</v>
      </c>
      <c r="R96" s="2">
        <v>5</v>
      </c>
      <c r="S96" t="s">
        <v>179</v>
      </c>
      <c r="T96" s="3">
        <f t="shared" si="32"/>
        <v>0</v>
      </c>
      <c r="U96" s="32" t="s">
        <v>161</v>
      </c>
      <c r="V96" s="2">
        <f t="shared" si="33"/>
        <v>0</v>
      </c>
      <c r="W96" s="32" t="s">
        <v>171</v>
      </c>
      <c r="X96" s="2">
        <f t="shared" si="34"/>
        <v>0</v>
      </c>
      <c r="Y96" s="32" t="s">
        <v>172</v>
      </c>
      <c r="Z96" s="2">
        <f t="shared" si="35"/>
        <v>0</v>
      </c>
      <c r="AA96" s="32" t="s">
        <v>173</v>
      </c>
      <c r="AD96" s="2">
        <f t="shared" si="31"/>
        <v>0</v>
      </c>
    </row>
    <row r="97" spans="5:30" x14ac:dyDescent="0.25">
      <c r="E97" s="47"/>
      <c r="F97" s="47"/>
      <c r="G97" s="47"/>
      <c r="H97" s="48"/>
      <c r="I97" s="47"/>
      <c r="J97" s="47"/>
      <c r="R97" s="2">
        <v>6</v>
      </c>
      <c r="S97" t="s">
        <v>180</v>
      </c>
      <c r="T97" s="3">
        <f t="shared" si="32"/>
        <v>0</v>
      </c>
      <c r="U97" s="32" t="s">
        <v>161</v>
      </c>
      <c r="V97" s="2">
        <f t="shared" si="33"/>
        <v>0</v>
      </c>
      <c r="W97" s="32" t="s">
        <v>171</v>
      </c>
      <c r="X97" s="2">
        <f t="shared" si="34"/>
        <v>0</v>
      </c>
      <c r="Y97" s="32" t="s">
        <v>172</v>
      </c>
      <c r="Z97" s="2">
        <f t="shared" si="35"/>
        <v>0</v>
      </c>
      <c r="AA97" s="32" t="s">
        <v>173</v>
      </c>
      <c r="AD97" s="2">
        <f t="shared" si="31"/>
        <v>0</v>
      </c>
    </row>
    <row r="98" spans="5:30" ht="15.75" thickBot="1" x14ac:dyDescent="0.3">
      <c r="E98" s="52"/>
      <c r="F98" s="52"/>
      <c r="G98" s="52"/>
      <c r="H98" s="53"/>
      <c r="I98" s="52"/>
      <c r="J98" s="52"/>
      <c r="P98" s="2" t="s">
        <v>184</v>
      </c>
      <c r="R98" s="2">
        <v>7</v>
      </c>
      <c r="S98" t="s">
        <v>181</v>
      </c>
      <c r="T98" s="3">
        <f t="shared" si="32"/>
        <v>0</v>
      </c>
      <c r="U98" s="32" t="s">
        <v>161</v>
      </c>
      <c r="V98" s="2">
        <f t="shared" si="33"/>
        <v>0</v>
      </c>
      <c r="W98" s="32" t="s">
        <v>171</v>
      </c>
      <c r="X98" s="2">
        <f t="shared" si="34"/>
        <v>0</v>
      </c>
      <c r="Y98" s="32" t="s">
        <v>172</v>
      </c>
      <c r="Z98" s="2">
        <f t="shared" si="35"/>
        <v>0</v>
      </c>
      <c r="AA98" s="32" t="s">
        <v>173</v>
      </c>
      <c r="AD98" s="2">
        <f t="shared" si="31"/>
        <v>0</v>
      </c>
    </row>
    <row r="99" spans="5:30" ht="15.75" thickTop="1" x14ac:dyDescent="0.25">
      <c r="E99" s="50"/>
      <c r="F99" s="50"/>
      <c r="G99" s="50"/>
      <c r="H99" s="51"/>
      <c r="I99" s="50"/>
      <c r="J99" s="50"/>
      <c r="R99" s="2">
        <v>8</v>
      </c>
      <c r="S99" t="s">
        <v>182</v>
      </c>
      <c r="T99" s="3">
        <f t="shared" si="32"/>
        <v>0</v>
      </c>
      <c r="U99" s="32" t="s">
        <v>161</v>
      </c>
      <c r="V99" s="2">
        <f t="shared" si="33"/>
        <v>0</v>
      </c>
      <c r="W99" s="32" t="s">
        <v>171</v>
      </c>
      <c r="X99" s="2">
        <f t="shared" si="34"/>
        <v>0</v>
      </c>
      <c r="Y99" s="32" t="s">
        <v>172</v>
      </c>
      <c r="Z99" s="2">
        <f t="shared" si="35"/>
        <v>0</v>
      </c>
      <c r="AA99" s="32" t="s">
        <v>173</v>
      </c>
      <c r="AD99" s="2">
        <f t="shared" si="31"/>
        <v>0</v>
      </c>
    </row>
    <row r="100" spans="5:30" x14ac:dyDescent="0.25">
      <c r="E100" s="47"/>
      <c r="F100" s="47"/>
      <c r="G100" s="47"/>
      <c r="H100" s="48"/>
      <c r="I100" s="47"/>
      <c r="J100" s="47"/>
      <c r="R100" s="2">
        <v>9</v>
      </c>
      <c r="S100" t="s">
        <v>183</v>
      </c>
      <c r="T100" s="3">
        <f t="shared" si="32"/>
        <v>0</v>
      </c>
      <c r="U100" s="32" t="s">
        <v>161</v>
      </c>
      <c r="V100" s="2">
        <f t="shared" si="33"/>
        <v>0</v>
      </c>
      <c r="W100" s="32" t="s">
        <v>171</v>
      </c>
      <c r="X100" s="2">
        <f t="shared" si="34"/>
        <v>0</v>
      </c>
      <c r="Y100" s="32" t="s">
        <v>172</v>
      </c>
      <c r="Z100" s="2">
        <f t="shared" si="35"/>
        <v>0</v>
      </c>
      <c r="AA100" s="32" t="s">
        <v>173</v>
      </c>
      <c r="AD100" s="2">
        <f t="shared" si="31"/>
        <v>0</v>
      </c>
    </row>
    <row r="101" spans="5:30" x14ac:dyDescent="0.25">
      <c r="E101" s="47"/>
      <c r="F101" s="47"/>
      <c r="G101" s="47"/>
      <c r="H101" s="48"/>
      <c r="I101" s="47"/>
      <c r="J101" s="47"/>
      <c r="R101" s="2" t="s">
        <v>184</v>
      </c>
      <c r="S101" s="33" t="s">
        <v>185</v>
      </c>
      <c r="T101" s="3">
        <f>IF(R101&gt;0,_xlfn.XLOOKUP(R101,$N$71:$N$111,$H$71:$H$111),"-")</f>
        <v>0</v>
      </c>
      <c r="U101" s="32" t="s">
        <v>163</v>
      </c>
      <c r="V101" s="2">
        <f>IF(R101&gt;0,_xlfn.XLOOKUP(R101,$N$71:$N$111,$I$71:$I$111),"-")</f>
        <v>0</v>
      </c>
      <c r="W101" s="32" t="s">
        <v>1402</v>
      </c>
      <c r="X101" s="2">
        <f>IF(R101&gt;0,_xlfn.XLOOKUP(R101,$N$71:$N$111,$J$71:$J$111),"-")</f>
        <v>0</v>
      </c>
      <c r="Y101" s="32" t="s">
        <v>164</v>
      </c>
      <c r="Z101" s="2"/>
      <c r="AA101" s="32"/>
      <c r="AD101" s="2">
        <f>_xlfn.XLOOKUP(R101,$N$71:$N$127,$F$71:$F$127)</f>
        <v>0</v>
      </c>
    </row>
    <row r="102" spans="5:30" x14ac:dyDescent="0.25">
      <c r="E102" s="47"/>
      <c r="F102" s="47"/>
      <c r="G102" s="47"/>
      <c r="H102" s="48"/>
      <c r="I102" s="47"/>
      <c r="J102" s="47"/>
      <c r="S102" s="34" t="s">
        <v>187</v>
      </c>
      <c r="T102" s="3"/>
      <c r="U102"/>
      <c r="Z102" s="2"/>
      <c r="AA102" s="2"/>
    </row>
    <row r="103" spans="5:30" x14ac:dyDescent="0.25">
      <c r="E103" s="47"/>
      <c r="F103" s="47"/>
      <c r="G103" s="47"/>
      <c r="H103" s="48"/>
      <c r="I103" s="47"/>
      <c r="J103" s="47"/>
    </row>
    <row r="104" spans="5:30" x14ac:dyDescent="0.25">
      <c r="E104" s="47"/>
      <c r="F104" s="47"/>
      <c r="G104" s="47"/>
      <c r="H104" s="48"/>
      <c r="I104" s="47"/>
      <c r="J104" s="47"/>
      <c r="S104" t="s">
        <v>1397</v>
      </c>
      <c r="T104" s="3" t="s">
        <v>1400</v>
      </c>
      <c r="U104"/>
      <c r="V104" s="2" t="s">
        <v>7</v>
      </c>
      <c r="X104" s="2" t="s">
        <v>1390</v>
      </c>
      <c r="Z104" s="2" t="s">
        <v>1391</v>
      </c>
      <c r="AA104" s="2"/>
    </row>
    <row r="105" spans="5:30" x14ac:dyDescent="0.25">
      <c r="E105" s="54"/>
      <c r="F105" s="54"/>
      <c r="G105" s="54"/>
      <c r="H105" s="55"/>
      <c r="I105" s="54"/>
      <c r="J105" s="54"/>
      <c r="R105" s="2">
        <v>1</v>
      </c>
      <c r="S105" t="s">
        <v>170</v>
      </c>
      <c r="T105" s="3">
        <f>IF(R105&gt;0,_xlfn.XLOOKUP(R105,$O$71:$O$111,$H$71:$H$111),"-")</f>
        <v>0</v>
      </c>
      <c r="U105" s="32" t="s">
        <v>161</v>
      </c>
      <c r="V105" s="2">
        <f>IF(R105&gt;0,_xlfn.XLOOKUP(R105,$O$71:$O$111,$I$71:$I$111),"-")</f>
        <v>0</v>
      </c>
      <c r="W105" s="32" t="s">
        <v>171</v>
      </c>
      <c r="X105" s="2">
        <f>IF(R105&gt;0,_xlfn.XLOOKUP(R105,$O$72:$O$112,$J$71:$J$111),"-")</f>
        <v>0</v>
      </c>
      <c r="Y105" s="32" t="s">
        <v>172</v>
      </c>
      <c r="Z105" s="2">
        <f>_xlfn.XLOOKUP(BK122,$O$71:$O$111,$J$71:$J$111)</f>
        <v>0</v>
      </c>
      <c r="AA105" s="32" t="s">
        <v>173</v>
      </c>
      <c r="AD105" s="2">
        <f>_xlfn.XLOOKUP(R105,$O$71:$O$127,$F$71:$F$127)</f>
        <v>0</v>
      </c>
    </row>
    <row r="106" spans="5:30" x14ac:dyDescent="0.25">
      <c r="E106" s="47"/>
      <c r="F106" s="47"/>
      <c r="G106" s="47"/>
      <c r="H106" s="48"/>
      <c r="I106" s="47"/>
      <c r="J106" s="47"/>
      <c r="R106" s="2">
        <v>2</v>
      </c>
      <c r="S106" t="s">
        <v>175</v>
      </c>
      <c r="T106" s="3">
        <f t="shared" ref="T106:T113" si="36">IF(R106&gt;0,_xlfn.XLOOKUP(R106,$O$71:$O$111,$H$71:$H$111),"-")</f>
        <v>0</v>
      </c>
      <c r="U106" s="32" t="s">
        <v>161</v>
      </c>
      <c r="V106" s="2">
        <f t="shared" ref="V106:V113" si="37">IF(R106&gt;0,_xlfn.XLOOKUP(R106,$O$71:$O$111,$I$71:$I$111),"-")</f>
        <v>0</v>
      </c>
      <c r="W106" s="32" t="s">
        <v>171</v>
      </c>
      <c r="X106" s="2">
        <f t="shared" ref="X106:X113" si="38">IF(R106&gt;0,_xlfn.XLOOKUP(R106,$O$72:$O$112,$J$71:$J$111),"-")</f>
        <v>0</v>
      </c>
      <c r="Y106" s="32" t="s">
        <v>172</v>
      </c>
      <c r="Z106" s="2">
        <f t="shared" ref="Z106:Z113" si="39">_xlfn.XLOOKUP(BK123,$O$71:$O$111,$J$71:$J$111)</f>
        <v>0</v>
      </c>
      <c r="AA106" s="32" t="s">
        <v>173</v>
      </c>
      <c r="AD106" s="2">
        <f t="shared" ref="AD106:AD113" si="40">_xlfn.XLOOKUP(R106,$O$71:$O$127,$F$71:$F$127)</f>
        <v>0</v>
      </c>
    </row>
    <row r="107" spans="5:30" x14ac:dyDescent="0.25">
      <c r="E107" s="54"/>
      <c r="F107" s="54"/>
      <c r="G107" s="54"/>
      <c r="H107" s="55"/>
      <c r="I107" s="54"/>
      <c r="J107" s="54"/>
      <c r="R107" s="2">
        <v>3</v>
      </c>
      <c r="S107" t="s">
        <v>176</v>
      </c>
      <c r="T107" s="3">
        <f t="shared" si="36"/>
        <v>0</v>
      </c>
      <c r="U107" s="32" t="s">
        <v>161</v>
      </c>
      <c r="V107" s="2">
        <f t="shared" si="37"/>
        <v>0</v>
      </c>
      <c r="W107" s="32" t="s">
        <v>171</v>
      </c>
      <c r="X107" s="2">
        <f t="shared" si="38"/>
        <v>0</v>
      </c>
      <c r="Y107" s="32" t="s">
        <v>172</v>
      </c>
      <c r="Z107" s="2">
        <f t="shared" si="39"/>
        <v>0</v>
      </c>
      <c r="AA107" s="32" t="s">
        <v>173</v>
      </c>
      <c r="AD107" s="2">
        <f t="shared" si="40"/>
        <v>0</v>
      </c>
    </row>
    <row r="108" spans="5:30" x14ac:dyDescent="0.25">
      <c r="E108" s="54"/>
      <c r="F108" s="54"/>
      <c r="G108" s="54"/>
      <c r="H108" s="55"/>
      <c r="I108" s="54"/>
      <c r="J108" s="54"/>
      <c r="O108" s="2" t="s">
        <v>385</v>
      </c>
      <c r="P108" s="2" t="s">
        <v>385</v>
      </c>
      <c r="Q108" s="2" t="s">
        <v>385</v>
      </c>
      <c r="R108" s="2">
        <v>4</v>
      </c>
      <c r="S108" t="s">
        <v>178</v>
      </c>
      <c r="T108" s="3">
        <f t="shared" si="36"/>
        <v>0</v>
      </c>
      <c r="U108" s="32" t="s">
        <v>161</v>
      </c>
      <c r="V108" s="2">
        <f t="shared" si="37"/>
        <v>0</v>
      </c>
      <c r="W108" s="32" t="s">
        <v>171</v>
      </c>
      <c r="X108" s="2">
        <f t="shared" si="38"/>
        <v>0</v>
      </c>
      <c r="Y108" s="32" t="s">
        <v>172</v>
      </c>
      <c r="Z108" s="2">
        <f t="shared" si="39"/>
        <v>0</v>
      </c>
      <c r="AA108" s="32" t="s">
        <v>173</v>
      </c>
      <c r="AD108" s="2">
        <f t="shared" si="40"/>
        <v>0</v>
      </c>
    </row>
    <row r="109" spans="5:30" x14ac:dyDescent="0.25">
      <c r="E109" s="47"/>
      <c r="F109" s="47"/>
      <c r="G109" s="47"/>
      <c r="H109" s="48"/>
      <c r="I109" s="47"/>
      <c r="J109" s="47"/>
      <c r="R109" s="2">
        <v>5</v>
      </c>
      <c r="S109" t="s">
        <v>179</v>
      </c>
      <c r="T109" s="3">
        <f t="shared" si="36"/>
        <v>0</v>
      </c>
      <c r="U109" s="32" t="s">
        <v>161</v>
      </c>
      <c r="V109" s="2">
        <f t="shared" si="37"/>
        <v>0</v>
      </c>
      <c r="W109" s="32" t="s">
        <v>171</v>
      </c>
      <c r="X109" s="2">
        <f t="shared" si="38"/>
        <v>0</v>
      </c>
      <c r="Y109" s="32" t="s">
        <v>172</v>
      </c>
      <c r="Z109" s="2">
        <f t="shared" si="39"/>
        <v>0</v>
      </c>
      <c r="AA109" s="32" t="s">
        <v>173</v>
      </c>
      <c r="AD109" s="2">
        <f t="shared" si="40"/>
        <v>0</v>
      </c>
    </row>
    <row r="110" spans="5:30" x14ac:dyDescent="0.25">
      <c r="E110" s="47"/>
      <c r="F110" s="47"/>
      <c r="G110" s="47"/>
      <c r="H110" s="48"/>
      <c r="I110" s="47"/>
      <c r="J110" s="47"/>
      <c r="R110" s="2">
        <v>6</v>
      </c>
      <c r="S110" t="s">
        <v>180</v>
      </c>
      <c r="T110" s="3">
        <f t="shared" si="36"/>
        <v>0</v>
      </c>
      <c r="U110" s="32" t="s">
        <v>161</v>
      </c>
      <c r="V110" s="2">
        <f t="shared" si="37"/>
        <v>0</v>
      </c>
      <c r="W110" s="32" t="s">
        <v>171</v>
      </c>
      <c r="X110" s="2">
        <f t="shared" si="38"/>
        <v>0</v>
      </c>
      <c r="Y110" s="32" t="s">
        <v>172</v>
      </c>
      <c r="Z110" s="2">
        <f t="shared" si="39"/>
        <v>0</v>
      </c>
      <c r="AA110" s="32" t="s">
        <v>173</v>
      </c>
      <c r="AD110" s="2">
        <f t="shared" si="40"/>
        <v>0</v>
      </c>
    </row>
    <row r="111" spans="5:30" x14ac:dyDescent="0.25">
      <c r="E111" s="47"/>
      <c r="F111" s="47"/>
      <c r="G111" s="47"/>
      <c r="H111" s="48"/>
      <c r="I111" s="47"/>
      <c r="J111" s="47"/>
      <c r="R111" s="2">
        <v>7</v>
      </c>
      <c r="S111" t="s">
        <v>181</v>
      </c>
      <c r="T111" s="3">
        <f t="shared" si="36"/>
        <v>0</v>
      </c>
      <c r="U111" s="32" t="s">
        <v>161</v>
      </c>
      <c r="V111" s="2">
        <f t="shared" si="37"/>
        <v>0</v>
      </c>
      <c r="W111" s="32" t="s">
        <v>171</v>
      </c>
      <c r="X111" s="2">
        <f t="shared" si="38"/>
        <v>0</v>
      </c>
      <c r="Y111" s="32" t="s">
        <v>172</v>
      </c>
      <c r="Z111" s="2">
        <f t="shared" si="39"/>
        <v>0</v>
      </c>
      <c r="AA111" s="32" t="s">
        <v>173</v>
      </c>
      <c r="AD111" s="2">
        <f t="shared" si="40"/>
        <v>0</v>
      </c>
    </row>
    <row r="112" spans="5:30" x14ac:dyDescent="0.25">
      <c r="E112" s="54"/>
      <c r="F112" s="54"/>
      <c r="G112" s="54"/>
      <c r="H112" s="55"/>
      <c r="I112" s="54"/>
      <c r="J112" s="54"/>
      <c r="R112" s="2">
        <v>8</v>
      </c>
      <c r="S112" t="s">
        <v>182</v>
      </c>
      <c r="T112" s="3">
        <f t="shared" si="36"/>
        <v>0</v>
      </c>
      <c r="U112" s="32" t="s">
        <v>161</v>
      </c>
      <c r="V112" s="2">
        <f t="shared" si="37"/>
        <v>0</v>
      </c>
      <c r="W112" s="32" t="s">
        <v>171</v>
      </c>
      <c r="X112" s="2">
        <f t="shared" si="38"/>
        <v>0</v>
      </c>
      <c r="Y112" s="32" t="s">
        <v>172</v>
      </c>
      <c r="Z112" s="2">
        <f t="shared" si="39"/>
        <v>0</v>
      </c>
      <c r="AA112" s="32" t="s">
        <v>173</v>
      </c>
      <c r="AD112" s="2">
        <f t="shared" si="40"/>
        <v>0</v>
      </c>
    </row>
    <row r="113" spans="5:30" x14ac:dyDescent="0.25">
      <c r="E113" s="47"/>
      <c r="F113" s="47"/>
      <c r="G113" s="47"/>
      <c r="H113" s="48"/>
      <c r="I113" s="47"/>
      <c r="J113" s="47"/>
      <c r="R113" s="2">
        <v>9</v>
      </c>
      <c r="S113" t="s">
        <v>183</v>
      </c>
      <c r="T113" s="3">
        <f t="shared" si="36"/>
        <v>0</v>
      </c>
      <c r="U113" s="32" t="s">
        <v>161</v>
      </c>
      <c r="V113" s="2">
        <f t="shared" si="37"/>
        <v>0</v>
      </c>
      <c r="W113" s="32" t="s">
        <v>171</v>
      </c>
      <c r="X113" s="2">
        <f t="shared" si="38"/>
        <v>0</v>
      </c>
      <c r="Y113" s="32" t="s">
        <v>172</v>
      </c>
      <c r="Z113" s="2">
        <f t="shared" si="39"/>
        <v>0</v>
      </c>
      <c r="AA113" s="32" t="s">
        <v>173</v>
      </c>
      <c r="AD113" s="2">
        <f t="shared" si="40"/>
        <v>0</v>
      </c>
    </row>
    <row r="114" spans="5:30" x14ac:dyDescent="0.25">
      <c r="E114" s="47"/>
      <c r="F114" s="47"/>
      <c r="G114" s="47"/>
      <c r="H114" s="48"/>
      <c r="I114" s="47"/>
      <c r="J114" s="47"/>
      <c r="R114" s="2" t="s">
        <v>184</v>
      </c>
      <c r="S114" s="33" t="s">
        <v>185</v>
      </c>
      <c r="T114" s="3">
        <f>IF(R114&gt;0,_xlfn.XLOOKUP(R114,$O$71:$O$111,$H$71:$H$111),"-")</f>
        <v>0</v>
      </c>
      <c r="U114" s="32" t="s">
        <v>163</v>
      </c>
      <c r="V114" s="2">
        <f>IF(R114&gt;0,_xlfn.XLOOKUP(R114,$O$71:$O$111,$I$71:$I$111),"-")</f>
        <v>0</v>
      </c>
      <c r="W114" s="32" t="s">
        <v>1402</v>
      </c>
      <c r="X114" s="2">
        <f>IF(R114&gt;0,_xlfn.XLOOKUP(R114,$O$71:$O$111,$J$71:$J$111),"-")</f>
        <v>0</v>
      </c>
      <c r="Y114" s="32" t="s">
        <v>164</v>
      </c>
      <c r="Z114" s="2"/>
      <c r="AA114" s="32"/>
      <c r="AD114" s="2">
        <f>_xlfn.XLOOKUP(R114,$O$71:$O$127,$F$71:$F$127)</f>
        <v>0</v>
      </c>
    </row>
    <row r="115" spans="5:30" x14ac:dyDescent="0.25">
      <c r="E115" s="47"/>
      <c r="F115" s="47"/>
      <c r="G115" s="47"/>
      <c r="H115" s="48"/>
      <c r="I115" s="47"/>
      <c r="J115" s="47"/>
      <c r="S115" s="34" t="s">
        <v>187</v>
      </c>
      <c r="T115" s="3"/>
      <c r="U115"/>
      <c r="Z115" s="2"/>
      <c r="AA115" s="2"/>
    </row>
    <row r="116" spans="5:30" x14ac:dyDescent="0.25">
      <c r="E116" s="47"/>
      <c r="F116" s="47"/>
      <c r="G116" s="47"/>
      <c r="H116" s="48"/>
      <c r="I116" s="47"/>
      <c r="J116" s="47"/>
    </row>
    <row r="117" spans="5:30" x14ac:dyDescent="0.25">
      <c r="E117" s="47"/>
      <c r="F117" s="47"/>
      <c r="G117" s="47"/>
      <c r="H117" s="48"/>
      <c r="I117" s="47"/>
      <c r="J117" s="47"/>
      <c r="S117" t="s">
        <v>1397</v>
      </c>
      <c r="T117" s="3" t="s">
        <v>1401</v>
      </c>
      <c r="U117"/>
      <c r="V117" s="2" t="s">
        <v>7</v>
      </c>
      <c r="X117" s="2" t="s">
        <v>1390</v>
      </c>
      <c r="Z117" s="2" t="s">
        <v>1391</v>
      </c>
      <c r="AA117" s="2"/>
    </row>
    <row r="118" spans="5:30" x14ac:dyDescent="0.25">
      <c r="E118" s="47"/>
      <c r="F118" s="47"/>
      <c r="G118" s="47"/>
      <c r="H118" s="48"/>
      <c r="I118" s="47"/>
      <c r="J118" s="47"/>
      <c r="R118" s="2">
        <v>1</v>
      </c>
      <c r="S118" t="s">
        <v>170</v>
      </c>
      <c r="T118" s="3">
        <f>IF(R118&gt;0,_xlfn.XLOOKUP(R118,$P$71:$P$111,$H$71:$H$111),"-")</f>
        <v>0</v>
      </c>
      <c r="U118" s="32" t="s">
        <v>161</v>
      </c>
      <c r="V118" s="2">
        <f>IF(R118&gt;0,_xlfn.XLOOKUP(R118,$P$71:$P$111,$I$71:$I$111),"-")</f>
        <v>0</v>
      </c>
      <c r="W118" s="32" t="s">
        <v>171</v>
      </c>
      <c r="X118" s="2">
        <f>IF(R118&gt;0,_xlfn.XLOOKUP(R118,$P$71:$P$111,$J$71:$J$111),"-")</f>
        <v>0</v>
      </c>
      <c r="Y118" s="32" t="s">
        <v>172</v>
      </c>
      <c r="Z118" s="2">
        <f>_xlfn.XLOOKUP(BK135,$P$71:$P$111,$J$71:$J$111)</f>
        <v>0</v>
      </c>
      <c r="AA118" s="32" t="s">
        <v>173</v>
      </c>
      <c r="AD118" s="2">
        <f>_xlfn.XLOOKUP(R118,$P$71:$P$127,$F$71:$F$127)</f>
        <v>0</v>
      </c>
    </row>
    <row r="119" spans="5:30" x14ac:dyDescent="0.25">
      <c r="E119" s="47"/>
      <c r="F119" s="47"/>
      <c r="G119" s="47"/>
      <c r="H119" s="48"/>
      <c r="I119" s="47"/>
      <c r="J119" s="47"/>
      <c r="R119" s="2">
        <v>2</v>
      </c>
      <c r="S119" t="s">
        <v>175</v>
      </c>
      <c r="T119" s="3">
        <f t="shared" ref="T119:T126" si="41">IF(R119&gt;0,_xlfn.XLOOKUP(R119,$P$71:$P$111,$H$71:$H$111),"-")</f>
        <v>0</v>
      </c>
      <c r="U119" s="32" t="s">
        <v>161</v>
      </c>
      <c r="V119" s="2">
        <f t="shared" ref="V119:V126" si="42">IF(R119&gt;0,_xlfn.XLOOKUP(R119,$P$71:$P$111,$I$71:$I$111),"-")</f>
        <v>0</v>
      </c>
      <c r="W119" s="32" t="s">
        <v>171</v>
      </c>
      <c r="X119" s="2">
        <f t="shared" ref="X119:X126" si="43">IF(R119&gt;0,_xlfn.XLOOKUP(R119,$P$71:$P$111,$J$71:$J$111),"-")</f>
        <v>0</v>
      </c>
      <c r="Y119" s="32" t="s">
        <v>172</v>
      </c>
      <c r="Z119" s="2">
        <f t="shared" ref="Z119:Z126" si="44">_xlfn.XLOOKUP(BK136,$P$71:$P$111,$J$71:$J$111)</f>
        <v>0</v>
      </c>
      <c r="AA119" s="32" t="s">
        <v>173</v>
      </c>
      <c r="AD119" s="2">
        <f t="shared" ref="AD119:AD126" si="45">_xlfn.XLOOKUP(R119,$P$71:$P$127,$F$71:$F$127)</f>
        <v>0</v>
      </c>
    </row>
    <row r="120" spans="5:30" x14ac:dyDescent="0.25">
      <c r="E120" s="47"/>
      <c r="F120" s="47"/>
      <c r="G120" s="47"/>
      <c r="H120" s="48"/>
      <c r="I120" s="47"/>
      <c r="J120" s="47"/>
      <c r="R120" s="2">
        <v>3</v>
      </c>
      <c r="S120" t="s">
        <v>176</v>
      </c>
      <c r="T120" s="3">
        <f t="shared" si="41"/>
        <v>0</v>
      </c>
      <c r="U120" s="32" t="s">
        <v>161</v>
      </c>
      <c r="V120" s="2">
        <f t="shared" si="42"/>
        <v>0</v>
      </c>
      <c r="W120" s="32" t="s">
        <v>171</v>
      </c>
      <c r="X120" s="2">
        <f t="shared" si="43"/>
        <v>0</v>
      </c>
      <c r="Y120" s="32" t="s">
        <v>172</v>
      </c>
      <c r="Z120" s="2">
        <f t="shared" si="44"/>
        <v>0</v>
      </c>
      <c r="AA120" s="32" t="s">
        <v>173</v>
      </c>
      <c r="AD120" s="2">
        <f t="shared" si="45"/>
        <v>0</v>
      </c>
    </row>
    <row r="121" spans="5:30" x14ac:dyDescent="0.25">
      <c r="E121" s="47"/>
      <c r="F121" s="47"/>
      <c r="G121" s="47"/>
      <c r="H121" s="48"/>
      <c r="I121" s="47"/>
      <c r="J121" s="47"/>
      <c r="R121" s="2">
        <v>4</v>
      </c>
      <c r="S121" t="s">
        <v>178</v>
      </c>
      <c r="T121" s="3">
        <f t="shared" si="41"/>
        <v>0</v>
      </c>
      <c r="U121" s="32" t="s">
        <v>161</v>
      </c>
      <c r="V121" s="2">
        <f t="shared" si="42"/>
        <v>0</v>
      </c>
      <c r="W121" s="32" t="s">
        <v>171</v>
      </c>
      <c r="X121" s="2">
        <f t="shared" si="43"/>
        <v>0</v>
      </c>
      <c r="Y121" s="32" t="s">
        <v>172</v>
      </c>
      <c r="Z121" s="2">
        <f t="shared" si="44"/>
        <v>0</v>
      </c>
      <c r="AA121" s="32" t="s">
        <v>173</v>
      </c>
      <c r="AD121" s="2">
        <f t="shared" si="45"/>
        <v>0</v>
      </c>
    </row>
    <row r="122" spans="5:30" x14ac:dyDescent="0.25">
      <c r="E122" s="47"/>
      <c r="F122" s="47"/>
      <c r="G122" s="47"/>
      <c r="H122" s="48"/>
      <c r="I122" s="47"/>
      <c r="J122" s="47"/>
      <c r="R122" s="2">
        <v>5</v>
      </c>
      <c r="S122" t="s">
        <v>179</v>
      </c>
      <c r="T122" s="3">
        <f t="shared" si="41"/>
        <v>0</v>
      </c>
      <c r="U122" s="32" t="s">
        <v>161</v>
      </c>
      <c r="V122" s="2">
        <f t="shared" si="42"/>
        <v>0</v>
      </c>
      <c r="W122" s="32" t="s">
        <v>171</v>
      </c>
      <c r="X122" s="2">
        <f t="shared" si="43"/>
        <v>0</v>
      </c>
      <c r="Y122" s="32" t="s">
        <v>172</v>
      </c>
      <c r="Z122" s="2">
        <f t="shared" si="44"/>
        <v>0</v>
      </c>
      <c r="AA122" s="32" t="s">
        <v>173</v>
      </c>
      <c r="AD122" s="2">
        <f t="shared" si="45"/>
        <v>0</v>
      </c>
    </row>
    <row r="123" spans="5:30" x14ac:dyDescent="0.25">
      <c r="E123" s="47"/>
      <c r="F123" s="47"/>
      <c r="G123" s="47"/>
      <c r="H123" s="48"/>
      <c r="I123" s="47"/>
      <c r="J123" s="47"/>
      <c r="R123" s="2">
        <v>6</v>
      </c>
      <c r="S123" t="s">
        <v>180</v>
      </c>
      <c r="T123" s="3">
        <f t="shared" si="41"/>
        <v>0</v>
      </c>
      <c r="U123" s="32" t="s">
        <v>161</v>
      </c>
      <c r="V123" s="2">
        <f t="shared" si="42"/>
        <v>0</v>
      </c>
      <c r="W123" s="32" t="s">
        <v>171</v>
      </c>
      <c r="X123" s="2">
        <f t="shared" si="43"/>
        <v>0</v>
      </c>
      <c r="Y123" s="32" t="s">
        <v>172</v>
      </c>
      <c r="Z123" s="2">
        <f t="shared" si="44"/>
        <v>0</v>
      </c>
      <c r="AA123" s="32" t="s">
        <v>173</v>
      </c>
      <c r="AD123" s="2">
        <f t="shared" si="45"/>
        <v>0</v>
      </c>
    </row>
    <row r="124" spans="5:30" x14ac:dyDescent="0.25">
      <c r="E124" s="47"/>
      <c r="F124" s="47"/>
      <c r="G124" s="47"/>
      <c r="H124" s="48"/>
      <c r="I124" s="47"/>
      <c r="J124" s="47"/>
      <c r="R124" s="2">
        <v>7</v>
      </c>
      <c r="S124" t="s">
        <v>181</v>
      </c>
      <c r="T124" s="3">
        <f t="shared" si="41"/>
        <v>0</v>
      </c>
      <c r="U124" s="32" t="s">
        <v>161</v>
      </c>
      <c r="V124" s="2">
        <f t="shared" si="42"/>
        <v>0</v>
      </c>
      <c r="W124" s="32" t="s">
        <v>171</v>
      </c>
      <c r="X124" s="2">
        <f t="shared" si="43"/>
        <v>0</v>
      </c>
      <c r="Y124" s="32" t="s">
        <v>172</v>
      </c>
      <c r="Z124" s="2">
        <f t="shared" si="44"/>
        <v>0</v>
      </c>
      <c r="AA124" s="32" t="s">
        <v>173</v>
      </c>
      <c r="AD124" s="2">
        <f t="shared" si="45"/>
        <v>0</v>
      </c>
    </row>
    <row r="125" spans="5:30" x14ac:dyDescent="0.25">
      <c r="E125" s="47"/>
      <c r="F125" s="47"/>
      <c r="G125" s="47"/>
      <c r="H125" s="48"/>
      <c r="I125" s="47"/>
      <c r="J125" s="47"/>
      <c r="R125" s="2">
        <v>8</v>
      </c>
      <c r="S125" t="s">
        <v>182</v>
      </c>
      <c r="T125" s="3">
        <f t="shared" si="41"/>
        <v>0</v>
      </c>
      <c r="U125" s="32" t="s">
        <v>161</v>
      </c>
      <c r="V125" s="2">
        <f t="shared" si="42"/>
        <v>0</v>
      </c>
      <c r="W125" s="32" t="s">
        <v>171</v>
      </c>
      <c r="X125" s="2">
        <f t="shared" si="43"/>
        <v>0</v>
      </c>
      <c r="Y125" s="32" t="s">
        <v>172</v>
      </c>
      <c r="Z125" s="2">
        <f t="shared" si="44"/>
        <v>0</v>
      </c>
      <c r="AA125" s="32" t="s">
        <v>173</v>
      </c>
      <c r="AD125" s="2">
        <f t="shared" si="45"/>
        <v>0</v>
      </c>
    </row>
    <row r="126" spans="5:30" x14ac:dyDescent="0.25">
      <c r="E126" s="47"/>
      <c r="F126" s="47"/>
      <c r="G126" s="47"/>
      <c r="H126" s="48"/>
      <c r="I126" s="47"/>
      <c r="J126" s="47"/>
      <c r="R126" s="2">
        <v>9</v>
      </c>
      <c r="S126" t="s">
        <v>183</v>
      </c>
      <c r="T126" s="3">
        <f t="shared" si="41"/>
        <v>0</v>
      </c>
      <c r="U126" s="32" t="s">
        <v>161</v>
      </c>
      <c r="V126" s="2">
        <f t="shared" si="42"/>
        <v>0</v>
      </c>
      <c r="W126" s="32" t="s">
        <v>171</v>
      </c>
      <c r="X126" s="2">
        <f t="shared" si="43"/>
        <v>0</v>
      </c>
      <c r="Y126" s="32" t="s">
        <v>172</v>
      </c>
      <c r="Z126" s="2">
        <f t="shared" si="44"/>
        <v>0</v>
      </c>
      <c r="AA126" s="32" t="s">
        <v>173</v>
      </c>
      <c r="AD126" s="2">
        <f t="shared" si="45"/>
        <v>0</v>
      </c>
    </row>
    <row r="127" spans="5:30" x14ac:dyDescent="0.25">
      <c r="E127" s="47"/>
      <c r="F127" s="47"/>
      <c r="G127" s="47"/>
      <c r="H127" s="48"/>
      <c r="I127" s="47"/>
      <c r="J127" s="47"/>
      <c r="R127" s="2" t="s">
        <v>184</v>
      </c>
      <c r="S127" s="33" t="s">
        <v>185</v>
      </c>
      <c r="T127" s="3">
        <f>IF(R127&gt;0,_xlfn.XLOOKUP(R127,$P$71:$P$111,$H$71:$H$111),"-")</f>
        <v>0</v>
      </c>
      <c r="U127" s="32" t="s">
        <v>163</v>
      </c>
      <c r="V127" s="2">
        <f>IF(R127&gt;0,_xlfn.XLOOKUP(R127,$P$71:$P$111,$I$71:$I$111),"-")</f>
        <v>0</v>
      </c>
      <c r="W127" s="32" t="s">
        <v>1402</v>
      </c>
      <c r="X127" s="2">
        <f>IF(R127&gt;0,_xlfn.XLOOKUP(R127,$P$71:$P$111,$J$71:$J$111),"-")</f>
        <v>0</v>
      </c>
      <c r="Y127" s="32" t="s">
        <v>164</v>
      </c>
      <c r="Z127" s="2"/>
      <c r="AA127" s="32"/>
      <c r="AD127" s="2">
        <f t="shared" ref="AD127" si="46">_xlfn.XLOOKUP(R127,$M$71:$M$127,$F$71:$F$127)</f>
        <v>0</v>
      </c>
    </row>
    <row r="128" spans="5:30" x14ac:dyDescent="0.25">
      <c r="S128" s="34" t="s">
        <v>187</v>
      </c>
      <c r="T128" s="3"/>
      <c r="U128"/>
      <c r="Z128" s="2"/>
      <c r="AA1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1967-AL</vt:lpstr>
      <vt:lpstr>Batting</vt:lpstr>
      <vt:lpstr>Pitching</vt:lpstr>
      <vt:lpstr>Fielding</vt:lpstr>
      <vt:lpstr>6701-BAL</vt:lpstr>
      <vt:lpstr>6702-KCA</vt:lpstr>
      <vt:lpstr>6703-MIN</vt:lpstr>
      <vt:lpstr>6704-CLE</vt:lpstr>
      <vt:lpstr>6705-DET</vt:lpstr>
      <vt:lpstr>Cleveland</vt:lpstr>
      <vt:lpstr>California</vt:lpstr>
      <vt:lpstr>6706-CAA</vt:lpstr>
      <vt:lpstr>6707-NYY</vt:lpstr>
      <vt:lpstr>6708-PHI</vt:lpstr>
      <vt:lpstr>6709-PIT</vt:lpstr>
      <vt:lpstr>6710-CWS</vt:lpstr>
      <vt:lpstr>Master</vt:lpstr>
      <vt:lpstr>a</vt:lpstr>
      <vt:lpstr>age_b60</vt:lpstr>
      <vt:lpstr>b</vt:lpstr>
      <vt:lpstr>batLimit1</vt:lpstr>
      <vt:lpstr>batLimit2</vt:lpstr>
      <vt:lpstr>batLimit3</vt:lpstr>
      <vt:lpstr>batLimit4</vt:lpstr>
      <vt:lpstr>batLimit5</vt:lpstr>
      <vt:lpstr>batLimit6</vt:lpstr>
      <vt:lpstr>batLimit7</vt:lpstr>
      <vt:lpstr>dddddddddddd</vt:lpstr>
      <vt:lpstr>eralimit1</vt:lpstr>
      <vt:lpstr>eralimit2</vt:lpstr>
      <vt:lpstr>eralimit3</vt:lpstr>
      <vt:lpstr>eralimit4</vt:lpstr>
      <vt:lpstr>hashtag</vt:lpstr>
      <vt:lpstr>hrLimit</vt:lpstr>
      <vt:lpstr>kperinningLimit</vt:lpstr>
      <vt:lpstr>maxBat</vt:lpstr>
      <vt:lpstr>maxFielding</vt:lpstr>
      <vt:lpstr>maxPA</vt:lpstr>
      <vt:lpstr>maxPitch</vt:lpstr>
      <vt:lpstr>slgLimit</vt:lpstr>
      <vt:lpstr>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Kedigh</dc:creator>
  <cp:lastModifiedBy>Larry Kedigh</cp:lastModifiedBy>
  <cp:lastPrinted>2024-08-10T14:02:48Z</cp:lastPrinted>
  <dcterms:created xsi:type="dcterms:W3CDTF">2024-07-31T20:33:18Z</dcterms:created>
  <dcterms:modified xsi:type="dcterms:W3CDTF">2024-08-22T18:28:41Z</dcterms:modified>
</cp:coreProperties>
</file>